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:\PULPIT\"/>
    </mc:Choice>
  </mc:AlternateContent>
  <xr:revisionPtr revIDLastSave="0" documentId="13_ncr:1_{DFEC7A2C-5F02-4BEB-A8F6-C06D84027285}" xr6:coauthVersionLast="47" xr6:coauthVersionMax="47" xr10:uidLastSave="{00000000-0000-0000-0000-000000000000}"/>
  <workbookProtection workbookAlgorithmName="SHA-512" workbookHashValue="fvadwyJvyqk/ZybBF2SLMXOHi2bvnwU9aY9/f7UHcPC/QBLzAP0OU2dVshF4KXycXhdAEEfF85JfLGjP2XZqlg==" workbookSaltValue="Sy5fKuEjmbj3xxuN4MpxrA==" workbookSpinCount="100000" lockStructure="1"/>
  <bookViews>
    <workbookView xWindow="-120" yWindow="-120" windowWidth="29040" windowHeight="15225" tabRatio="588" activeTab="1" xr2:uid="{00000000-000D-0000-FFFF-FFFF00000000}"/>
  </bookViews>
  <sheets>
    <sheet name="Dane kontaktowe" sheetId="2" r:id="rId1"/>
    <sheet name="INDEX" sheetId="18" r:id="rId2"/>
    <sheet name="2022.02.01" sheetId="27" state="hidden" r:id="rId3"/>
    <sheet name="2021.09.01" sheetId="25" state="hidden" r:id="rId4"/>
    <sheet name="966UZ" sheetId="26" state="hidden" r:id="rId5"/>
  </sheets>
  <definedNames>
    <definedName name="_xlnm._FilterDatabase" localSheetId="3" hidden="1">'2021.09.01'!$A$4:$M$267</definedName>
    <definedName name="_xlnm._FilterDatabase" localSheetId="1" hidden="1">INDEX!$A$4:$S$1193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8" l="1"/>
  <c r="R6" i="18"/>
  <c r="M8" i="18"/>
  <c r="A422" i="18"/>
  <c r="M275" i="18" l="1"/>
  <c r="M261" i="18"/>
  <c r="M274" i="18"/>
  <c r="M277" i="18" l="1"/>
  <c r="M264" i="18"/>
  <c r="M255" i="18"/>
  <c r="M180" i="18" l="1"/>
  <c r="N180" i="18" s="1"/>
  <c r="M170" i="18"/>
  <c r="N170" i="18" s="1"/>
  <c r="M272" i="18" l="1"/>
  <c r="M290" i="18" l="1"/>
  <c r="M286" i="18"/>
  <c r="M281" i="18"/>
  <c r="M268" i="18"/>
  <c r="M270" i="18"/>
  <c r="M266" i="18"/>
  <c r="M262" i="18"/>
  <c r="M717" i="18" l="1"/>
  <c r="M263" i="18" l="1"/>
  <c r="A1164" i="18" l="1"/>
  <c r="A1165" i="18"/>
  <c r="M1165" i="18"/>
  <c r="N1165" i="18" s="1"/>
  <c r="R949" i="18" l="1"/>
  <c r="M949" i="18"/>
  <c r="N949" i="18" s="1"/>
  <c r="A949" i="18"/>
  <c r="R1064" i="18"/>
  <c r="R726" i="18" l="1"/>
  <c r="M726" i="18"/>
  <c r="N726" i="18" s="1"/>
  <c r="A726" i="18"/>
  <c r="M329" i="18" l="1"/>
  <c r="N329" i="18" s="1"/>
  <c r="A329" i="18"/>
  <c r="R333" i="18"/>
  <c r="M333" i="18"/>
  <c r="N333" i="18" s="1"/>
  <c r="A333" i="18"/>
  <c r="R336" i="18"/>
  <c r="M336" i="18"/>
  <c r="N336" i="18" s="1"/>
  <c r="A336" i="18"/>
  <c r="M326" i="18"/>
  <c r="N326" i="18" s="1"/>
  <c r="A326" i="18"/>
  <c r="M324" i="18"/>
  <c r="N324" i="18" s="1"/>
  <c r="A324" i="18"/>
  <c r="M1193" i="18" l="1"/>
  <c r="M1192" i="18"/>
  <c r="M1191" i="18"/>
  <c r="M1190" i="18"/>
  <c r="M1189" i="18"/>
  <c r="M1188" i="18"/>
  <c r="M1187" i="18"/>
  <c r="M1186" i="18"/>
  <c r="M1185" i="18"/>
  <c r="M1184" i="18"/>
  <c r="M1183" i="18"/>
  <c r="M1182" i="18"/>
  <c r="M1181" i="18"/>
  <c r="M1180" i="18"/>
  <c r="M1179" i="18"/>
  <c r="M1178" i="18"/>
  <c r="M1177" i="18"/>
  <c r="M1176" i="18"/>
  <c r="M1175" i="18"/>
  <c r="M1174" i="18"/>
  <c r="M1173" i="18"/>
  <c r="M1172" i="18"/>
  <c r="M1171" i="18"/>
  <c r="M1170" i="18"/>
  <c r="M1169" i="18"/>
  <c r="M1168" i="18"/>
  <c r="M1167" i="18"/>
  <c r="M1166" i="18"/>
  <c r="M1164" i="18"/>
  <c r="M1163" i="18"/>
  <c r="M1162" i="18"/>
  <c r="M1161" i="18"/>
  <c r="M1160" i="18"/>
  <c r="M1159" i="18"/>
  <c r="M1158" i="18"/>
  <c r="M1157" i="18"/>
  <c r="M1156" i="18"/>
  <c r="M1155" i="18"/>
  <c r="M1154" i="18"/>
  <c r="M1153" i="18"/>
  <c r="M1152" i="18"/>
  <c r="M1151" i="18"/>
  <c r="M1150" i="18"/>
  <c r="M1149" i="18"/>
  <c r="M1148" i="18"/>
  <c r="M1147" i="18"/>
  <c r="M1146" i="18"/>
  <c r="M1145" i="18"/>
  <c r="M1144" i="18"/>
  <c r="M1143" i="18"/>
  <c r="M1142" i="18"/>
  <c r="M1141" i="18"/>
  <c r="M1140" i="18"/>
  <c r="M1139" i="18"/>
  <c r="M1138" i="18"/>
  <c r="M1137" i="18"/>
  <c r="M1136" i="18"/>
  <c r="M1135" i="18"/>
  <c r="M1134" i="18"/>
  <c r="M1133" i="18"/>
  <c r="M1132" i="18"/>
  <c r="M1131" i="18"/>
  <c r="M1130" i="18"/>
  <c r="M1129" i="18"/>
  <c r="M1128" i="18"/>
  <c r="M1127" i="18"/>
  <c r="M1126" i="18"/>
  <c r="M1125" i="18"/>
  <c r="M1124" i="18"/>
  <c r="M1123" i="18"/>
  <c r="M1122" i="18"/>
  <c r="M1121" i="18"/>
  <c r="M1120" i="18"/>
  <c r="M1119" i="18"/>
  <c r="M1118" i="18"/>
  <c r="M1117" i="18"/>
  <c r="M1116" i="18"/>
  <c r="M1115" i="18"/>
  <c r="M1114" i="18"/>
  <c r="M1113" i="18"/>
  <c r="M1112" i="18"/>
  <c r="M1111" i="18"/>
  <c r="M1110" i="18"/>
  <c r="M1109" i="18"/>
  <c r="M1108" i="18"/>
  <c r="M1107" i="18"/>
  <c r="M1106" i="18"/>
  <c r="M1105" i="18"/>
  <c r="M1104" i="18"/>
  <c r="M1103" i="18"/>
  <c r="M1102" i="18"/>
  <c r="M1101" i="18"/>
  <c r="M1100" i="18"/>
  <c r="M1099" i="18"/>
  <c r="M1098" i="18"/>
  <c r="M1097" i="18"/>
  <c r="M1096" i="18"/>
  <c r="M1095" i="18"/>
  <c r="M1094" i="18"/>
  <c r="M1093" i="18"/>
  <c r="M1092" i="18"/>
  <c r="M1091" i="18"/>
  <c r="M1090" i="18"/>
  <c r="M1089" i="18"/>
  <c r="M1088" i="18"/>
  <c r="M1087" i="18"/>
  <c r="M1086" i="18"/>
  <c r="M1085" i="18"/>
  <c r="M1084" i="18"/>
  <c r="M1083" i="18"/>
  <c r="M1082" i="18"/>
  <c r="M1081" i="18"/>
  <c r="M1080" i="18"/>
  <c r="M1079" i="18"/>
  <c r="M1078" i="18"/>
  <c r="M1077" i="18"/>
  <c r="M1076" i="18"/>
  <c r="M1075" i="18"/>
  <c r="M1074" i="18"/>
  <c r="M1073" i="18"/>
  <c r="M1072" i="18"/>
  <c r="M1071" i="18"/>
  <c r="M1070" i="18"/>
  <c r="M1069" i="18"/>
  <c r="M1068" i="18"/>
  <c r="M1067" i="18"/>
  <c r="M1066" i="18"/>
  <c r="M1065" i="18"/>
  <c r="M1064" i="18"/>
  <c r="M1063" i="18"/>
  <c r="M1062" i="18"/>
  <c r="M1061" i="18"/>
  <c r="M1060" i="18"/>
  <c r="M1059" i="18"/>
  <c r="M1058" i="18"/>
  <c r="M1057" i="18"/>
  <c r="M1056" i="18"/>
  <c r="M1055" i="18"/>
  <c r="M1054" i="18"/>
  <c r="M1053" i="18"/>
  <c r="M1052" i="18"/>
  <c r="M1051" i="18"/>
  <c r="M1050" i="18"/>
  <c r="M1049" i="18"/>
  <c r="M1048" i="18"/>
  <c r="M1047" i="18"/>
  <c r="M1046" i="18"/>
  <c r="M1045" i="18"/>
  <c r="M1044" i="18"/>
  <c r="M1043" i="18"/>
  <c r="M1042" i="18"/>
  <c r="M1041" i="18"/>
  <c r="M1040" i="18"/>
  <c r="M1039" i="18"/>
  <c r="M1038" i="18"/>
  <c r="M1037" i="18"/>
  <c r="M1036" i="18"/>
  <c r="M1035" i="18"/>
  <c r="M1034" i="18"/>
  <c r="M1033" i="18"/>
  <c r="M1032" i="18"/>
  <c r="M1031" i="18"/>
  <c r="M1030" i="18"/>
  <c r="M1029" i="18"/>
  <c r="M1028" i="18"/>
  <c r="M1027" i="18"/>
  <c r="M1026" i="18"/>
  <c r="M1025" i="18"/>
  <c r="M1024" i="18"/>
  <c r="M1023" i="18"/>
  <c r="M1022" i="18"/>
  <c r="M1021" i="18"/>
  <c r="M1020" i="18"/>
  <c r="M1019" i="18"/>
  <c r="M1018" i="18"/>
  <c r="M1017" i="18"/>
  <c r="M1016" i="18"/>
  <c r="M1015" i="18"/>
  <c r="M1014" i="18"/>
  <c r="M1013" i="18"/>
  <c r="M1012" i="18"/>
  <c r="M1011" i="18"/>
  <c r="M1010" i="18"/>
  <c r="M1009" i="18"/>
  <c r="M1008" i="18"/>
  <c r="M1007" i="18"/>
  <c r="M1006" i="18"/>
  <c r="M1005" i="18"/>
  <c r="M1004" i="18"/>
  <c r="M1003" i="18"/>
  <c r="M1002" i="18"/>
  <c r="M1001" i="18"/>
  <c r="M1000" i="18"/>
  <c r="M999" i="18"/>
  <c r="M998" i="18"/>
  <c r="M997" i="18"/>
  <c r="M996" i="18"/>
  <c r="M995" i="18"/>
  <c r="M994" i="18"/>
  <c r="M993" i="18"/>
  <c r="M992" i="18"/>
  <c r="M991" i="18"/>
  <c r="M990" i="18"/>
  <c r="M989" i="18"/>
  <c r="M988" i="18"/>
  <c r="M987" i="18"/>
  <c r="M986" i="18"/>
  <c r="M985" i="18"/>
  <c r="M984" i="18"/>
  <c r="M983" i="18"/>
  <c r="M982" i="18"/>
  <c r="M981" i="18"/>
  <c r="M980" i="18"/>
  <c r="M979" i="18"/>
  <c r="M978" i="18"/>
  <c r="M977" i="18"/>
  <c r="M976" i="18"/>
  <c r="M975" i="18"/>
  <c r="M974" i="18"/>
  <c r="M973" i="18"/>
  <c r="M972" i="18"/>
  <c r="M971" i="18"/>
  <c r="M970" i="18"/>
  <c r="M969" i="18"/>
  <c r="M968" i="18"/>
  <c r="M967" i="18"/>
  <c r="M966" i="18"/>
  <c r="M965" i="18"/>
  <c r="M964" i="18"/>
  <c r="M963" i="18"/>
  <c r="M962" i="18"/>
  <c r="M961" i="18"/>
  <c r="M960" i="18"/>
  <c r="M959" i="18"/>
  <c r="M958" i="18"/>
  <c r="M957" i="18"/>
  <c r="M956" i="18"/>
  <c r="M955" i="18"/>
  <c r="M954" i="18"/>
  <c r="M953" i="18"/>
  <c r="M952" i="18"/>
  <c r="M951" i="18"/>
  <c r="M950" i="18"/>
  <c r="M948" i="18"/>
  <c r="M947" i="18"/>
  <c r="M946" i="18"/>
  <c r="M945" i="18"/>
  <c r="M944" i="18"/>
  <c r="M943" i="18"/>
  <c r="M942" i="18"/>
  <c r="M941" i="18"/>
  <c r="M940" i="18"/>
  <c r="M939" i="18"/>
  <c r="M938" i="18"/>
  <c r="M937" i="18"/>
  <c r="M936" i="18"/>
  <c r="M935" i="18"/>
  <c r="M934" i="18"/>
  <c r="M933" i="18"/>
  <c r="M932" i="18"/>
  <c r="M931" i="18"/>
  <c r="M930" i="18"/>
  <c r="M929" i="18"/>
  <c r="M928" i="18"/>
  <c r="M927" i="18"/>
  <c r="M926" i="18"/>
  <c r="M925" i="18"/>
  <c r="M924" i="18"/>
  <c r="M923" i="18"/>
  <c r="M922" i="18"/>
  <c r="M921" i="18"/>
  <c r="M920" i="18"/>
  <c r="M919" i="18"/>
  <c r="M918" i="18"/>
  <c r="M917" i="18"/>
  <c r="M916" i="18"/>
  <c r="M915" i="18"/>
  <c r="M914" i="18"/>
  <c r="M913" i="18"/>
  <c r="M912" i="18"/>
  <c r="M911" i="18"/>
  <c r="M910" i="18"/>
  <c r="M909" i="18"/>
  <c r="M908" i="18"/>
  <c r="M907" i="18"/>
  <c r="M906" i="18"/>
  <c r="M905" i="18"/>
  <c r="M904" i="18"/>
  <c r="M903" i="18"/>
  <c r="M902" i="18"/>
  <c r="M901" i="18"/>
  <c r="M900" i="18"/>
  <c r="M899" i="18"/>
  <c r="M898" i="18"/>
  <c r="M897" i="18"/>
  <c r="M896" i="18"/>
  <c r="M895" i="18"/>
  <c r="M894" i="18"/>
  <c r="M893" i="18"/>
  <c r="M892" i="18"/>
  <c r="M891" i="18"/>
  <c r="M890" i="18"/>
  <c r="M889" i="18"/>
  <c r="M888" i="18"/>
  <c r="M887" i="18"/>
  <c r="M886" i="18"/>
  <c r="M885" i="18"/>
  <c r="M884" i="18"/>
  <c r="M883" i="18"/>
  <c r="M882" i="18"/>
  <c r="M881" i="18"/>
  <c r="M879" i="18"/>
  <c r="M878" i="18"/>
  <c r="M877" i="18"/>
  <c r="M876" i="18"/>
  <c r="M875" i="18"/>
  <c r="M874" i="18"/>
  <c r="M873" i="18"/>
  <c r="M872" i="18"/>
  <c r="M871" i="18"/>
  <c r="M870" i="18"/>
  <c r="M869" i="18"/>
  <c r="M868" i="18"/>
  <c r="M867" i="18"/>
  <c r="M866" i="18"/>
  <c r="M865" i="18"/>
  <c r="M864" i="18"/>
  <c r="M863" i="18"/>
  <c r="M862" i="18"/>
  <c r="M861" i="18"/>
  <c r="M860" i="18"/>
  <c r="M859" i="18"/>
  <c r="M858" i="18"/>
  <c r="M857" i="18"/>
  <c r="M856" i="18"/>
  <c r="M855" i="18"/>
  <c r="M854" i="18"/>
  <c r="M853" i="18"/>
  <c r="M852" i="18"/>
  <c r="M851" i="18"/>
  <c r="M850" i="18"/>
  <c r="M849" i="18"/>
  <c r="M848" i="18"/>
  <c r="M847" i="18"/>
  <c r="M846" i="18"/>
  <c r="M845" i="18"/>
  <c r="M844" i="18"/>
  <c r="M843" i="18"/>
  <c r="M842" i="18"/>
  <c r="M841" i="18"/>
  <c r="M840" i="18"/>
  <c r="M839" i="18"/>
  <c r="M838" i="18"/>
  <c r="M837" i="18"/>
  <c r="M836" i="18"/>
  <c r="M835" i="18"/>
  <c r="M834" i="18"/>
  <c r="M833" i="18"/>
  <c r="M832" i="18"/>
  <c r="M831" i="18"/>
  <c r="M830" i="18"/>
  <c r="M829" i="18"/>
  <c r="M828" i="18"/>
  <c r="M827" i="18"/>
  <c r="M826" i="18"/>
  <c r="M825" i="18"/>
  <c r="M824" i="18"/>
  <c r="M823" i="18"/>
  <c r="M822" i="18"/>
  <c r="M821" i="18"/>
  <c r="M820" i="18"/>
  <c r="M819" i="18"/>
  <c r="M818" i="18"/>
  <c r="M817" i="18"/>
  <c r="M816" i="18"/>
  <c r="M815" i="18"/>
  <c r="M814" i="18"/>
  <c r="M813" i="18"/>
  <c r="M812" i="18"/>
  <c r="M811" i="18"/>
  <c r="M810" i="18"/>
  <c r="M809" i="18"/>
  <c r="M808" i="18"/>
  <c r="M807" i="18"/>
  <c r="M806" i="18"/>
  <c r="M805" i="18"/>
  <c r="M804" i="18"/>
  <c r="M803" i="18"/>
  <c r="M802" i="18"/>
  <c r="M801" i="18"/>
  <c r="M800" i="18"/>
  <c r="M799" i="18"/>
  <c r="M798" i="18"/>
  <c r="M797" i="18"/>
  <c r="M796" i="18"/>
  <c r="M795" i="18"/>
  <c r="M794" i="18"/>
  <c r="M793" i="18"/>
  <c r="M792" i="18"/>
  <c r="M791" i="18"/>
  <c r="M790" i="18"/>
  <c r="M789" i="18"/>
  <c r="M788" i="18"/>
  <c r="M787" i="18"/>
  <c r="M786" i="18"/>
  <c r="M785" i="18"/>
  <c r="M784" i="18"/>
  <c r="M783" i="18"/>
  <c r="M782" i="18"/>
  <c r="M781" i="18"/>
  <c r="M780" i="18"/>
  <c r="M779" i="18"/>
  <c r="M778" i="18"/>
  <c r="M777" i="18"/>
  <c r="M776" i="18"/>
  <c r="M775" i="18"/>
  <c r="M774" i="18"/>
  <c r="M773" i="18"/>
  <c r="M772" i="18"/>
  <c r="M771" i="18"/>
  <c r="M770" i="18"/>
  <c r="M769" i="18"/>
  <c r="M768" i="18"/>
  <c r="M767" i="18"/>
  <c r="M766" i="18"/>
  <c r="M765" i="18"/>
  <c r="M764" i="18"/>
  <c r="M763" i="18"/>
  <c r="M762" i="18"/>
  <c r="M761" i="18"/>
  <c r="M760" i="18"/>
  <c r="M759" i="18"/>
  <c r="M758" i="18"/>
  <c r="M757" i="18"/>
  <c r="M756" i="18"/>
  <c r="M755" i="18"/>
  <c r="M754" i="18"/>
  <c r="M753" i="18"/>
  <c r="M752" i="18"/>
  <c r="M751" i="18"/>
  <c r="M750" i="18"/>
  <c r="M749" i="18"/>
  <c r="M748" i="18"/>
  <c r="M747" i="18"/>
  <c r="M746" i="18"/>
  <c r="M745" i="18"/>
  <c r="M744" i="18"/>
  <c r="M743" i="18"/>
  <c r="M742" i="18"/>
  <c r="M741" i="18"/>
  <c r="M740" i="18"/>
  <c r="M739" i="18"/>
  <c r="M738" i="18"/>
  <c r="M737" i="18"/>
  <c r="M736" i="18"/>
  <c r="M735" i="18"/>
  <c r="M734" i="18"/>
  <c r="M733" i="18"/>
  <c r="M732" i="18"/>
  <c r="M731" i="18"/>
  <c r="M730" i="18"/>
  <c r="M729" i="18"/>
  <c r="M728" i="18"/>
  <c r="M727" i="18"/>
  <c r="M725" i="18"/>
  <c r="M724" i="18"/>
  <c r="M723" i="18"/>
  <c r="M722" i="18"/>
  <c r="M721" i="18"/>
  <c r="M720" i="18"/>
  <c r="M719" i="18"/>
  <c r="M718" i="18"/>
  <c r="M716" i="18"/>
  <c r="M715" i="18"/>
  <c r="M714" i="18"/>
  <c r="M713" i="18"/>
  <c r="M712" i="18"/>
  <c r="M711" i="18"/>
  <c r="M710" i="18"/>
  <c r="M709" i="18"/>
  <c r="M708" i="18"/>
  <c r="M707" i="18"/>
  <c r="M706" i="18"/>
  <c r="M705" i="18"/>
  <c r="M704" i="18"/>
  <c r="M703" i="18"/>
  <c r="M702" i="18"/>
  <c r="M701" i="18"/>
  <c r="M700" i="18"/>
  <c r="M699" i="18"/>
  <c r="M698" i="18"/>
  <c r="M697" i="18"/>
  <c r="M696" i="18"/>
  <c r="M695" i="18"/>
  <c r="M694" i="18"/>
  <c r="M693" i="18"/>
  <c r="M692" i="18"/>
  <c r="M691" i="18"/>
  <c r="M690" i="18"/>
  <c r="M689" i="18"/>
  <c r="M688" i="18"/>
  <c r="M687" i="18"/>
  <c r="M686" i="18"/>
  <c r="M685" i="18"/>
  <c r="M684" i="18"/>
  <c r="M683" i="18"/>
  <c r="M682" i="18"/>
  <c r="M681" i="18"/>
  <c r="M680" i="18"/>
  <c r="M679" i="18"/>
  <c r="M678" i="18"/>
  <c r="M677" i="18"/>
  <c r="M676" i="18"/>
  <c r="M675" i="18"/>
  <c r="M674" i="18"/>
  <c r="M673" i="18"/>
  <c r="M672" i="18"/>
  <c r="M671" i="18"/>
  <c r="M670" i="18"/>
  <c r="M669" i="18"/>
  <c r="M668" i="18"/>
  <c r="M667" i="18"/>
  <c r="M666" i="18"/>
  <c r="M665" i="18"/>
  <c r="M664" i="18"/>
  <c r="M663" i="18"/>
  <c r="M662" i="18"/>
  <c r="M661" i="18"/>
  <c r="M660" i="18"/>
  <c r="M659" i="18"/>
  <c r="M658" i="18"/>
  <c r="M657" i="18"/>
  <c r="M656" i="18"/>
  <c r="M655" i="18"/>
  <c r="M654" i="18"/>
  <c r="M653" i="18"/>
  <c r="M652" i="18"/>
  <c r="M651" i="18"/>
  <c r="M650" i="18"/>
  <c r="M649" i="18"/>
  <c r="M648" i="18"/>
  <c r="M647" i="18"/>
  <c r="M646" i="18"/>
  <c r="M645" i="18"/>
  <c r="M644" i="18"/>
  <c r="M643" i="18"/>
  <c r="M642" i="18"/>
  <c r="M641" i="18"/>
  <c r="M640" i="18"/>
  <c r="M639" i="18"/>
  <c r="M638" i="18"/>
  <c r="M637" i="18"/>
  <c r="M636" i="18"/>
  <c r="M635" i="18"/>
  <c r="M625" i="18"/>
  <c r="M624" i="18"/>
  <c r="M623" i="18"/>
  <c r="M622" i="18"/>
  <c r="M621" i="18"/>
  <c r="M620" i="18"/>
  <c r="M619" i="18"/>
  <c r="M618" i="18"/>
  <c r="M617" i="18"/>
  <c r="M616" i="18"/>
  <c r="M615" i="18"/>
  <c r="M614" i="18"/>
  <c r="M613" i="18"/>
  <c r="M612" i="18"/>
  <c r="M611" i="18"/>
  <c r="M610" i="18"/>
  <c r="M609" i="18"/>
  <c r="M608" i="18"/>
  <c r="M607" i="18"/>
  <c r="M606" i="18"/>
  <c r="M605" i="18"/>
  <c r="M604" i="18"/>
  <c r="M603" i="18"/>
  <c r="M602" i="18"/>
  <c r="M601" i="18"/>
  <c r="M600" i="18"/>
  <c r="M599" i="18"/>
  <c r="M598" i="18"/>
  <c r="M597" i="18"/>
  <c r="M596" i="18"/>
  <c r="M595" i="18"/>
  <c r="M594" i="18"/>
  <c r="M593" i="18"/>
  <c r="M592" i="18"/>
  <c r="M591" i="18"/>
  <c r="M590" i="18"/>
  <c r="M589" i="18"/>
  <c r="M588" i="18"/>
  <c r="M587" i="18"/>
  <c r="M586" i="18"/>
  <c r="M585" i="18"/>
  <c r="M584" i="18"/>
  <c r="M583" i="18"/>
  <c r="M582" i="18"/>
  <c r="M581" i="18"/>
  <c r="M580" i="18"/>
  <c r="M579" i="18"/>
  <c r="M578" i="18"/>
  <c r="M577" i="18"/>
  <c r="M576" i="18"/>
  <c r="M575" i="18"/>
  <c r="M574" i="18"/>
  <c r="M573" i="18"/>
  <c r="M572" i="18"/>
  <c r="M571" i="18"/>
  <c r="M570" i="18"/>
  <c r="M569" i="18"/>
  <c r="M568" i="18"/>
  <c r="M567" i="18"/>
  <c r="M566" i="18"/>
  <c r="M565" i="18"/>
  <c r="M564" i="18"/>
  <c r="M563" i="18"/>
  <c r="M562" i="18"/>
  <c r="M561" i="18"/>
  <c r="M560" i="18"/>
  <c r="M559" i="18"/>
  <c r="M558" i="18"/>
  <c r="M557" i="18"/>
  <c r="M556" i="18"/>
  <c r="M555" i="18"/>
  <c r="M554" i="18"/>
  <c r="M553" i="18"/>
  <c r="M552" i="18"/>
  <c r="M551" i="18"/>
  <c r="M550" i="18"/>
  <c r="M549" i="18"/>
  <c r="M548" i="18"/>
  <c r="M547" i="18"/>
  <c r="M546" i="18"/>
  <c r="M545" i="18"/>
  <c r="M544" i="18"/>
  <c r="M543" i="18"/>
  <c r="M542" i="18"/>
  <c r="M541" i="18"/>
  <c r="M540" i="18"/>
  <c r="M539" i="18"/>
  <c r="M538" i="18"/>
  <c r="M537" i="18"/>
  <c r="M536" i="18"/>
  <c r="M535" i="18"/>
  <c r="M534" i="18"/>
  <c r="M533" i="18"/>
  <c r="M532" i="18"/>
  <c r="M531" i="18"/>
  <c r="M530" i="18"/>
  <c r="M529" i="18"/>
  <c r="M528" i="18"/>
  <c r="M527" i="18"/>
  <c r="M526" i="18"/>
  <c r="M525" i="18"/>
  <c r="M524" i="18"/>
  <c r="M523" i="18"/>
  <c r="M522" i="18"/>
  <c r="M521" i="18"/>
  <c r="M520" i="18"/>
  <c r="M519" i="18"/>
  <c r="M518" i="18"/>
  <c r="M517" i="18"/>
  <c r="M516" i="18"/>
  <c r="M515" i="18"/>
  <c r="M514" i="18"/>
  <c r="M513" i="18"/>
  <c r="M512" i="18"/>
  <c r="M511" i="18"/>
  <c r="M510" i="18"/>
  <c r="M509" i="18"/>
  <c r="M508" i="18"/>
  <c r="M507" i="18"/>
  <c r="M506" i="18"/>
  <c r="M505" i="18"/>
  <c r="M504" i="18"/>
  <c r="M503" i="18"/>
  <c r="M502" i="18"/>
  <c r="M501" i="18"/>
  <c r="M500" i="18"/>
  <c r="M499" i="18"/>
  <c r="M498" i="18"/>
  <c r="M497" i="18"/>
  <c r="M496" i="18"/>
  <c r="M495" i="18"/>
  <c r="M494" i="18"/>
  <c r="M493" i="18"/>
  <c r="M492" i="18"/>
  <c r="M491" i="18"/>
  <c r="M490" i="18"/>
  <c r="M489" i="18"/>
  <c r="M488" i="18"/>
  <c r="M487" i="18"/>
  <c r="M486" i="18"/>
  <c r="M485" i="18"/>
  <c r="M484" i="18"/>
  <c r="M483" i="18"/>
  <c r="M482" i="18"/>
  <c r="M481" i="18"/>
  <c r="M480" i="18"/>
  <c r="M479" i="18"/>
  <c r="M478" i="18"/>
  <c r="M477" i="18"/>
  <c r="M476" i="18"/>
  <c r="M475" i="18"/>
  <c r="M474" i="18"/>
  <c r="M473" i="18"/>
  <c r="M472" i="18"/>
  <c r="M471" i="18"/>
  <c r="M470" i="18"/>
  <c r="M469" i="18"/>
  <c r="M468" i="18"/>
  <c r="M467" i="18"/>
  <c r="M466" i="18"/>
  <c r="M465" i="18"/>
  <c r="M464" i="18"/>
  <c r="M463" i="18"/>
  <c r="M462" i="18"/>
  <c r="M461" i="18"/>
  <c r="M460" i="18"/>
  <c r="M459" i="18"/>
  <c r="M458" i="18"/>
  <c r="M457" i="18"/>
  <c r="M456" i="18"/>
  <c r="M455" i="18"/>
  <c r="M454" i="18"/>
  <c r="M453" i="18"/>
  <c r="M452" i="18"/>
  <c r="M451" i="18"/>
  <c r="M450" i="18"/>
  <c r="M449" i="18"/>
  <c r="M448" i="18"/>
  <c r="M447" i="18"/>
  <c r="M446" i="18"/>
  <c r="M445" i="18"/>
  <c r="M444" i="18"/>
  <c r="M443" i="18"/>
  <c r="M442" i="18"/>
  <c r="M441" i="18"/>
  <c r="M440" i="18"/>
  <c r="M439" i="18"/>
  <c r="M438" i="18"/>
  <c r="M437" i="18"/>
  <c r="M436" i="18"/>
  <c r="M435" i="18"/>
  <c r="M434" i="18"/>
  <c r="M433" i="18"/>
  <c r="M432" i="18"/>
  <c r="M431" i="18"/>
  <c r="M430" i="18"/>
  <c r="M429" i="18"/>
  <c r="M428" i="18"/>
  <c r="M427" i="18"/>
  <c r="M426" i="18"/>
  <c r="M425" i="18"/>
  <c r="M424" i="18"/>
  <c r="M423" i="18"/>
  <c r="M422" i="18"/>
  <c r="M421" i="18"/>
  <c r="M420" i="18"/>
  <c r="M419" i="18"/>
  <c r="M418" i="18"/>
  <c r="M417" i="18"/>
  <c r="M416" i="18"/>
  <c r="M415" i="18"/>
  <c r="M414" i="18"/>
  <c r="M413" i="18"/>
  <c r="M412" i="18"/>
  <c r="M411" i="18"/>
  <c r="M410" i="18"/>
  <c r="M409" i="18"/>
  <c r="M408" i="18"/>
  <c r="M407" i="18"/>
  <c r="M406" i="18"/>
  <c r="M405" i="18"/>
  <c r="M404" i="18"/>
  <c r="M403" i="18"/>
  <c r="M402" i="18"/>
  <c r="M401" i="18"/>
  <c r="M400" i="18"/>
  <c r="M399" i="18"/>
  <c r="M398" i="18"/>
  <c r="M397" i="18"/>
  <c r="M396" i="18"/>
  <c r="M395" i="18"/>
  <c r="M394" i="18"/>
  <c r="M393" i="18"/>
  <c r="M392" i="18"/>
  <c r="M391" i="18"/>
  <c r="M390" i="18"/>
  <c r="M389" i="18"/>
  <c r="M388" i="18"/>
  <c r="M387" i="18"/>
  <c r="M386" i="18"/>
  <c r="M385" i="18"/>
  <c r="M384" i="18"/>
  <c r="M383" i="18"/>
  <c r="M382" i="18"/>
  <c r="M381" i="18"/>
  <c r="M380" i="18"/>
  <c r="M379" i="18"/>
  <c r="M378" i="18"/>
  <c r="M377" i="18"/>
  <c r="M376" i="18"/>
  <c r="M375" i="18"/>
  <c r="M374" i="18"/>
  <c r="M373" i="18"/>
  <c r="M372" i="18"/>
  <c r="M371" i="18"/>
  <c r="M370" i="18"/>
  <c r="M369" i="18"/>
  <c r="M368" i="18"/>
  <c r="M367" i="18"/>
  <c r="M366" i="18"/>
  <c r="M365" i="18"/>
  <c r="M364" i="18"/>
  <c r="M363" i="18"/>
  <c r="M362" i="18"/>
  <c r="M361" i="18"/>
  <c r="M360" i="18"/>
  <c r="M359" i="18"/>
  <c r="M358" i="18"/>
  <c r="M357" i="18"/>
  <c r="M356" i="18"/>
  <c r="M355" i="18"/>
  <c r="M354" i="18"/>
  <c r="M353" i="18"/>
  <c r="M352" i="18"/>
  <c r="M351" i="18"/>
  <c r="M350" i="18"/>
  <c r="M349" i="18"/>
  <c r="M348" i="18"/>
  <c r="M347" i="18"/>
  <c r="M346" i="18"/>
  <c r="M345" i="18"/>
  <c r="M344" i="18"/>
  <c r="M343" i="18"/>
  <c r="M342" i="18"/>
  <c r="M341" i="18"/>
  <c r="M340" i="18"/>
  <c r="M339" i="18"/>
  <c r="M338" i="18"/>
  <c r="M337" i="18"/>
  <c r="M335" i="18"/>
  <c r="M334" i="18"/>
  <c r="M332" i="18"/>
  <c r="M331" i="18"/>
  <c r="M330" i="18"/>
  <c r="M328" i="18"/>
  <c r="M327" i="18"/>
  <c r="M325" i="18"/>
  <c r="M323" i="18"/>
  <c r="M322" i="18"/>
  <c r="M321" i="18"/>
  <c r="M320" i="18"/>
  <c r="M319" i="18"/>
  <c r="M318" i="18"/>
  <c r="M317" i="18"/>
  <c r="M316" i="18"/>
  <c r="M315" i="18"/>
  <c r="M314" i="18"/>
  <c r="M313" i="18"/>
  <c r="M312" i="18"/>
  <c r="M311" i="18"/>
  <c r="M310" i="18"/>
  <c r="M309" i="18"/>
  <c r="M308" i="18"/>
  <c r="M307" i="18"/>
  <c r="M306" i="18"/>
  <c r="M305" i="18"/>
  <c r="M304" i="18"/>
  <c r="M303" i="18"/>
  <c r="M302" i="18"/>
  <c r="M301" i="18"/>
  <c r="M300" i="18"/>
  <c r="M299" i="18"/>
  <c r="M298" i="18"/>
  <c r="M297" i="18"/>
  <c r="M296" i="18"/>
  <c r="M295" i="18"/>
  <c r="M294" i="18"/>
  <c r="M293" i="18"/>
  <c r="M292" i="18"/>
  <c r="M291" i="18"/>
  <c r="M289" i="18"/>
  <c r="M288" i="18"/>
  <c r="M287" i="18"/>
  <c r="M285" i="18"/>
  <c r="M283" i="18"/>
  <c r="M282" i="18"/>
  <c r="M280" i="18"/>
  <c r="M279" i="18"/>
  <c r="M278" i="18"/>
  <c r="M276" i="18"/>
  <c r="M273" i="18"/>
  <c r="M271" i="18"/>
  <c r="M269" i="18"/>
  <c r="M267" i="18"/>
  <c r="M265" i="18"/>
  <c r="M260" i="18"/>
  <c r="M259" i="18"/>
  <c r="M258" i="18"/>
  <c r="M257" i="18"/>
  <c r="M256" i="18"/>
  <c r="M254" i="18"/>
  <c r="M253" i="18"/>
  <c r="M252" i="18"/>
  <c r="M251" i="18"/>
  <c r="M250" i="18"/>
  <c r="M249" i="18"/>
  <c r="M248" i="18"/>
  <c r="M247" i="18"/>
  <c r="M246" i="18"/>
  <c r="M245" i="18"/>
  <c r="M244" i="18"/>
  <c r="M243" i="18"/>
  <c r="M242" i="18"/>
  <c r="M241" i="18"/>
  <c r="M240" i="18"/>
  <c r="M239" i="18"/>
  <c r="M238" i="18"/>
  <c r="M237" i="18"/>
  <c r="M236" i="18"/>
  <c r="M235" i="18"/>
  <c r="M234" i="18"/>
  <c r="M233" i="18"/>
  <c r="M232" i="18"/>
  <c r="M231" i="18"/>
  <c r="M230" i="18"/>
  <c r="M229" i="18"/>
  <c r="M228" i="18"/>
  <c r="M227" i="18"/>
  <c r="M226" i="18"/>
  <c r="M225" i="18"/>
  <c r="M224" i="18"/>
  <c r="M223" i="18"/>
  <c r="M222" i="18"/>
  <c r="M221" i="18"/>
  <c r="M220" i="18"/>
  <c r="M219" i="18"/>
  <c r="M218" i="18"/>
  <c r="M217" i="18"/>
  <c r="M216" i="18"/>
  <c r="M215" i="18"/>
  <c r="M214" i="18"/>
  <c r="M213" i="18"/>
  <c r="M212" i="18"/>
  <c r="M211" i="18"/>
  <c r="M210" i="18"/>
  <c r="M209" i="18"/>
  <c r="M208" i="18"/>
  <c r="M207" i="18"/>
  <c r="M206" i="18"/>
  <c r="M205" i="18"/>
  <c r="M204" i="18"/>
  <c r="M203" i="18"/>
  <c r="M202" i="18"/>
  <c r="M201" i="18"/>
  <c r="M200" i="18"/>
  <c r="M199" i="18"/>
  <c r="M198" i="18"/>
  <c r="M197" i="18"/>
  <c r="M196" i="18"/>
  <c r="M195" i="18"/>
  <c r="M194" i="18"/>
  <c r="M193" i="18"/>
  <c r="M192" i="18"/>
  <c r="M191" i="18"/>
  <c r="M190" i="18"/>
  <c r="M189" i="18"/>
  <c r="M188" i="18"/>
  <c r="M187" i="18"/>
  <c r="M186" i="18"/>
  <c r="M185" i="18"/>
  <c r="M184" i="18"/>
  <c r="M183" i="18"/>
  <c r="M182" i="18"/>
  <c r="M181" i="18"/>
  <c r="M179" i="18"/>
  <c r="M178" i="18"/>
  <c r="M177" i="18"/>
  <c r="M176" i="18"/>
  <c r="M175" i="18"/>
  <c r="M174" i="18"/>
  <c r="M173" i="18"/>
  <c r="M172" i="18"/>
  <c r="M171" i="18"/>
  <c r="M169" i="18"/>
  <c r="M168" i="18"/>
  <c r="M167" i="18"/>
  <c r="M166" i="18"/>
  <c r="M165" i="18"/>
  <c r="M164" i="18"/>
  <c r="M163" i="18"/>
  <c r="M162" i="18"/>
  <c r="M161" i="18"/>
  <c r="M160" i="18"/>
  <c r="M159" i="18"/>
  <c r="M158" i="18"/>
  <c r="M157" i="18"/>
  <c r="M156" i="18"/>
  <c r="M155" i="18"/>
  <c r="M154" i="18"/>
  <c r="M153" i="18"/>
  <c r="M152" i="18"/>
  <c r="M151" i="18"/>
  <c r="M150" i="18"/>
  <c r="M149" i="18"/>
  <c r="M148" i="18"/>
  <c r="M147" i="18"/>
  <c r="M146" i="18"/>
  <c r="M145" i="18"/>
  <c r="M144" i="18"/>
  <c r="M143" i="18"/>
  <c r="M142" i="18"/>
  <c r="M141" i="18"/>
  <c r="M140" i="18"/>
  <c r="M139" i="18"/>
  <c r="M138" i="18"/>
  <c r="M137" i="18"/>
  <c r="M136" i="18"/>
  <c r="M135" i="18"/>
  <c r="M134" i="18"/>
  <c r="M133" i="18"/>
  <c r="M132" i="18"/>
  <c r="M131" i="18"/>
  <c r="M130" i="18"/>
  <c r="M129" i="18"/>
  <c r="M128" i="18"/>
  <c r="M127" i="18"/>
  <c r="M126" i="18"/>
  <c r="M125" i="18"/>
  <c r="M124" i="18"/>
  <c r="M123" i="18"/>
  <c r="M122" i="18"/>
  <c r="M121" i="18"/>
  <c r="M120" i="18"/>
  <c r="M119" i="18"/>
  <c r="M118" i="18"/>
  <c r="M117" i="18"/>
  <c r="M116" i="18"/>
  <c r="M115" i="18"/>
  <c r="M114" i="18"/>
  <c r="M113" i="18"/>
  <c r="M112" i="18"/>
  <c r="M111" i="18"/>
  <c r="M110" i="18"/>
  <c r="M109" i="18"/>
  <c r="M108" i="18"/>
  <c r="M107" i="18"/>
  <c r="M106" i="18"/>
  <c r="M105" i="18"/>
  <c r="M104" i="18"/>
  <c r="M103" i="18"/>
  <c r="M102" i="18"/>
  <c r="M101" i="18"/>
  <c r="M100" i="18"/>
  <c r="M99" i="18"/>
  <c r="M98" i="18"/>
  <c r="M97" i="18"/>
  <c r="M96" i="18"/>
  <c r="M95" i="18"/>
  <c r="M94" i="18"/>
  <c r="M93" i="18"/>
  <c r="M92" i="18"/>
  <c r="M91" i="18"/>
  <c r="M90" i="18"/>
  <c r="M89" i="18"/>
  <c r="M88" i="18"/>
  <c r="M87" i="18"/>
  <c r="M86" i="18"/>
  <c r="M85" i="18"/>
  <c r="M84" i="18"/>
  <c r="M83" i="18"/>
  <c r="M82" i="18"/>
  <c r="M81" i="18"/>
  <c r="M80" i="18"/>
  <c r="M79" i="18"/>
  <c r="M78" i="18"/>
  <c r="M77" i="18"/>
  <c r="M76" i="18"/>
  <c r="M75" i="18"/>
  <c r="M74" i="18"/>
  <c r="M73" i="18"/>
  <c r="M72" i="18"/>
  <c r="M71" i="18"/>
  <c r="M70" i="18"/>
  <c r="M69" i="18"/>
  <c r="M68" i="18"/>
  <c r="M67" i="18"/>
  <c r="M66" i="18"/>
  <c r="M65" i="18"/>
  <c r="M64" i="18"/>
  <c r="M63" i="18"/>
  <c r="M62" i="18"/>
  <c r="M61" i="18"/>
  <c r="M60" i="18"/>
  <c r="M59" i="18"/>
  <c r="M58" i="18"/>
  <c r="M57" i="18"/>
  <c r="M56" i="18"/>
  <c r="M55" i="18"/>
  <c r="M54" i="18"/>
  <c r="M53" i="18"/>
  <c r="M52" i="18"/>
  <c r="M51" i="18"/>
  <c r="M50" i="18"/>
  <c r="M49" i="18"/>
  <c r="M48" i="18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6" i="18"/>
  <c r="M25" i="18"/>
  <c r="M24" i="18"/>
  <c r="M23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7" i="18"/>
  <c r="M6" i="18"/>
  <c r="M5" i="18"/>
  <c r="R5" i="18" l="1"/>
  <c r="R7" i="18"/>
  <c r="R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R30" i="18"/>
  <c r="R31" i="18"/>
  <c r="R32" i="18"/>
  <c r="R33" i="18"/>
  <c r="R34" i="18"/>
  <c r="R35" i="18"/>
  <c r="R36" i="18"/>
  <c r="R37" i="18"/>
  <c r="R38" i="18"/>
  <c r="R39" i="18"/>
  <c r="R40" i="18"/>
  <c r="R41" i="18"/>
  <c r="R42" i="18"/>
  <c r="R43" i="18"/>
  <c r="R44" i="18"/>
  <c r="R45" i="18"/>
  <c r="R46" i="18"/>
  <c r="R47" i="18"/>
  <c r="R48" i="18"/>
  <c r="R49" i="18"/>
  <c r="R50" i="18"/>
  <c r="R51" i="18"/>
  <c r="R52" i="18"/>
  <c r="R53" i="18"/>
  <c r="R54" i="18"/>
  <c r="R55" i="18"/>
  <c r="R56" i="18"/>
  <c r="R57" i="18"/>
  <c r="R58" i="18"/>
  <c r="R59" i="18"/>
  <c r="R60" i="18"/>
  <c r="R61" i="18"/>
  <c r="R62" i="18"/>
  <c r="R63" i="18"/>
  <c r="R64" i="18"/>
  <c r="R65" i="18"/>
  <c r="R66" i="18"/>
  <c r="R67" i="18"/>
  <c r="R68" i="18"/>
  <c r="R69" i="18"/>
  <c r="R70" i="18"/>
  <c r="R71" i="18"/>
  <c r="R72" i="18"/>
  <c r="R73" i="18"/>
  <c r="R74" i="18"/>
  <c r="R75" i="18"/>
  <c r="R76" i="18"/>
  <c r="R77" i="18"/>
  <c r="R78" i="18"/>
  <c r="R79" i="18"/>
  <c r="R80" i="18"/>
  <c r="R81" i="18"/>
  <c r="R82" i="18"/>
  <c r="R83" i="18"/>
  <c r="R84" i="18"/>
  <c r="R85" i="18"/>
  <c r="R86" i="18"/>
  <c r="R87" i="18"/>
  <c r="R88" i="18"/>
  <c r="R89" i="18"/>
  <c r="R90" i="18"/>
  <c r="R91" i="18"/>
  <c r="R92" i="18"/>
  <c r="R93" i="18"/>
  <c r="R94" i="18"/>
  <c r="R95" i="18"/>
  <c r="R96" i="18"/>
  <c r="R97" i="18"/>
  <c r="R98" i="18"/>
  <c r="R99" i="18"/>
  <c r="R100" i="18"/>
  <c r="R101" i="18"/>
  <c r="R102" i="18"/>
  <c r="R103" i="18"/>
  <c r="R104" i="18"/>
  <c r="R105" i="18"/>
  <c r="R106" i="18"/>
  <c r="R107" i="18"/>
  <c r="R108" i="18"/>
  <c r="R109" i="18"/>
  <c r="R110" i="18"/>
  <c r="R111" i="18"/>
  <c r="R112" i="18"/>
  <c r="R113" i="18"/>
  <c r="R114" i="18"/>
  <c r="R115" i="18"/>
  <c r="R116" i="18"/>
  <c r="R117" i="18"/>
  <c r="R118" i="18"/>
  <c r="R119" i="18"/>
  <c r="R120" i="18"/>
  <c r="R121" i="18"/>
  <c r="R122" i="18"/>
  <c r="R123" i="18"/>
  <c r="R124" i="18"/>
  <c r="R125" i="18"/>
  <c r="R126" i="18"/>
  <c r="R127" i="18"/>
  <c r="R128" i="18"/>
  <c r="R129" i="18"/>
  <c r="R130" i="18"/>
  <c r="R131" i="18"/>
  <c r="R132" i="18"/>
  <c r="R133" i="18"/>
  <c r="R134" i="18"/>
  <c r="R135" i="18"/>
  <c r="R136" i="18"/>
  <c r="R137" i="18"/>
  <c r="R138" i="18"/>
  <c r="R139" i="18"/>
  <c r="R140" i="18"/>
  <c r="R141" i="18"/>
  <c r="R142" i="18"/>
  <c r="R143" i="18"/>
  <c r="R144" i="18"/>
  <c r="R145" i="18"/>
  <c r="R146" i="18"/>
  <c r="R147" i="18"/>
  <c r="R148" i="18"/>
  <c r="R149" i="18"/>
  <c r="R150" i="18"/>
  <c r="R151" i="18"/>
  <c r="R152" i="18"/>
  <c r="R153" i="18"/>
  <c r="R154" i="18"/>
  <c r="R155" i="18"/>
  <c r="R156" i="18"/>
  <c r="R157" i="18"/>
  <c r="R158" i="18"/>
  <c r="R159" i="18"/>
  <c r="R160" i="18"/>
  <c r="R161" i="18"/>
  <c r="R162" i="18"/>
  <c r="R163" i="18"/>
  <c r="R164" i="18"/>
  <c r="R165" i="18"/>
  <c r="R166" i="18"/>
  <c r="R167" i="18"/>
  <c r="R168" i="18"/>
  <c r="R169" i="18"/>
  <c r="R170" i="18"/>
  <c r="R171" i="18"/>
  <c r="R172" i="18"/>
  <c r="R173" i="18"/>
  <c r="R174" i="18"/>
  <c r="R175" i="18"/>
  <c r="R176" i="18"/>
  <c r="R177" i="18"/>
  <c r="R178" i="18"/>
  <c r="R179" i="18"/>
  <c r="R180" i="18"/>
  <c r="R181" i="18"/>
  <c r="R182" i="18"/>
  <c r="R183" i="18"/>
  <c r="R184" i="18"/>
  <c r="R185" i="18"/>
  <c r="R186" i="18"/>
  <c r="R187" i="18"/>
  <c r="R188" i="18"/>
  <c r="R189" i="18"/>
  <c r="R190" i="18"/>
  <c r="R191" i="18"/>
  <c r="R192" i="18"/>
  <c r="R193" i="18"/>
  <c r="R194" i="18"/>
  <c r="R195" i="18"/>
  <c r="R196" i="18"/>
  <c r="R197" i="18"/>
  <c r="R198" i="18"/>
  <c r="R199" i="18"/>
  <c r="R200" i="18"/>
  <c r="R201" i="18"/>
  <c r="R202" i="18"/>
  <c r="R203" i="18"/>
  <c r="R204" i="18"/>
  <c r="R205" i="18"/>
  <c r="R206" i="18"/>
  <c r="R207" i="18"/>
  <c r="R208" i="18"/>
  <c r="R209" i="18"/>
  <c r="R210" i="18"/>
  <c r="R211" i="18"/>
  <c r="R212" i="18"/>
  <c r="R213" i="18"/>
  <c r="R214" i="18"/>
  <c r="R215" i="18"/>
  <c r="R216" i="18"/>
  <c r="R217" i="18"/>
  <c r="R218" i="18"/>
  <c r="R219" i="18"/>
  <c r="R220" i="18"/>
  <c r="R221" i="18"/>
  <c r="R222" i="18"/>
  <c r="R223" i="18"/>
  <c r="R224" i="18"/>
  <c r="R225" i="18"/>
  <c r="R226" i="18"/>
  <c r="R227" i="18"/>
  <c r="R228" i="18"/>
  <c r="R229" i="18"/>
  <c r="R230" i="18"/>
  <c r="R231" i="18"/>
  <c r="R232" i="18"/>
  <c r="R233" i="18"/>
  <c r="R234" i="18"/>
  <c r="R235" i="18"/>
  <c r="R236" i="18"/>
  <c r="R237" i="18"/>
  <c r="R238" i="18"/>
  <c r="R239" i="18"/>
  <c r="R240" i="18"/>
  <c r="R241" i="18"/>
  <c r="R242" i="18"/>
  <c r="R243" i="18"/>
  <c r="R244" i="18"/>
  <c r="R245" i="18"/>
  <c r="R246" i="18"/>
  <c r="R247" i="18"/>
  <c r="R248" i="18"/>
  <c r="R249" i="18"/>
  <c r="R250" i="18"/>
  <c r="R251" i="18"/>
  <c r="R252" i="18"/>
  <c r="R253" i="18"/>
  <c r="R254" i="18"/>
  <c r="R255" i="18"/>
  <c r="R256" i="18"/>
  <c r="R257" i="18"/>
  <c r="R258" i="18"/>
  <c r="R259" i="18"/>
  <c r="R260" i="18"/>
  <c r="R261" i="18"/>
  <c r="R262" i="18"/>
  <c r="R263" i="18"/>
  <c r="R264" i="18"/>
  <c r="R265" i="18"/>
  <c r="R266" i="18"/>
  <c r="R267" i="18"/>
  <c r="R268" i="18"/>
  <c r="R269" i="18"/>
  <c r="R270" i="18"/>
  <c r="R271" i="18"/>
  <c r="R272" i="18"/>
  <c r="R273" i="18"/>
  <c r="R274" i="18"/>
  <c r="R275" i="18"/>
  <c r="R276" i="18"/>
  <c r="R277" i="18"/>
  <c r="R278" i="18"/>
  <c r="R279" i="18"/>
  <c r="R280" i="18"/>
  <c r="R281" i="18"/>
  <c r="R282" i="18"/>
  <c r="R283" i="18"/>
  <c r="R284" i="18"/>
  <c r="R285" i="18"/>
  <c r="R286" i="18"/>
  <c r="R287" i="18"/>
  <c r="R288" i="18"/>
  <c r="R289" i="18"/>
  <c r="R290" i="18"/>
  <c r="R291" i="18"/>
  <c r="R292" i="18"/>
  <c r="R293" i="18"/>
  <c r="R294" i="18"/>
  <c r="R295" i="18"/>
  <c r="R296" i="18"/>
  <c r="R297" i="18"/>
  <c r="R298" i="18"/>
  <c r="R299" i="18"/>
  <c r="R300" i="18"/>
  <c r="R301" i="18"/>
  <c r="R302" i="18"/>
  <c r="R303" i="18"/>
  <c r="R304" i="18"/>
  <c r="R305" i="18"/>
  <c r="R306" i="18"/>
  <c r="R307" i="18"/>
  <c r="R308" i="18"/>
  <c r="R309" i="18"/>
  <c r="R310" i="18"/>
  <c r="R311" i="18"/>
  <c r="R312" i="18"/>
  <c r="R313" i="18"/>
  <c r="R314" i="18"/>
  <c r="R315" i="18"/>
  <c r="R316" i="18"/>
  <c r="R317" i="18"/>
  <c r="R318" i="18"/>
  <c r="R319" i="18"/>
  <c r="R320" i="18"/>
  <c r="R321" i="18"/>
  <c r="R322" i="18"/>
  <c r="R323" i="18"/>
  <c r="R325" i="18"/>
  <c r="R327" i="18"/>
  <c r="R328" i="18"/>
  <c r="R330" i="18"/>
  <c r="R331" i="18"/>
  <c r="R332" i="18"/>
  <c r="R335" i="18"/>
  <c r="R338" i="18"/>
  <c r="R339" i="18"/>
  <c r="R340" i="18"/>
  <c r="R341" i="18"/>
  <c r="R342" i="18"/>
  <c r="R343" i="18"/>
  <c r="R344" i="18"/>
  <c r="R345" i="18"/>
  <c r="R346" i="18"/>
  <c r="R347" i="18"/>
  <c r="R348" i="18"/>
  <c r="R349" i="18"/>
  <c r="R350" i="18"/>
  <c r="R351" i="18"/>
  <c r="R352" i="18"/>
  <c r="R353" i="18"/>
  <c r="R354" i="18"/>
  <c r="R355" i="18"/>
  <c r="R356" i="18"/>
  <c r="R357" i="18"/>
  <c r="R358" i="18"/>
  <c r="R359" i="18"/>
  <c r="R360" i="18"/>
  <c r="R361" i="18"/>
  <c r="R362" i="18"/>
  <c r="R363" i="18"/>
  <c r="R364" i="18"/>
  <c r="R365" i="18"/>
  <c r="R366" i="18"/>
  <c r="R367" i="18"/>
  <c r="R368" i="18"/>
  <c r="R369" i="18"/>
  <c r="R370" i="18"/>
  <c r="R371" i="18"/>
  <c r="R372" i="18"/>
  <c r="R373" i="18"/>
  <c r="R374" i="18"/>
  <c r="R375" i="18"/>
  <c r="R376" i="18"/>
  <c r="R377" i="18"/>
  <c r="R378" i="18"/>
  <c r="R379" i="18"/>
  <c r="R380" i="18"/>
  <c r="R381" i="18"/>
  <c r="R382" i="18"/>
  <c r="R383" i="18"/>
  <c r="R384" i="18"/>
  <c r="R385" i="18"/>
  <c r="R386" i="18"/>
  <c r="R387" i="18"/>
  <c r="R388" i="18"/>
  <c r="R389" i="18"/>
  <c r="R390" i="18"/>
  <c r="R391" i="18"/>
  <c r="R392" i="18"/>
  <c r="R393" i="18"/>
  <c r="R394" i="18"/>
  <c r="R395" i="18"/>
  <c r="R396" i="18"/>
  <c r="R397" i="18"/>
  <c r="R398" i="18"/>
  <c r="R399" i="18"/>
  <c r="R400" i="18"/>
  <c r="R401" i="18"/>
  <c r="R402" i="18"/>
  <c r="R403" i="18"/>
  <c r="R404" i="18"/>
  <c r="R405" i="18"/>
  <c r="R406" i="18"/>
  <c r="R407" i="18"/>
  <c r="R408" i="18"/>
  <c r="R409" i="18"/>
  <c r="R410" i="18"/>
  <c r="R411" i="18"/>
  <c r="R412" i="18"/>
  <c r="R413" i="18"/>
  <c r="R414" i="18"/>
  <c r="R415" i="18"/>
  <c r="R416" i="18"/>
  <c r="R417" i="18"/>
  <c r="R418" i="18"/>
  <c r="R419" i="18"/>
  <c r="R420" i="18"/>
  <c r="R421" i="18"/>
  <c r="R422" i="18"/>
  <c r="R423" i="18"/>
  <c r="R424" i="18"/>
  <c r="R425" i="18"/>
  <c r="R426" i="18"/>
  <c r="R427" i="18"/>
  <c r="R428" i="18"/>
  <c r="R429" i="18"/>
  <c r="R430" i="18"/>
  <c r="R431" i="18"/>
  <c r="R432" i="18"/>
  <c r="R433" i="18"/>
  <c r="R434" i="18"/>
  <c r="R435" i="18"/>
  <c r="R436" i="18"/>
  <c r="R437" i="18"/>
  <c r="R438" i="18"/>
  <c r="R439" i="18"/>
  <c r="R440" i="18"/>
  <c r="R441" i="18"/>
  <c r="R442" i="18"/>
  <c r="R443" i="18"/>
  <c r="R444" i="18"/>
  <c r="R445" i="18"/>
  <c r="R446" i="18"/>
  <c r="R447" i="18"/>
  <c r="R448" i="18"/>
  <c r="R449" i="18"/>
  <c r="R450" i="18"/>
  <c r="R451" i="18"/>
  <c r="R452" i="18"/>
  <c r="R453" i="18"/>
  <c r="R454" i="18"/>
  <c r="R455" i="18"/>
  <c r="R456" i="18"/>
  <c r="R457" i="18"/>
  <c r="R458" i="18"/>
  <c r="R459" i="18"/>
  <c r="R460" i="18"/>
  <c r="R461" i="18"/>
  <c r="R462" i="18"/>
  <c r="R463" i="18"/>
  <c r="R464" i="18"/>
  <c r="R465" i="18"/>
  <c r="R466" i="18"/>
  <c r="R467" i="18"/>
  <c r="R468" i="18"/>
  <c r="R469" i="18"/>
  <c r="R470" i="18"/>
  <c r="R471" i="18"/>
  <c r="R472" i="18"/>
  <c r="R473" i="18"/>
  <c r="R474" i="18"/>
  <c r="R475" i="18"/>
  <c r="R476" i="18"/>
  <c r="R477" i="18"/>
  <c r="R478" i="18"/>
  <c r="R479" i="18"/>
  <c r="R480" i="18"/>
  <c r="R481" i="18"/>
  <c r="R482" i="18"/>
  <c r="R483" i="18"/>
  <c r="R484" i="18"/>
  <c r="R485" i="18"/>
  <c r="R486" i="18"/>
  <c r="R487" i="18"/>
  <c r="R488" i="18"/>
  <c r="R489" i="18"/>
  <c r="R490" i="18"/>
  <c r="R491" i="18"/>
  <c r="R492" i="18"/>
  <c r="R493" i="18"/>
  <c r="R494" i="18"/>
  <c r="R495" i="18"/>
  <c r="R496" i="18"/>
  <c r="R497" i="18"/>
  <c r="R498" i="18"/>
  <c r="R499" i="18"/>
  <c r="R500" i="18"/>
  <c r="R501" i="18"/>
  <c r="R502" i="18"/>
  <c r="R503" i="18"/>
  <c r="R504" i="18"/>
  <c r="R505" i="18"/>
  <c r="R506" i="18"/>
  <c r="R507" i="18"/>
  <c r="R508" i="18"/>
  <c r="R509" i="18"/>
  <c r="R510" i="18"/>
  <c r="R511" i="18"/>
  <c r="R512" i="18"/>
  <c r="R513" i="18"/>
  <c r="R514" i="18"/>
  <c r="R515" i="18"/>
  <c r="R516" i="18"/>
  <c r="R517" i="18"/>
  <c r="R518" i="18"/>
  <c r="R519" i="18"/>
  <c r="R520" i="18"/>
  <c r="R521" i="18"/>
  <c r="R522" i="18"/>
  <c r="R523" i="18"/>
  <c r="R524" i="18"/>
  <c r="R525" i="18"/>
  <c r="R526" i="18"/>
  <c r="R527" i="18"/>
  <c r="R528" i="18"/>
  <c r="R529" i="18"/>
  <c r="R530" i="18"/>
  <c r="R531" i="18"/>
  <c r="R532" i="18"/>
  <c r="R533" i="18"/>
  <c r="R534" i="18"/>
  <c r="R535" i="18"/>
  <c r="R536" i="18"/>
  <c r="R537" i="18"/>
  <c r="R538" i="18"/>
  <c r="R539" i="18"/>
  <c r="R540" i="18"/>
  <c r="R541" i="18"/>
  <c r="R542" i="18"/>
  <c r="R543" i="18"/>
  <c r="R544" i="18"/>
  <c r="R545" i="18"/>
  <c r="R546" i="18"/>
  <c r="R547" i="18"/>
  <c r="R548" i="18"/>
  <c r="R549" i="18"/>
  <c r="R550" i="18"/>
  <c r="R551" i="18"/>
  <c r="R552" i="18"/>
  <c r="R553" i="18"/>
  <c r="R554" i="18"/>
  <c r="R555" i="18"/>
  <c r="R556" i="18"/>
  <c r="R557" i="18"/>
  <c r="R558" i="18"/>
  <c r="R559" i="18"/>
  <c r="R560" i="18"/>
  <c r="R561" i="18"/>
  <c r="R562" i="18"/>
  <c r="R563" i="18"/>
  <c r="R564" i="18"/>
  <c r="R565" i="18"/>
  <c r="R566" i="18"/>
  <c r="R567" i="18"/>
  <c r="R568" i="18"/>
  <c r="R569" i="18"/>
  <c r="R570" i="18"/>
  <c r="R571" i="18"/>
  <c r="R572" i="18"/>
  <c r="R573" i="18"/>
  <c r="R574" i="18"/>
  <c r="R575" i="18"/>
  <c r="R576" i="18"/>
  <c r="R577" i="18"/>
  <c r="R578" i="18"/>
  <c r="R579" i="18"/>
  <c r="R580" i="18"/>
  <c r="R581" i="18"/>
  <c r="R582" i="18"/>
  <c r="R583" i="18"/>
  <c r="R584" i="18"/>
  <c r="R585" i="18"/>
  <c r="R586" i="18"/>
  <c r="R587" i="18"/>
  <c r="R588" i="18"/>
  <c r="R589" i="18"/>
  <c r="R590" i="18"/>
  <c r="R591" i="18"/>
  <c r="R592" i="18"/>
  <c r="R593" i="18"/>
  <c r="R594" i="18"/>
  <c r="R595" i="18"/>
  <c r="R596" i="18"/>
  <c r="R597" i="18"/>
  <c r="R598" i="18"/>
  <c r="R599" i="18"/>
  <c r="R600" i="18"/>
  <c r="R601" i="18"/>
  <c r="R602" i="18"/>
  <c r="R603" i="18"/>
  <c r="R604" i="18"/>
  <c r="R605" i="18"/>
  <c r="R606" i="18"/>
  <c r="R607" i="18"/>
  <c r="R608" i="18"/>
  <c r="R609" i="18"/>
  <c r="R610" i="18"/>
  <c r="R611" i="18"/>
  <c r="R612" i="18"/>
  <c r="R613" i="18"/>
  <c r="R614" i="18"/>
  <c r="R615" i="18"/>
  <c r="R616" i="18"/>
  <c r="R617" i="18"/>
  <c r="R618" i="18"/>
  <c r="R619" i="18"/>
  <c r="R620" i="18"/>
  <c r="R621" i="18"/>
  <c r="R622" i="18"/>
  <c r="R623" i="18"/>
  <c r="R624" i="18"/>
  <c r="R625" i="18"/>
  <c r="R635" i="18"/>
  <c r="R636" i="18"/>
  <c r="R637" i="18"/>
  <c r="R638" i="18"/>
  <c r="R639" i="18"/>
  <c r="R640" i="18"/>
  <c r="R641" i="18"/>
  <c r="R642" i="18"/>
  <c r="R643" i="18"/>
  <c r="R644" i="18"/>
  <c r="R645" i="18"/>
  <c r="R646" i="18"/>
  <c r="R647" i="18"/>
  <c r="R648" i="18"/>
  <c r="R649" i="18"/>
  <c r="R650" i="18"/>
  <c r="R651" i="18"/>
  <c r="R652" i="18"/>
  <c r="R653" i="18"/>
  <c r="R654" i="18"/>
  <c r="R655" i="18"/>
  <c r="R656" i="18"/>
  <c r="R657" i="18"/>
  <c r="R658" i="18"/>
  <c r="R659" i="18"/>
  <c r="R660" i="18"/>
  <c r="R661" i="18"/>
  <c r="R662" i="18"/>
  <c r="R663" i="18"/>
  <c r="R664" i="18"/>
  <c r="R665" i="18"/>
  <c r="R666" i="18"/>
  <c r="R667" i="18"/>
  <c r="R668" i="18"/>
  <c r="R669" i="18"/>
  <c r="R670" i="18"/>
  <c r="R671" i="18"/>
  <c r="R672" i="18"/>
  <c r="R673" i="18"/>
  <c r="R674" i="18"/>
  <c r="R675" i="18"/>
  <c r="R676" i="18"/>
  <c r="R677" i="18"/>
  <c r="R678" i="18"/>
  <c r="R679" i="18"/>
  <c r="R680" i="18"/>
  <c r="R681" i="18"/>
  <c r="R682" i="18"/>
  <c r="R683" i="18"/>
  <c r="R684" i="18"/>
  <c r="R685" i="18"/>
  <c r="R686" i="18"/>
  <c r="R687" i="18"/>
  <c r="R688" i="18"/>
  <c r="R689" i="18"/>
  <c r="R690" i="18"/>
  <c r="R691" i="18"/>
  <c r="R692" i="18"/>
  <c r="R693" i="18"/>
  <c r="R694" i="18"/>
  <c r="R695" i="18"/>
  <c r="R696" i="18"/>
  <c r="R697" i="18"/>
  <c r="R698" i="18"/>
  <c r="R699" i="18"/>
  <c r="R700" i="18"/>
  <c r="R701" i="18"/>
  <c r="R702" i="18"/>
  <c r="R703" i="18"/>
  <c r="R704" i="18"/>
  <c r="R705" i="18"/>
  <c r="R706" i="18"/>
  <c r="R707" i="18"/>
  <c r="R708" i="18"/>
  <c r="R709" i="18"/>
  <c r="R710" i="18"/>
  <c r="R711" i="18"/>
  <c r="R712" i="18"/>
  <c r="R713" i="18"/>
  <c r="R714" i="18"/>
  <c r="R715" i="18"/>
  <c r="R716" i="18"/>
  <c r="R717" i="18"/>
  <c r="R718" i="18"/>
  <c r="R719" i="18"/>
  <c r="R720" i="18"/>
  <c r="R721" i="18"/>
  <c r="R722" i="18"/>
  <c r="R723" i="18"/>
  <c r="R724" i="18"/>
  <c r="R725" i="18"/>
  <c r="R727" i="18"/>
  <c r="R728" i="18"/>
  <c r="R729" i="18"/>
  <c r="R730" i="18"/>
  <c r="R731" i="18"/>
  <c r="R732" i="18"/>
  <c r="R733" i="18"/>
  <c r="R734" i="18"/>
  <c r="R735" i="18"/>
  <c r="R736" i="18"/>
  <c r="R737" i="18"/>
  <c r="R738" i="18"/>
  <c r="R739" i="18"/>
  <c r="R740" i="18"/>
  <c r="R741" i="18"/>
  <c r="R742" i="18"/>
  <c r="R743" i="18"/>
  <c r="R744" i="18"/>
  <c r="R745" i="18"/>
  <c r="R746" i="18"/>
  <c r="R747" i="18"/>
  <c r="R748" i="18"/>
  <c r="R749" i="18"/>
  <c r="R750" i="18"/>
  <c r="R751" i="18"/>
  <c r="R752" i="18"/>
  <c r="R753" i="18"/>
  <c r="R754" i="18"/>
  <c r="R755" i="18"/>
  <c r="R756" i="18"/>
  <c r="R757" i="18"/>
  <c r="R758" i="18"/>
  <c r="R759" i="18"/>
  <c r="R760" i="18"/>
  <c r="R761" i="18"/>
  <c r="R762" i="18"/>
  <c r="R763" i="18"/>
  <c r="R764" i="18"/>
  <c r="R765" i="18"/>
  <c r="R766" i="18"/>
  <c r="R767" i="18"/>
  <c r="R768" i="18"/>
  <c r="R769" i="18"/>
  <c r="R770" i="18"/>
  <c r="R771" i="18"/>
  <c r="R772" i="18"/>
  <c r="R773" i="18"/>
  <c r="R774" i="18"/>
  <c r="R775" i="18"/>
  <c r="R776" i="18"/>
  <c r="R777" i="18"/>
  <c r="R778" i="18"/>
  <c r="R779" i="18"/>
  <c r="R780" i="18"/>
  <c r="R781" i="18"/>
  <c r="R782" i="18"/>
  <c r="R783" i="18"/>
  <c r="R784" i="18"/>
  <c r="R785" i="18"/>
  <c r="R786" i="18"/>
  <c r="R787" i="18"/>
  <c r="R788" i="18"/>
  <c r="R789" i="18"/>
  <c r="R790" i="18"/>
  <c r="R791" i="18"/>
  <c r="R792" i="18"/>
  <c r="R793" i="18"/>
  <c r="R794" i="18"/>
  <c r="R795" i="18"/>
  <c r="R796" i="18"/>
  <c r="R797" i="18"/>
  <c r="R798" i="18"/>
  <c r="R799" i="18"/>
  <c r="R800" i="18"/>
  <c r="R801" i="18"/>
  <c r="R802" i="18"/>
  <c r="R803" i="18"/>
  <c r="R804" i="18"/>
  <c r="R805" i="18"/>
  <c r="R806" i="18"/>
  <c r="R807" i="18"/>
  <c r="R808" i="18"/>
  <c r="R809" i="18"/>
  <c r="R810" i="18"/>
  <c r="R811" i="18"/>
  <c r="R812" i="18"/>
  <c r="R813" i="18"/>
  <c r="R814" i="18"/>
  <c r="R815" i="18"/>
  <c r="R816" i="18"/>
  <c r="R817" i="18"/>
  <c r="R818" i="18"/>
  <c r="R819" i="18"/>
  <c r="R820" i="18"/>
  <c r="R821" i="18"/>
  <c r="R822" i="18"/>
  <c r="R823" i="18"/>
  <c r="R824" i="18"/>
  <c r="R825" i="18"/>
  <c r="R826" i="18"/>
  <c r="R827" i="18"/>
  <c r="R828" i="18"/>
  <c r="R829" i="18"/>
  <c r="R830" i="18"/>
  <c r="R831" i="18"/>
  <c r="R832" i="18"/>
  <c r="R833" i="18"/>
  <c r="R834" i="18"/>
  <c r="R835" i="18"/>
  <c r="R836" i="18"/>
  <c r="R837" i="18"/>
  <c r="R838" i="18"/>
  <c r="R839" i="18"/>
  <c r="R840" i="18"/>
  <c r="R841" i="18"/>
  <c r="R842" i="18"/>
  <c r="R843" i="18"/>
  <c r="R844" i="18"/>
  <c r="R845" i="18"/>
  <c r="R846" i="18"/>
  <c r="R847" i="18"/>
  <c r="R848" i="18"/>
  <c r="R849" i="18"/>
  <c r="R850" i="18"/>
  <c r="R851" i="18"/>
  <c r="R852" i="18"/>
  <c r="R853" i="18"/>
  <c r="R854" i="18"/>
  <c r="R855" i="18"/>
  <c r="R856" i="18"/>
  <c r="R857" i="18"/>
  <c r="R858" i="18"/>
  <c r="R859" i="18"/>
  <c r="R860" i="18"/>
  <c r="R861" i="18"/>
  <c r="R862" i="18"/>
  <c r="R863" i="18"/>
  <c r="R864" i="18"/>
  <c r="R865" i="18"/>
  <c r="R866" i="18"/>
  <c r="R867" i="18"/>
  <c r="R868" i="18"/>
  <c r="R869" i="18"/>
  <c r="R870" i="18"/>
  <c r="R871" i="18"/>
  <c r="R872" i="18"/>
  <c r="R873" i="18"/>
  <c r="R874" i="18"/>
  <c r="R875" i="18"/>
  <c r="R876" i="18"/>
  <c r="R877" i="18"/>
  <c r="R878" i="18"/>
  <c r="R879" i="18"/>
  <c r="R880" i="18"/>
  <c r="R881" i="18"/>
  <c r="R882" i="18"/>
  <c r="R883" i="18"/>
  <c r="R884" i="18"/>
  <c r="R885" i="18"/>
  <c r="R886" i="18"/>
  <c r="R887" i="18"/>
  <c r="R888" i="18"/>
  <c r="R889" i="18"/>
  <c r="R890" i="18"/>
  <c r="R891" i="18"/>
  <c r="R892" i="18"/>
  <c r="R893" i="18"/>
  <c r="R894" i="18"/>
  <c r="R895" i="18"/>
  <c r="R896" i="18"/>
  <c r="R897" i="18"/>
  <c r="R898" i="18"/>
  <c r="R899" i="18"/>
  <c r="R900" i="18"/>
  <c r="R901" i="18"/>
  <c r="R902" i="18"/>
  <c r="R903" i="18"/>
  <c r="R904" i="18"/>
  <c r="R905" i="18"/>
  <c r="R906" i="18"/>
  <c r="R907" i="18"/>
  <c r="R908" i="18"/>
  <c r="R909" i="18"/>
  <c r="R910" i="18"/>
  <c r="R911" i="18"/>
  <c r="R912" i="18"/>
  <c r="R913" i="18"/>
  <c r="R914" i="18"/>
  <c r="R915" i="18"/>
  <c r="R916" i="18"/>
  <c r="R917" i="18"/>
  <c r="R918" i="18"/>
  <c r="R919" i="18"/>
  <c r="R920" i="18"/>
  <c r="R921" i="18"/>
  <c r="R922" i="18"/>
  <c r="R923" i="18"/>
  <c r="R924" i="18"/>
  <c r="R925" i="18"/>
  <c r="R926" i="18"/>
  <c r="R927" i="18"/>
  <c r="R928" i="18"/>
  <c r="R929" i="18"/>
  <c r="R930" i="18"/>
  <c r="R931" i="18"/>
  <c r="R932" i="18"/>
  <c r="R933" i="18"/>
  <c r="R934" i="18"/>
  <c r="R935" i="18"/>
  <c r="R936" i="18"/>
  <c r="R937" i="18"/>
  <c r="R938" i="18"/>
  <c r="R939" i="18"/>
  <c r="R940" i="18"/>
  <c r="R941" i="18"/>
  <c r="R942" i="18"/>
  <c r="R943" i="18"/>
  <c r="R944" i="18"/>
  <c r="R945" i="18"/>
  <c r="R946" i="18"/>
  <c r="R947" i="18"/>
  <c r="R948" i="18"/>
  <c r="R950" i="18"/>
  <c r="R951" i="18"/>
  <c r="R952" i="18"/>
  <c r="R953" i="18"/>
  <c r="R954" i="18"/>
  <c r="R955" i="18"/>
  <c r="R956" i="18"/>
  <c r="R957" i="18"/>
  <c r="R958" i="18"/>
  <c r="R959" i="18"/>
  <c r="R960" i="18"/>
  <c r="R961" i="18"/>
  <c r="R962" i="18"/>
  <c r="R963" i="18"/>
  <c r="R964" i="18"/>
  <c r="R965" i="18"/>
  <c r="R966" i="18"/>
  <c r="R967" i="18"/>
  <c r="R968" i="18"/>
  <c r="R969" i="18"/>
  <c r="R970" i="18"/>
  <c r="R971" i="18"/>
  <c r="R972" i="18"/>
  <c r="R973" i="18"/>
  <c r="R974" i="18"/>
  <c r="R975" i="18"/>
  <c r="R976" i="18"/>
  <c r="R977" i="18"/>
  <c r="R978" i="18"/>
  <c r="R979" i="18"/>
  <c r="R980" i="18"/>
  <c r="R981" i="18"/>
  <c r="R982" i="18"/>
  <c r="R983" i="18"/>
  <c r="R984" i="18"/>
  <c r="R985" i="18"/>
  <c r="R986" i="18"/>
  <c r="R987" i="18"/>
  <c r="R988" i="18"/>
  <c r="R989" i="18"/>
  <c r="R990" i="18"/>
  <c r="R991" i="18"/>
  <c r="R992" i="18"/>
  <c r="R993" i="18"/>
  <c r="R994" i="18"/>
  <c r="R995" i="18"/>
  <c r="R996" i="18"/>
  <c r="R997" i="18"/>
  <c r="R998" i="18"/>
  <c r="R999" i="18"/>
  <c r="R1000" i="18"/>
  <c r="R1001" i="18"/>
  <c r="R1002" i="18"/>
  <c r="R1003" i="18"/>
  <c r="R1004" i="18"/>
  <c r="R1005" i="18"/>
  <c r="R1006" i="18"/>
  <c r="R1007" i="18"/>
  <c r="R1008" i="18"/>
  <c r="R1009" i="18"/>
  <c r="R1010" i="18"/>
  <c r="R1011" i="18"/>
  <c r="R1012" i="18"/>
  <c r="R1013" i="18"/>
  <c r="R1014" i="18"/>
  <c r="R1015" i="18"/>
  <c r="R1016" i="18"/>
  <c r="R1017" i="18"/>
  <c r="R1018" i="18"/>
  <c r="R1019" i="18"/>
  <c r="R1020" i="18"/>
  <c r="R1021" i="18"/>
  <c r="R1022" i="18"/>
  <c r="R1023" i="18"/>
  <c r="R1024" i="18"/>
  <c r="R1025" i="18"/>
  <c r="R1026" i="18"/>
  <c r="R1027" i="18"/>
  <c r="R1028" i="18"/>
  <c r="R1029" i="18"/>
  <c r="R1030" i="18"/>
  <c r="R1031" i="18"/>
  <c r="R1032" i="18"/>
  <c r="R1033" i="18"/>
  <c r="R1034" i="18"/>
  <c r="R1035" i="18"/>
  <c r="R1036" i="18"/>
  <c r="R1037" i="18"/>
  <c r="R1038" i="18"/>
  <c r="R1039" i="18"/>
  <c r="R1040" i="18"/>
  <c r="R1041" i="18"/>
  <c r="R1042" i="18"/>
  <c r="R1043" i="18"/>
  <c r="R1044" i="18"/>
  <c r="R1045" i="18"/>
  <c r="R1046" i="18"/>
  <c r="R1047" i="18"/>
  <c r="R1048" i="18"/>
  <c r="R1049" i="18"/>
  <c r="R1050" i="18"/>
  <c r="R1051" i="18"/>
  <c r="R1052" i="18"/>
  <c r="R1053" i="18"/>
  <c r="R1054" i="18"/>
  <c r="R1055" i="18"/>
  <c r="R1056" i="18"/>
  <c r="R1057" i="18"/>
  <c r="R1058" i="18"/>
  <c r="R1059" i="18"/>
  <c r="R1060" i="18"/>
  <c r="R1061" i="18"/>
  <c r="R1062" i="18"/>
  <c r="R1063" i="18"/>
  <c r="R1065" i="18"/>
  <c r="R1066" i="18"/>
  <c r="R1067" i="18"/>
  <c r="R1068" i="18"/>
  <c r="R1069" i="18"/>
  <c r="R1070" i="18"/>
  <c r="R1071" i="18"/>
  <c r="R1072" i="18"/>
  <c r="R1073" i="18"/>
  <c r="R1074" i="18"/>
  <c r="R1075" i="18"/>
  <c r="R1076" i="18"/>
  <c r="R1077" i="18"/>
  <c r="R1078" i="18"/>
  <c r="R1079" i="18"/>
  <c r="R1080" i="18"/>
  <c r="R1081" i="18"/>
  <c r="R1082" i="18"/>
  <c r="R1083" i="18"/>
  <c r="R1084" i="18"/>
  <c r="R1085" i="18"/>
  <c r="R1086" i="18"/>
  <c r="R1087" i="18"/>
  <c r="R1088" i="18"/>
  <c r="R1089" i="18"/>
  <c r="R1090" i="18"/>
  <c r="R1091" i="18"/>
  <c r="R1092" i="18"/>
  <c r="R1093" i="18"/>
  <c r="R1094" i="18"/>
  <c r="R1095" i="18"/>
  <c r="R1096" i="18"/>
  <c r="R1097" i="18"/>
  <c r="R1098" i="18"/>
  <c r="R1099" i="18"/>
  <c r="R1100" i="18"/>
  <c r="R1101" i="18"/>
  <c r="R1102" i="18"/>
  <c r="R1103" i="18"/>
  <c r="R1104" i="18"/>
  <c r="R1105" i="18"/>
  <c r="R1106" i="18"/>
  <c r="R1107" i="18"/>
  <c r="R1108" i="18"/>
  <c r="R1109" i="18"/>
  <c r="R1110" i="18"/>
  <c r="R1111" i="18"/>
  <c r="R1112" i="18"/>
  <c r="R1113" i="18"/>
  <c r="R1114" i="18"/>
  <c r="R1115" i="18"/>
  <c r="R1116" i="18"/>
  <c r="R1117" i="18"/>
  <c r="R1118" i="18"/>
  <c r="R1119" i="18"/>
  <c r="R1120" i="18"/>
  <c r="R1121" i="18"/>
  <c r="R1122" i="18"/>
  <c r="R1123" i="18"/>
  <c r="R1124" i="18"/>
  <c r="R1125" i="18"/>
  <c r="R1126" i="18"/>
  <c r="R1127" i="18"/>
  <c r="R1128" i="18"/>
  <c r="R1129" i="18"/>
  <c r="R1130" i="18"/>
  <c r="R1131" i="18"/>
  <c r="R1132" i="18"/>
  <c r="R1133" i="18"/>
  <c r="R1134" i="18"/>
  <c r="R1135" i="18"/>
  <c r="R1136" i="18"/>
  <c r="R1137" i="18"/>
  <c r="R1138" i="18"/>
  <c r="R1139" i="18"/>
  <c r="R1140" i="18"/>
  <c r="R1141" i="18"/>
  <c r="R1142" i="18"/>
  <c r="R1143" i="18"/>
  <c r="R1144" i="18"/>
  <c r="R1145" i="18"/>
  <c r="R1146" i="18"/>
  <c r="R1147" i="18"/>
  <c r="R1148" i="18"/>
  <c r="R1149" i="18"/>
  <c r="R1150" i="18"/>
  <c r="R1151" i="18"/>
  <c r="R1152" i="18"/>
  <c r="R1153" i="18"/>
  <c r="R1154" i="18"/>
  <c r="R1155" i="18"/>
  <c r="R1156" i="18"/>
  <c r="R1157" i="18"/>
  <c r="R1158" i="18"/>
  <c r="R1159" i="18"/>
  <c r="R1160" i="18"/>
  <c r="R1161" i="18"/>
  <c r="R1162" i="18"/>
  <c r="R1163" i="18"/>
  <c r="R1164" i="18"/>
  <c r="R1166" i="18"/>
  <c r="R1167" i="18"/>
  <c r="R1168" i="18"/>
  <c r="R1169" i="18"/>
  <c r="R1170" i="18"/>
  <c r="R1171" i="18"/>
  <c r="R1172" i="18"/>
  <c r="R1173" i="18"/>
  <c r="R1174" i="18"/>
  <c r="R1175" i="18"/>
  <c r="R1176" i="18"/>
  <c r="R1177" i="18"/>
  <c r="R1178" i="18"/>
  <c r="R1179" i="18"/>
  <c r="R1180" i="18"/>
  <c r="R1181" i="18"/>
  <c r="R1182" i="18"/>
  <c r="R1183" i="18"/>
  <c r="R1184" i="18"/>
  <c r="R1185" i="18"/>
  <c r="R1186" i="18"/>
  <c r="R1187" i="18"/>
  <c r="R1188" i="18"/>
  <c r="R1189" i="18"/>
  <c r="R1190" i="18"/>
  <c r="R1191" i="18"/>
  <c r="R1192" i="18"/>
  <c r="R1193" i="18"/>
  <c r="M628" i="18" l="1"/>
  <c r="M632" i="18"/>
  <c r="M629" i="18"/>
  <c r="M633" i="18"/>
  <c r="M626" i="18"/>
  <c r="M630" i="18"/>
  <c r="M634" i="18"/>
  <c r="M627" i="18"/>
  <c r="M631" i="18"/>
  <c r="N362" i="18" l="1"/>
  <c r="A362" i="18"/>
  <c r="N363" i="18"/>
  <c r="A363" i="18"/>
  <c r="N1178" i="18"/>
  <c r="A1178" i="18"/>
  <c r="N1177" i="18"/>
  <c r="A1177" i="18"/>
  <c r="N1175" i="18"/>
  <c r="A1175" i="18"/>
  <c r="N1174" i="18"/>
  <c r="A1174" i="18"/>
  <c r="N1148" i="18" l="1"/>
  <c r="N1149" i="18"/>
  <c r="N1150" i="18"/>
  <c r="N1151" i="18"/>
  <c r="A1148" i="18"/>
  <c r="A1149" i="18"/>
  <c r="A1150" i="18"/>
  <c r="A1151" i="18"/>
  <c r="A1152" i="18"/>
  <c r="N1152" i="18"/>
  <c r="A1153" i="18"/>
  <c r="A1154" i="18"/>
  <c r="A1155" i="18"/>
  <c r="A1156" i="18"/>
  <c r="A1157" i="18"/>
  <c r="A1158" i="18"/>
  <c r="A1159" i="18"/>
  <c r="N1153" i="18"/>
  <c r="N1154" i="18"/>
  <c r="N1155" i="18"/>
  <c r="N1156" i="18"/>
  <c r="N1157" i="18"/>
  <c r="N1158" i="18"/>
  <c r="N1159" i="18"/>
  <c r="N710" i="18" l="1"/>
  <c r="A710" i="18"/>
  <c r="A136" i="18" l="1"/>
  <c r="N136" i="18"/>
  <c r="N589" i="18" l="1"/>
  <c r="A589" i="18"/>
  <c r="N588" i="18"/>
  <c r="A588" i="18"/>
  <c r="A1190" i="18"/>
  <c r="A1191" i="18"/>
  <c r="A1192" i="18"/>
  <c r="A1193" i="18"/>
  <c r="N1192" i="18"/>
  <c r="N1193" i="18"/>
  <c r="N1191" i="18"/>
  <c r="N861" i="18"/>
  <c r="A861" i="18"/>
  <c r="N860" i="18"/>
  <c r="A860" i="18"/>
  <c r="R627" i="18"/>
  <c r="R628" i="18"/>
  <c r="R629" i="18"/>
  <c r="R630" i="18"/>
  <c r="R631" i="18"/>
  <c r="R632" i="18"/>
  <c r="R633" i="18"/>
  <c r="R634" i="18"/>
  <c r="R626" i="18"/>
  <c r="A634" i="18"/>
  <c r="A633" i="18"/>
  <c r="A632" i="18"/>
  <c r="A631" i="18"/>
  <c r="A630" i="18"/>
  <c r="A629" i="18"/>
  <c r="A628" i="18"/>
  <c r="A627" i="18"/>
  <c r="A626" i="18"/>
  <c r="N1190" i="18" l="1"/>
  <c r="N629" i="18"/>
  <c r="N632" i="18"/>
  <c r="N628" i="18"/>
  <c r="N631" i="18"/>
  <c r="N627" i="18"/>
  <c r="N633" i="18"/>
  <c r="N634" i="18"/>
  <c r="N630" i="18"/>
  <c r="N626" i="18"/>
  <c r="N345" i="18" l="1"/>
  <c r="A345" i="18"/>
  <c r="N805" i="18" l="1"/>
  <c r="A805" i="18"/>
  <c r="N804" i="18"/>
  <c r="A804" i="18"/>
  <c r="N803" i="18"/>
  <c r="A803" i="18"/>
  <c r="N798" i="18"/>
  <c r="A798" i="18"/>
  <c r="N797" i="18"/>
  <c r="A797" i="18"/>
  <c r="N796" i="18"/>
  <c r="A796" i="18"/>
  <c r="N164" i="18"/>
  <c r="A164" i="18"/>
  <c r="N163" i="18"/>
  <c r="A163" i="18"/>
  <c r="N162" i="18"/>
  <c r="A162" i="18"/>
  <c r="N161" i="18"/>
  <c r="A161" i="18"/>
  <c r="N160" i="18"/>
  <c r="A160" i="18"/>
  <c r="N159" i="18"/>
  <c r="A159" i="18"/>
  <c r="N158" i="18"/>
  <c r="A158" i="18"/>
  <c r="N157" i="18"/>
  <c r="A157" i="18"/>
  <c r="N156" i="18"/>
  <c r="A156" i="18"/>
  <c r="N155" i="18"/>
  <c r="A155" i="18"/>
  <c r="N154" i="18"/>
  <c r="A154" i="18"/>
  <c r="N153" i="18"/>
  <c r="A153" i="18"/>
  <c r="N152" i="18"/>
  <c r="A152" i="18"/>
  <c r="N151" i="18"/>
  <c r="A151" i="18"/>
  <c r="N150" i="18"/>
  <c r="A150" i="18"/>
  <c r="N149" i="18"/>
  <c r="A149" i="18"/>
  <c r="N716" i="18" l="1"/>
  <c r="A716" i="18"/>
  <c r="N713" i="18"/>
  <c r="A713" i="18"/>
  <c r="P35" i="25" l="1"/>
  <c r="P33" i="25"/>
  <c r="P31" i="25"/>
  <c r="P29" i="25"/>
  <c r="P27" i="25"/>
  <c r="P24" i="25"/>
  <c r="P22" i="25"/>
  <c r="P20" i="25"/>
  <c r="N367" i="18" l="1"/>
  <c r="A367" i="18"/>
  <c r="N365" i="18"/>
  <c r="A365" i="18"/>
  <c r="N128" i="18"/>
  <c r="A128" i="18"/>
  <c r="N127" i="18"/>
  <c r="A127" i="18"/>
  <c r="N126" i="18"/>
  <c r="A126" i="18"/>
  <c r="N125" i="18"/>
  <c r="A125" i="18"/>
  <c r="N124" i="18"/>
  <c r="A124" i="18"/>
  <c r="N123" i="18"/>
  <c r="A123" i="18"/>
  <c r="N122" i="18"/>
  <c r="A122" i="18"/>
  <c r="N121" i="18"/>
  <c r="A121" i="18"/>
  <c r="A5" i="18" l="1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9" i="18"/>
  <c r="A130" i="18"/>
  <c r="A131" i="18"/>
  <c r="A132" i="18"/>
  <c r="A133" i="18"/>
  <c r="A134" i="18"/>
  <c r="A135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301" i="18"/>
  <c r="A302" i="18"/>
  <c r="A303" i="18"/>
  <c r="A304" i="18"/>
  <c r="A305" i="18"/>
  <c r="A306" i="18"/>
  <c r="A307" i="18"/>
  <c r="A308" i="18"/>
  <c r="A309" i="18"/>
  <c r="A310" i="18"/>
  <c r="A311" i="18"/>
  <c r="A312" i="18"/>
  <c r="A313" i="18"/>
  <c r="A314" i="18"/>
  <c r="A315" i="18"/>
  <c r="A316" i="18"/>
  <c r="A317" i="18"/>
  <c r="A318" i="18"/>
  <c r="A319" i="18"/>
  <c r="A320" i="18"/>
  <c r="A321" i="18"/>
  <c r="A322" i="18"/>
  <c r="A323" i="18"/>
  <c r="A325" i="18"/>
  <c r="A327" i="18"/>
  <c r="A328" i="18"/>
  <c r="A330" i="18"/>
  <c r="A331" i="18"/>
  <c r="A332" i="18"/>
  <c r="A334" i="18"/>
  <c r="A335" i="18"/>
  <c r="A337" i="18"/>
  <c r="A338" i="18"/>
  <c r="A339" i="18"/>
  <c r="A340" i="18"/>
  <c r="A341" i="18"/>
  <c r="A342" i="18"/>
  <c r="A343" i="18"/>
  <c r="A344" i="18"/>
  <c r="A346" i="18"/>
  <c r="A347" i="18"/>
  <c r="A348" i="18"/>
  <c r="A349" i="18"/>
  <c r="A350" i="18"/>
  <c r="A351" i="18"/>
  <c r="A352" i="18"/>
  <c r="A353" i="18"/>
  <c r="A354" i="18"/>
  <c r="A355" i="18"/>
  <c r="A356" i="18"/>
  <c r="A357" i="18"/>
  <c r="A358" i="18"/>
  <c r="A359" i="18"/>
  <c r="A360" i="18"/>
  <c r="A361" i="18"/>
  <c r="A364" i="18"/>
  <c r="A366" i="18"/>
  <c r="A368" i="18"/>
  <c r="A369" i="18"/>
  <c r="A370" i="18"/>
  <c r="A371" i="18"/>
  <c r="A372" i="18"/>
  <c r="A373" i="18"/>
  <c r="A374" i="18"/>
  <c r="A375" i="18"/>
  <c r="A376" i="18"/>
  <c r="A377" i="18"/>
  <c r="A378" i="18"/>
  <c r="A379" i="18"/>
  <c r="A380" i="18"/>
  <c r="A381" i="18"/>
  <c r="A382" i="18"/>
  <c r="A383" i="18"/>
  <c r="A384" i="18"/>
  <c r="A385" i="18"/>
  <c r="A386" i="18"/>
  <c r="A387" i="18"/>
  <c r="A388" i="18"/>
  <c r="A389" i="18"/>
  <c r="A390" i="18"/>
  <c r="A391" i="18"/>
  <c r="A392" i="18"/>
  <c r="A393" i="18"/>
  <c r="A394" i="18"/>
  <c r="A395" i="18"/>
  <c r="A396" i="18"/>
  <c r="A397" i="18"/>
  <c r="A398" i="18"/>
  <c r="A399" i="18"/>
  <c r="A400" i="18"/>
  <c r="A401" i="18"/>
  <c r="A402" i="18"/>
  <c r="A403" i="18"/>
  <c r="A404" i="18"/>
  <c r="A405" i="18"/>
  <c r="A406" i="18"/>
  <c r="A407" i="18"/>
  <c r="A408" i="18"/>
  <c r="A409" i="18"/>
  <c r="A410" i="18"/>
  <c r="A411" i="18"/>
  <c r="A412" i="18"/>
  <c r="A413" i="18"/>
  <c r="A414" i="18"/>
  <c r="A415" i="18"/>
  <c r="A416" i="18"/>
  <c r="A417" i="18"/>
  <c r="A418" i="18"/>
  <c r="A419" i="18"/>
  <c r="A420" i="18"/>
  <c r="A421" i="18"/>
  <c r="A423" i="18"/>
  <c r="A424" i="18"/>
  <c r="A425" i="18"/>
  <c r="A426" i="18"/>
  <c r="A427" i="18"/>
  <c r="A428" i="18"/>
  <c r="A429" i="18"/>
  <c r="A430" i="18"/>
  <c r="A431" i="18"/>
  <c r="A432" i="18"/>
  <c r="A433" i="18"/>
  <c r="A434" i="18"/>
  <c r="A435" i="18"/>
  <c r="A436" i="18"/>
  <c r="A437" i="18"/>
  <c r="A438" i="18"/>
  <c r="A439" i="18"/>
  <c r="A440" i="18"/>
  <c r="A441" i="18"/>
  <c r="A442" i="18"/>
  <c r="A443" i="18"/>
  <c r="A444" i="18"/>
  <c r="A445" i="18"/>
  <c r="A446" i="18"/>
  <c r="A447" i="18"/>
  <c r="A448" i="18"/>
  <c r="A449" i="18"/>
  <c r="A450" i="18"/>
  <c r="A451" i="18"/>
  <c r="A452" i="18"/>
  <c r="A453" i="18"/>
  <c r="A454" i="18"/>
  <c r="A455" i="18"/>
  <c r="A456" i="18"/>
  <c r="A457" i="18"/>
  <c r="A458" i="18"/>
  <c r="A459" i="18"/>
  <c r="A460" i="18"/>
  <c r="A461" i="18"/>
  <c r="A462" i="18"/>
  <c r="A463" i="18"/>
  <c r="A464" i="18"/>
  <c r="A465" i="18"/>
  <c r="A466" i="18"/>
  <c r="A467" i="18"/>
  <c r="A468" i="18"/>
  <c r="A469" i="18"/>
  <c r="A470" i="18"/>
  <c r="A471" i="18"/>
  <c r="A472" i="18"/>
  <c r="A473" i="18"/>
  <c r="A474" i="18"/>
  <c r="A475" i="18"/>
  <c r="A476" i="18"/>
  <c r="A477" i="18"/>
  <c r="A478" i="18"/>
  <c r="A479" i="18"/>
  <c r="A480" i="18"/>
  <c r="A481" i="18"/>
  <c r="A482" i="18"/>
  <c r="A483" i="18"/>
  <c r="A484" i="18"/>
  <c r="A485" i="18"/>
  <c r="A486" i="18"/>
  <c r="A487" i="18"/>
  <c r="A488" i="18"/>
  <c r="A489" i="18"/>
  <c r="A490" i="18"/>
  <c r="A491" i="18"/>
  <c r="A492" i="18"/>
  <c r="A493" i="18"/>
  <c r="A494" i="18"/>
  <c r="A495" i="18"/>
  <c r="A496" i="18"/>
  <c r="A497" i="18"/>
  <c r="A498" i="18"/>
  <c r="A499" i="18"/>
  <c r="A500" i="18"/>
  <c r="A501" i="18"/>
  <c r="A502" i="18"/>
  <c r="A503" i="18"/>
  <c r="A504" i="18"/>
  <c r="A505" i="18"/>
  <c r="A506" i="18"/>
  <c r="A507" i="18"/>
  <c r="A508" i="18"/>
  <c r="A509" i="18"/>
  <c r="A510" i="18"/>
  <c r="A511" i="18"/>
  <c r="A512" i="18"/>
  <c r="A513" i="18"/>
  <c r="A514" i="18"/>
  <c r="A515" i="18"/>
  <c r="A516" i="18"/>
  <c r="A517" i="18"/>
  <c r="A518" i="18"/>
  <c r="A519" i="18"/>
  <c r="A520" i="18"/>
  <c r="A521" i="18"/>
  <c r="A522" i="18"/>
  <c r="A523" i="18"/>
  <c r="A524" i="18"/>
  <c r="A525" i="18"/>
  <c r="A526" i="18"/>
  <c r="A527" i="18"/>
  <c r="A528" i="18"/>
  <c r="A529" i="18"/>
  <c r="A530" i="18"/>
  <c r="A531" i="18"/>
  <c r="A532" i="18"/>
  <c r="A533" i="18"/>
  <c r="A534" i="18"/>
  <c r="A535" i="18"/>
  <c r="A536" i="18"/>
  <c r="A537" i="18"/>
  <c r="A538" i="18"/>
  <c r="A539" i="18"/>
  <c r="A540" i="18"/>
  <c r="A541" i="18"/>
  <c r="A542" i="18"/>
  <c r="A543" i="18"/>
  <c r="A544" i="18"/>
  <c r="A545" i="18"/>
  <c r="A546" i="18"/>
  <c r="A547" i="18"/>
  <c r="A548" i="18"/>
  <c r="A549" i="18"/>
  <c r="A550" i="18"/>
  <c r="A551" i="18"/>
  <c r="A552" i="18"/>
  <c r="A553" i="18"/>
  <c r="A554" i="18"/>
  <c r="A555" i="18"/>
  <c r="A556" i="18"/>
  <c r="A557" i="18"/>
  <c r="A558" i="18"/>
  <c r="A559" i="18"/>
  <c r="A560" i="18"/>
  <c r="A561" i="18"/>
  <c r="A562" i="18"/>
  <c r="A563" i="18"/>
  <c r="A564" i="18"/>
  <c r="A565" i="18"/>
  <c r="A566" i="18"/>
  <c r="A567" i="18"/>
  <c r="A568" i="18"/>
  <c r="A569" i="18"/>
  <c r="A570" i="18"/>
  <c r="A571" i="18"/>
  <c r="A572" i="18"/>
  <c r="A573" i="18"/>
  <c r="A574" i="18"/>
  <c r="A575" i="18"/>
  <c r="A576" i="18"/>
  <c r="A577" i="18"/>
  <c r="A578" i="18"/>
  <c r="A579" i="18"/>
  <c r="A580" i="18"/>
  <c r="A581" i="18"/>
  <c r="A582" i="18"/>
  <c r="A583" i="18"/>
  <c r="A584" i="18"/>
  <c r="A585" i="18"/>
  <c r="A586" i="18"/>
  <c r="A587" i="18"/>
  <c r="A590" i="18"/>
  <c r="A591" i="18"/>
  <c r="A592" i="18"/>
  <c r="A593" i="18"/>
  <c r="A594" i="18"/>
  <c r="A595" i="18"/>
  <c r="A596" i="18"/>
  <c r="A597" i="18"/>
  <c r="A598" i="18"/>
  <c r="A599" i="18"/>
  <c r="A600" i="18"/>
  <c r="A601" i="18"/>
  <c r="A602" i="18"/>
  <c r="A603" i="18"/>
  <c r="A604" i="18"/>
  <c r="A605" i="18"/>
  <c r="A606" i="18"/>
  <c r="A607" i="18"/>
  <c r="A608" i="18"/>
  <c r="A609" i="18"/>
  <c r="A610" i="18"/>
  <c r="A611" i="18"/>
  <c r="A612" i="18"/>
  <c r="A613" i="18"/>
  <c r="A614" i="18"/>
  <c r="A615" i="18"/>
  <c r="A616" i="18"/>
  <c r="A617" i="18"/>
  <c r="A618" i="18"/>
  <c r="A619" i="18"/>
  <c r="A620" i="18"/>
  <c r="A621" i="18"/>
  <c r="A622" i="18"/>
  <c r="A623" i="18"/>
  <c r="A624" i="18"/>
  <c r="A625" i="18"/>
  <c r="A635" i="18"/>
  <c r="A636" i="18"/>
  <c r="A637" i="18"/>
  <c r="A638" i="18"/>
  <c r="A639" i="18"/>
  <c r="A640" i="18"/>
  <c r="A641" i="18"/>
  <c r="A642" i="18"/>
  <c r="A643" i="18"/>
  <c r="A644" i="18"/>
  <c r="A645" i="18"/>
  <c r="A646" i="18"/>
  <c r="A647" i="18"/>
  <c r="A648" i="18"/>
  <c r="A649" i="18"/>
  <c r="A650" i="18"/>
  <c r="A651" i="18"/>
  <c r="A652" i="18"/>
  <c r="A653" i="18"/>
  <c r="A654" i="18"/>
  <c r="A655" i="18"/>
  <c r="A656" i="18"/>
  <c r="A657" i="18"/>
  <c r="A658" i="18"/>
  <c r="A659" i="18"/>
  <c r="A660" i="18"/>
  <c r="A661" i="18"/>
  <c r="A662" i="18"/>
  <c r="A663" i="18"/>
  <c r="A664" i="18"/>
  <c r="A665" i="18"/>
  <c r="A666" i="18"/>
  <c r="A667" i="18"/>
  <c r="A668" i="18"/>
  <c r="A669" i="18"/>
  <c r="A670" i="18"/>
  <c r="A671" i="18"/>
  <c r="A672" i="18"/>
  <c r="A673" i="18"/>
  <c r="A674" i="18"/>
  <c r="A675" i="18"/>
  <c r="A676" i="18"/>
  <c r="A677" i="18"/>
  <c r="A678" i="18"/>
  <c r="A679" i="18"/>
  <c r="A680" i="18"/>
  <c r="A681" i="18"/>
  <c r="A682" i="18"/>
  <c r="A683" i="18"/>
  <c r="A684" i="18"/>
  <c r="A685" i="18"/>
  <c r="A686" i="18"/>
  <c r="A687" i="18"/>
  <c r="A688" i="18"/>
  <c r="A689" i="18"/>
  <c r="A690" i="18"/>
  <c r="A691" i="18"/>
  <c r="A692" i="18"/>
  <c r="A693" i="18"/>
  <c r="A694" i="18"/>
  <c r="A695" i="18"/>
  <c r="A696" i="18"/>
  <c r="A697" i="18"/>
  <c r="A698" i="18"/>
  <c r="A699" i="18"/>
  <c r="A700" i="18"/>
  <c r="A701" i="18"/>
  <c r="A702" i="18"/>
  <c r="A703" i="18"/>
  <c r="A704" i="18"/>
  <c r="A705" i="18"/>
  <c r="A706" i="18"/>
  <c r="A707" i="18"/>
  <c r="A708" i="18"/>
  <c r="A709" i="18"/>
  <c r="A711" i="18"/>
  <c r="A712" i="18"/>
  <c r="A714" i="18"/>
  <c r="A715" i="18"/>
  <c r="A717" i="18"/>
  <c r="A718" i="18"/>
  <c r="A719" i="18"/>
  <c r="A720" i="18"/>
  <c r="A721" i="18"/>
  <c r="A722" i="18"/>
  <c r="A723" i="18"/>
  <c r="A724" i="18"/>
  <c r="A725" i="18"/>
  <c r="A727" i="18"/>
  <c r="A728" i="18"/>
  <c r="A729" i="18"/>
  <c r="A730" i="18"/>
  <c r="A731" i="18"/>
  <c r="A732" i="18"/>
  <c r="A733" i="18"/>
  <c r="A734" i="18"/>
  <c r="A735" i="18"/>
  <c r="A736" i="18"/>
  <c r="A737" i="18"/>
  <c r="A738" i="18"/>
  <c r="A739" i="18"/>
  <c r="A740" i="18"/>
  <c r="A741" i="18"/>
  <c r="A742" i="18"/>
  <c r="A743" i="18"/>
  <c r="A744" i="18"/>
  <c r="A745" i="18"/>
  <c r="A746" i="18"/>
  <c r="A747" i="18"/>
  <c r="A748" i="18"/>
  <c r="A749" i="18"/>
  <c r="A750" i="18"/>
  <c r="A751" i="18"/>
  <c r="A752" i="18"/>
  <c r="A753" i="18"/>
  <c r="A754" i="18"/>
  <c r="A755" i="18"/>
  <c r="A756" i="18"/>
  <c r="A757" i="18"/>
  <c r="A758" i="18"/>
  <c r="A759" i="18"/>
  <c r="A760" i="18"/>
  <c r="A761" i="18"/>
  <c r="A762" i="18"/>
  <c r="A763" i="18"/>
  <c r="A764" i="18"/>
  <c r="A765" i="18"/>
  <c r="A766" i="18"/>
  <c r="A767" i="18"/>
  <c r="A768" i="18"/>
  <c r="A769" i="18"/>
  <c r="A770" i="18"/>
  <c r="A771" i="18"/>
  <c r="A772" i="18"/>
  <c r="A773" i="18"/>
  <c r="A774" i="18"/>
  <c r="A775" i="18"/>
  <c r="A776" i="18"/>
  <c r="A777" i="18"/>
  <c r="A778" i="18"/>
  <c r="A779" i="18"/>
  <c r="A780" i="18"/>
  <c r="A781" i="18"/>
  <c r="A782" i="18"/>
  <c r="A783" i="18"/>
  <c r="A784" i="18"/>
  <c r="A785" i="18"/>
  <c r="A786" i="18"/>
  <c r="A787" i="18"/>
  <c r="A788" i="18"/>
  <c r="A789" i="18"/>
  <c r="A790" i="18"/>
  <c r="A791" i="18"/>
  <c r="A792" i="18"/>
  <c r="A793" i="18"/>
  <c r="A794" i="18"/>
  <c r="A795" i="18"/>
  <c r="A799" i="18"/>
  <c r="A800" i="18"/>
  <c r="A801" i="18"/>
  <c r="A802" i="18"/>
  <c r="A806" i="18"/>
  <c r="A807" i="18"/>
  <c r="A808" i="18"/>
  <c r="A809" i="18"/>
  <c r="A810" i="18"/>
  <c r="A811" i="18"/>
  <c r="A812" i="18"/>
  <c r="A813" i="18"/>
  <c r="A814" i="18"/>
  <c r="A815" i="18"/>
  <c r="A816" i="18"/>
  <c r="A817" i="18"/>
  <c r="A818" i="18"/>
  <c r="A819" i="18"/>
  <c r="A820" i="18"/>
  <c r="A821" i="18"/>
  <c r="A822" i="18"/>
  <c r="A823" i="18"/>
  <c r="A824" i="18"/>
  <c r="A825" i="18"/>
  <c r="A826" i="18"/>
  <c r="A827" i="18"/>
  <c r="A828" i="18"/>
  <c r="A829" i="18"/>
  <c r="A830" i="18"/>
  <c r="A831" i="18"/>
  <c r="A832" i="18"/>
  <c r="A833" i="18"/>
  <c r="A834" i="18"/>
  <c r="A835" i="18"/>
  <c r="A836" i="18"/>
  <c r="A837" i="18"/>
  <c r="A838" i="18"/>
  <c r="A839" i="18"/>
  <c r="A840" i="18"/>
  <c r="A841" i="18"/>
  <c r="A842" i="18"/>
  <c r="A843" i="18"/>
  <c r="A844" i="18"/>
  <c r="A845" i="18"/>
  <c r="A846" i="18"/>
  <c r="A847" i="18"/>
  <c r="A848" i="18"/>
  <c r="A849" i="18"/>
  <c r="A850" i="18"/>
  <c r="A851" i="18"/>
  <c r="A852" i="18"/>
  <c r="A853" i="18"/>
  <c r="A854" i="18"/>
  <c r="A855" i="18"/>
  <c r="A856" i="18"/>
  <c r="A857" i="18"/>
  <c r="A858" i="18"/>
  <c r="A859" i="18"/>
  <c r="A862" i="18"/>
  <c r="A863" i="18"/>
  <c r="A864" i="18"/>
  <c r="A865" i="18"/>
  <c r="A866" i="18"/>
  <c r="A867" i="18"/>
  <c r="A868" i="18"/>
  <c r="A869" i="18"/>
  <c r="A870" i="18"/>
  <c r="A871" i="18"/>
  <c r="A872" i="18"/>
  <c r="A873" i="18"/>
  <c r="A874" i="18"/>
  <c r="A875" i="18"/>
  <c r="A876" i="18"/>
  <c r="A877" i="18"/>
  <c r="A878" i="18"/>
  <c r="A879" i="18"/>
  <c r="A880" i="18"/>
  <c r="A881" i="18"/>
  <c r="A882" i="18"/>
  <c r="A883" i="18"/>
  <c r="A884" i="18"/>
  <c r="A885" i="18"/>
  <c r="A886" i="18"/>
  <c r="A887" i="18"/>
  <c r="A888" i="18"/>
  <c r="A889" i="18"/>
  <c r="A890" i="18"/>
  <c r="A891" i="18"/>
  <c r="A892" i="18"/>
  <c r="A893" i="18"/>
  <c r="A894" i="18"/>
  <c r="A895" i="18"/>
  <c r="A896" i="18"/>
  <c r="A897" i="18"/>
  <c r="A898" i="18"/>
  <c r="A899" i="18"/>
  <c r="A900" i="18"/>
  <c r="A901" i="18"/>
  <c r="A902" i="18"/>
  <c r="A903" i="18"/>
  <c r="A904" i="18"/>
  <c r="A905" i="18"/>
  <c r="A906" i="18"/>
  <c r="A907" i="18"/>
  <c r="A908" i="18"/>
  <c r="A909" i="18"/>
  <c r="A910" i="18"/>
  <c r="A911" i="18"/>
  <c r="A912" i="18"/>
  <c r="A913" i="18"/>
  <c r="A914" i="18"/>
  <c r="A915" i="18"/>
  <c r="A916" i="18"/>
  <c r="A917" i="18"/>
  <c r="A918" i="18"/>
  <c r="A919" i="18"/>
  <c r="A920" i="18"/>
  <c r="A921" i="18"/>
  <c r="A922" i="18"/>
  <c r="A923" i="18"/>
  <c r="A924" i="18"/>
  <c r="A925" i="18"/>
  <c r="A926" i="18"/>
  <c r="A927" i="18"/>
  <c r="A928" i="18"/>
  <c r="A929" i="18"/>
  <c r="A930" i="18"/>
  <c r="A931" i="18"/>
  <c r="A932" i="18"/>
  <c r="A933" i="18"/>
  <c r="A934" i="18"/>
  <c r="A935" i="18"/>
  <c r="A936" i="18"/>
  <c r="A937" i="18"/>
  <c r="A938" i="18"/>
  <c r="A939" i="18"/>
  <c r="A940" i="18"/>
  <c r="A941" i="18"/>
  <c r="A942" i="18"/>
  <c r="A943" i="18"/>
  <c r="A944" i="18"/>
  <c r="A945" i="18"/>
  <c r="A946" i="18"/>
  <c r="A947" i="18"/>
  <c r="A948" i="18"/>
  <c r="A950" i="18"/>
  <c r="A951" i="18"/>
  <c r="A952" i="18"/>
  <c r="A953" i="18"/>
  <c r="A954" i="18"/>
  <c r="A955" i="18"/>
  <c r="A956" i="18"/>
  <c r="A957" i="18"/>
  <c r="A958" i="18"/>
  <c r="A959" i="18"/>
  <c r="A960" i="18"/>
  <c r="A961" i="18"/>
  <c r="A962" i="18"/>
  <c r="A963" i="18"/>
  <c r="A964" i="18"/>
  <c r="A965" i="18"/>
  <c r="A966" i="18"/>
  <c r="A967" i="18"/>
  <c r="A968" i="18"/>
  <c r="A969" i="18"/>
  <c r="A970" i="18"/>
  <c r="A971" i="18"/>
  <c r="A972" i="18"/>
  <c r="A973" i="18"/>
  <c r="A974" i="18"/>
  <c r="A975" i="18"/>
  <c r="A976" i="18"/>
  <c r="A977" i="18"/>
  <c r="A978" i="18"/>
  <c r="A979" i="18"/>
  <c r="A980" i="18"/>
  <c r="A981" i="18"/>
  <c r="A982" i="18"/>
  <c r="A983" i="18"/>
  <c r="A984" i="18"/>
  <c r="A985" i="18"/>
  <c r="A986" i="18"/>
  <c r="A987" i="18"/>
  <c r="A988" i="18"/>
  <c r="A989" i="18"/>
  <c r="A990" i="18"/>
  <c r="A991" i="18"/>
  <c r="A992" i="18"/>
  <c r="A993" i="18"/>
  <c r="A994" i="18"/>
  <c r="A995" i="18"/>
  <c r="A996" i="18"/>
  <c r="A997" i="18"/>
  <c r="A998" i="18"/>
  <c r="A999" i="18"/>
  <c r="A1000" i="18"/>
  <c r="A1001" i="18"/>
  <c r="A1002" i="18"/>
  <c r="A1003" i="18"/>
  <c r="A1004" i="18"/>
  <c r="A1005" i="18"/>
  <c r="A1006" i="18"/>
  <c r="A1007" i="18"/>
  <c r="A1008" i="18"/>
  <c r="A1009" i="18"/>
  <c r="A1010" i="18"/>
  <c r="A1011" i="18"/>
  <c r="A1012" i="18"/>
  <c r="A1013" i="18"/>
  <c r="A1014" i="18"/>
  <c r="A1015" i="18"/>
  <c r="A1016" i="18"/>
  <c r="A1017" i="18"/>
  <c r="A1018" i="18"/>
  <c r="A1019" i="18"/>
  <c r="A1020" i="18"/>
  <c r="A1021" i="18"/>
  <c r="A1022" i="18"/>
  <c r="A1023" i="18"/>
  <c r="A1024" i="18"/>
  <c r="A1025" i="18"/>
  <c r="A1026" i="18"/>
  <c r="A1027" i="18"/>
  <c r="A1028" i="18"/>
  <c r="A1029" i="18"/>
  <c r="A1030" i="18"/>
  <c r="A1031" i="18"/>
  <c r="A1032" i="18"/>
  <c r="A1033" i="18"/>
  <c r="A1034" i="18"/>
  <c r="A1035" i="18"/>
  <c r="A1036" i="18"/>
  <c r="A1037" i="18"/>
  <c r="A1038" i="18"/>
  <c r="A1039" i="18"/>
  <c r="A1040" i="18"/>
  <c r="A1041" i="18"/>
  <c r="A1042" i="18"/>
  <c r="A1043" i="18"/>
  <c r="A1044" i="18"/>
  <c r="A1045" i="18"/>
  <c r="A1046" i="18"/>
  <c r="A1047" i="18"/>
  <c r="A1048" i="18"/>
  <c r="A1049" i="18"/>
  <c r="A1050" i="18"/>
  <c r="A1051" i="18"/>
  <c r="A1052" i="18"/>
  <c r="A1053" i="18"/>
  <c r="A1054" i="18"/>
  <c r="A1055" i="18"/>
  <c r="A1056" i="18"/>
  <c r="A1057" i="18"/>
  <c r="A1058" i="18"/>
  <c r="A1059" i="18"/>
  <c r="A1060" i="18"/>
  <c r="A1061" i="18"/>
  <c r="A1062" i="18"/>
  <c r="A1063" i="18"/>
  <c r="A1064" i="18"/>
  <c r="A1065" i="18"/>
  <c r="A1066" i="18"/>
  <c r="A1067" i="18"/>
  <c r="A1068" i="18"/>
  <c r="A1069" i="18"/>
  <c r="A1070" i="18"/>
  <c r="A1071" i="18"/>
  <c r="A1072" i="18"/>
  <c r="A1073" i="18"/>
  <c r="A1074" i="18"/>
  <c r="A1075" i="18"/>
  <c r="A1076" i="18"/>
  <c r="A1077" i="18"/>
  <c r="A1078" i="18"/>
  <c r="A1079" i="18"/>
  <c r="A1080" i="18"/>
  <c r="A1081" i="18"/>
  <c r="A1082" i="18"/>
  <c r="A1083" i="18"/>
  <c r="A1084" i="18"/>
  <c r="A1085" i="18"/>
  <c r="A1086" i="18"/>
  <c r="A1087" i="18"/>
  <c r="A1088" i="18"/>
  <c r="A1089" i="18"/>
  <c r="A1090" i="18"/>
  <c r="A1091" i="18"/>
  <c r="A1092" i="18"/>
  <c r="A1093" i="18"/>
  <c r="A1094" i="18"/>
  <c r="A1095" i="18"/>
  <c r="A1096" i="18"/>
  <c r="A1097" i="18"/>
  <c r="A1098" i="18"/>
  <c r="A1099" i="18"/>
  <c r="A1100" i="18"/>
  <c r="A1101" i="18"/>
  <c r="A1102" i="18"/>
  <c r="A1103" i="18"/>
  <c r="A1104" i="18"/>
  <c r="A1105" i="18"/>
  <c r="A1106" i="18"/>
  <c r="A1107" i="18"/>
  <c r="A1108" i="18"/>
  <c r="A1109" i="18"/>
  <c r="A1110" i="18"/>
  <c r="A1111" i="18"/>
  <c r="A1112" i="18"/>
  <c r="A1113" i="18"/>
  <c r="A1114" i="18"/>
  <c r="A1115" i="18"/>
  <c r="A1116" i="18"/>
  <c r="A1117" i="18"/>
  <c r="A1118" i="18"/>
  <c r="A1119" i="18"/>
  <c r="A1120" i="18"/>
  <c r="A1121" i="18"/>
  <c r="A1122" i="18"/>
  <c r="A1123" i="18"/>
  <c r="A1124" i="18"/>
  <c r="A1125" i="18"/>
  <c r="A1126" i="18"/>
  <c r="A1127" i="18"/>
  <c r="A1128" i="18"/>
  <c r="A1129" i="18"/>
  <c r="A1130" i="18"/>
  <c r="A1131" i="18"/>
  <c r="A1132" i="18"/>
  <c r="A1133" i="18"/>
  <c r="A1134" i="18"/>
  <c r="A1135" i="18"/>
  <c r="A1136" i="18"/>
  <c r="A1137" i="18"/>
  <c r="A1138" i="18"/>
  <c r="A1139" i="18"/>
  <c r="A1140" i="18"/>
  <c r="A1141" i="18"/>
  <c r="A1142" i="18"/>
  <c r="A1143" i="18"/>
  <c r="A1144" i="18"/>
  <c r="A1145" i="18"/>
  <c r="A1146" i="18"/>
  <c r="A1147" i="18"/>
  <c r="A1160" i="18"/>
  <c r="A1161" i="18"/>
  <c r="A1162" i="18"/>
  <c r="A1163" i="18"/>
  <c r="A1166" i="18"/>
  <c r="A1167" i="18"/>
  <c r="A1168" i="18"/>
  <c r="A1169" i="18"/>
  <c r="A1170" i="18"/>
  <c r="A1171" i="18"/>
  <c r="A1172" i="18"/>
  <c r="A1173" i="18"/>
  <c r="A1176" i="18"/>
  <c r="A1179" i="18"/>
  <c r="A1180" i="18"/>
  <c r="A1181" i="18"/>
  <c r="A1182" i="18"/>
  <c r="A1183" i="18"/>
  <c r="A1184" i="18"/>
  <c r="A1185" i="18"/>
  <c r="A1186" i="18"/>
  <c r="A1187" i="18"/>
  <c r="A1188" i="18"/>
  <c r="A1189" i="18"/>
  <c r="N332" i="18"/>
  <c r="N997" i="18" l="1"/>
  <c r="N996" i="18"/>
  <c r="N995" i="18"/>
  <c r="N994" i="18"/>
  <c r="N993" i="18"/>
  <c r="N992" i="18"/>
  <c r="N991" i="18"/>
  <c r="N990" i="18"/>
  <c r="N989" i="18"/>
  <c r="N988" i="18"/>
  <c r="N46" i="18" l="1"/>
  <c r="N41" i="18"/>
  <c r="N45" i="18"/>
  <c r="N42" i="18"/>
  <c r="N659" i="18" l="1"/>
  <c r="N1015" i="18"/>
  <c r="N1014" i="18"/>
  <c r="N1013" i="18"/>
  <c r="N1012" i="18"/>
  <c r="N1011" i="18"/>
  <c r="N1010" i="18"/>
  <c r="N1009" i="18"/>
  <c r="N1008" i="18"/>
  <c r="N1007" i="18"/>
  <c r="N535" i="18"/>
  <c r="N536" i="18"/>
  <c r="N534" i="18"/>
  <c r="N350" i="18"/>
  <c r="N638" i="18" l="1"/>
  <c r="N613" i="18"/>
  <c r="N612" i="18"/>
  <c r="N607" i="18"/>
  <c r="N606" i="18"/>
  <c r="N618" i="18"/>
  <c r="N619" i="18"/>
  <c r="N331" i="18"/>
  <c r="N338" i="18"/>
  <c r="N335" i="18"/>
  <c r="N328" i="18"/>
  <c r="N204" i="18"/>
  <c r="N831" i="18"/>
  <c r="N830" i="18"/>
  <c r="N829" i="18"/>
  <c r="N1141" i="18" l="1"/>
  <c r="N1142" i="18"/>
  <c r="N1143" i="18"/>
  <c r="N1144" i="18"/>
  <c r="N1145" i="18"/>
  <c r="N1146" i="18"/>
  <c r="N1147" i="18"/>
  <c r="N259" i="18" l="1"/>
  <c r="N258" i="18"/>
  <c r="N257" i="18"/>
  <c r="N697" i="18"/>
  <c r="N1006" i="18" l="1"/>
  <c r="N1005" i="18"/>
  <c r="N1004" i="18"/>
  <c r="N1003" i="18"/>
  <c r="N1002" i="18"/>
  <c r="N1001" i="18"/>
  <c r="N1000" i="18"/>
  <c r="N999" i="18"/>
  <c r="N998" i="18"/>
  <c r="N866" i="18" l="1"/>
  <c r="N865" i="18"/>
  <c r="N864" i="18"/>
  <c r="N260" i="18" l="1"/>
  <c r="N593" i="18" l="1"/>
  <c r="N698" i="18"/>
  <c r="N699" i="18"/>
  <c r="N700" i="18"/>
  <c r="N768" i="18" l="1"/>
  <c r="N1075" i="18" l="1"/>
  <c r="N1074" i="18"/>
  <c r="N1073" i="18"/>
  <c r="N592" i="18" l="1"/>
  <c r="N133" i="18"/>
  <c r="N132" i="18"/>
  <c r="N131" i="18"/>
  <c r="N130" i="18"/>
  <c r="N129" i="18"/>
  <c r="N135" i="18" l="1"/>
  <c r="N134" i="18"/>
  <c r="N229" i="18" l="1"/>
  <c r="N808" i="18"/>
  <c r="N807" i="18"/>
  <c r="N806" i="18"/>
  <c r="N801" i="18"/>
  <c r="N800" i="18"/>
  <c r="N799" i="18"/>
  <c r="N802" i="18"/>
  <c r="N10" i="18"/>
  <c r="N9" i="18"/>
  <c r="N8" i="18"/>
  <c r="N7" i="18"/>
  <c r="N6" i="18"/>
  <c r="N5" i="18"/>
  <c r="N776" i="18"/>
  <c r="N775" i="18"/>
  <c r="N774" i="18"/>
  <c r="N773" i="18"/>
  <c r="N772" i="18"/>
  <c r="N771" i="18"/>
  <c r="N782" i="18"/>
  <c r="N781" i="18"/>
  <c r="N780" i="18"/>
  <c r="N778" i="18"/>
  <c r="N777" i="18" l="1"/>
  <c r="N779" i="18"/>
  <c r="N1182" i="18" l="1"/>
  <c r="L3" i="26" l="1"/>
  <c r="N3" i="26"/>
  <c r="L4" i="26"/>
  <c r="N4" i="26"/>
  <c r="L5" i="26"/>
  <c r="N5" i="26"/>
  <c r="L6" i="26"/>
  <c r="N6" i="26"/>
  <c r="L7" i="26"/>
  <c r="N7" i="26"/>
  <c r="L8" i="26"/>
  <c r="N8" i="26"/>
  <c r="L9" i="26"/>
  <c r="N9" i="26"/>
  <c r="L10" i="26"/>
  <c r="N10" i="26"/>
  <c r="L11" i="26"/>
  <c r="N11" i="26"/>
  <c r="L12" i="26"/>
  <c r="N12" i="26"/>
  <c r="L13" i="26"/>
  <c r="N13" i="26"/>
  <c r="L14" i="26"/>
  <c r="N14" i="26"/>
  <c r="L15" i="26"/>
  <c r="N15" i="26"/>
  <c r="L16" i="26"/>
  <c r="N16" i="26"/>
  <c r="L17" i="26"/>
  <c r="N17" i="26"/>
  <c r="L18" i="26"/>
  <c r="N18" i="26"/>
  <c r="L19" i="26"/>
  <c r="N19" i="26"/>
  <c r="L20" i="26"/>
  <c r="N20" i="26"/>
  <c r="L21" i="26"/>
  <c r="N21" i="26"/>
  <c r="L22" i="26"/>
  <c r="N22" i="26"/>
  <c r="L23" i="26"/>
  <c r="N23" i="26"/>
  <c r="L24" i="26"/>
  <c r="N24" i="26"/>
  <c r="L25" i="26"/>
  <c r="N25" i="26"/>
  <c r="L26" i="26"/>
  <c r="N26" i="26"/>
  <c r="L27" i="26"/>
  <c r="N27" i="26"/>
  <c r="L28" i="26"/>
  <c r="N28" i="26"/>
  <c r="L29" i="26"/>
  <c r="N29" i="26"/>
  <c r="L30" i="26"/>
  <c r="N30" i="26"/>
  <c r="L31" i="26"/>
  <c r="N31" i="26"/>
  <c r="N2" i="26"/>
  <c r="L2" i="26"/>
  <c r="F28" i="26"/>
  <c r="K28" i="26" s="1"/>
  <c r="F29" i="26"/>
  <c r="K29" i="26" s="1"/>
  <c r="F30" i="26"/>
  <c r="K30" i="26" s="1"/>
  <c r="F31" i="26"/>
  <c r="K31" i="26" s="1"/>
  <c r="M31" i="26" s="1"/>
  <c r="F27" i="26"/>
  <c r="K27" i="26" s="1"/>
  <c r="F23" i="26"/>
  <c r="E23" i="26" s="1"/>
  <c r="F24" i="26"/>
  <c r="K24" i="26" s="1"/>
  <c r="F25" i="26"/>
  <c r="K25" i="26" s="1"/>
  <c r="F26" i="26"/>
  <c r="K26" i="26" s="1"/>
  <c r="F22" i="26"/>
  <c r="K22" i="26" s="1"/>
  <c r="F18" i="26"/>
  <c r="E18" i="26" s="1"/>
  <c r="F19" i="26"/>
  <c r="K19" i="26" s="1"/>
  <c r="F20" i="26"/>
  <c r="K20" i="26" s="1"/>
  <c r="F21" i="26"/>
  <c r="K21" i="26" s="1"/>
  <c r="F17" i="26"/>
  <c r="K17" i="26" s="1"/>
  <c r="F13" i="26"/>
  <c r="K13" i="26" s="1"/>
  <c r="F14" i="26"/>
  <c r="E14" i="26" s="1"/>
  <c r="F15" i="26"/>
  <c r="E15" i="26" s="1"/>
  <c r="F16" i="26"/>
  <c r="K16" i="26" s="1"/>
  <c r="F12" i="26"/>
  <c r="E12" i="26" s="1"/>
  <c r="F8" i="26"/>
  <c r="E8" i="26" s="1"/>
  <c r="F9" i="26"/>
  <c r="K9" i="26" s="1"/>
  <c r="F10" i="26"/>
  <c r="E10" i="26" s="1"/>
  <c r="F11" i="26"/>
  <c r="K11" i="26" s="1"/>
  <c r="F7" i="26"/>
  <c r="K7" i="26" s="1"/>
  <c r="F3" i="26"/>
  <c r="K3" i="26" s="1"/>
  <c r="F4" i="26"/>
  <c r="E4" i="26" s="1"/>
  <c r="F5" i="26"/>
  <c r="K5" i="26" s="1"/>
  <c r="F6" i="26"/>
  <c r="E6" i="26" s="1"/>
  <c r="F2" i="26"/>
  <c r="K2" i="26" s="1"/>
  <c r="I197" i="25"/>
  <c r="I196" i="25"/>
  <c r="I200" i="25"/>
  <c r="I198" i="25"/>
  <c r="I199" i="25"/>
  <c r="E31" i="26" l="1"/>
  <c r="E27" i="26"/>
  <c r="E26" i="26"/>
  <c r="E19" i="26"/>
  <c r="M20" i="26"/>
  <c r="E29" i="26"/>
  <c r="E25" i="26"/>
  <c r="E21" i="26"/>
  <c r="E17" i="26"/>
  <c r="E13" i="26"/>
  <c r="E9" i="26"/>
  <c r="E5" i="26"/>
  <c r="M2" i="26"/>
  <c r="O29" i="26"/>
  <c r="M28" i="26"/>
  <c r="O25" i="26"/>
  <c r="M24" i="26"/>
  <c r="K23" i="26"/>
  <c r="O21" i="26"/>
  <c r="Q21" i="26" s="1"/>
  <c r="M19" i="26"/>
  <c r="K18" i="26"/>
  <c r="O18" i="26" s="1"/>
  <c r="Q18" i="26" s="1"/>
  <c r="O16" i="26"/>
  <c r="Q16" i="26" s="1"/>
  <c r="K12" i="26"/>
  <c r="M12" i="26" s="1"/>
  <c r="M9" i="26"/>
  <c r="K8" i="26"/>
  <c r="M5" i="26"/>
  <c r="K4" i="26"/>
  <c r="E2" i="26"/>
  <c r="E28" i="26"/>
  <c r="E24" i="26"/>
  <c r="E20" i="26"/>
  <c r="E16" i="26"/>
  <c r="O2" i="26"/>
  <c r="Q2" i="26" s="1"/>
  <c r="M29" i="26"/>
  <c r="M25" i="26"/>
  <c r="M21" i="26"/>
  <c r="O17" i="26"/>
  <c r="Q17" i="26" s="1"/>
  <c r="M16" i="26"/>
  <c r="K15" i="26"/>
  <c r="M15" i="26" s="1"/>
  <c r="K14" i="26"/>
  <c r="O14" i="26" s="1"/>
  <c r="Q14" i="26" s="1"/>
  <c r="O11" i="26"/>
  <c r="P11" i="26" s="1"/>
  <c r="O7" i="26"/>
  <c r="Q7" i="26" s="1"/>
  <c r="O3" i="26"/>
  <c r="Q3" i="26" s="1"/>
  <c r="E11" i="26"/>
  <c r="E7" i="26"/>
  <c r="E3" i="26"/>
  <c r="M30" i="26"/>
  <c r="O27" i="26"/>
  <c r="Q27" i="26" s="1"/>
  <c r="M26" i="26"/>
  <c r="O23" i="26"/>
  <c r="M22" i="26"/>
  <c r="M17" i="26"/>
  <c r="O13" i="26"/>
  <c r="P13" i="26" s="1"/>
  <c r="M11" i="26"/>
  <c r="K10" i="26"/>
  <c r="M10" i="26" s="1"/>
  <c r="O8" i="26"/>
  <c r="P8" i="26" s="1"/>
  <c r="M7" i="26"/>
  <c r="K6" i="26"/>
  <c r="M6" i="26" s="1"/>
  <c r="O4" i="26"/>
  <c r="Q4" i="26" s="1"/>
  <c r="M3" i="26"/>
  <c r="E30" i="26"/>
  <c r="E22" i="26"/>
  <c r="O24" i="26"/>
  <c r="Q24" i="26" s="1"/>
  <c r="M23" i="26"/>
  <c r="O20" i="26"/>
  <c r="Q20" i="26" s="1"/>
  <c r="O19" i="26"/>
  <c r="M18" i="26"/>
  <c r="O15" i="26"/>
  <c r="P15" i="26" s="1"/>
  <c r="M13" i="26"/>
  <c r="O9" i="26"/>
  <c r="Q9" i="26" s="1"/>
  <c r="M8" i="26"/>
  <c r="O5" i="26"/>
  <c r="Q5" i="26" s="1"/>
  <c r="M4" i="26"/>
  <c r="O31" i="26"/>
  <c r="O28" i="26"/>
  <c r="Q28" i="26" s="1"/>
  <c r="P27" i="26"/>
  <c r="O26" i="26"/>
  <c r="Q26" i="26" s="1"/>
  <c r="Q25" i="26"/>
  <c r="P25" i="26"/>
  <c r="Q29" i="26"/>
  <c r="P29" i="26"/>
  <c r="M27" i="26"/>
  <c r="P18" i="26"/>
  <c r="O30" i="26"/>
  <c r="P21" i="26"/>
  <c r="P17" i="26"/>
  <c r="O22" i="26"/>
  <c r="P20" i="26"/>
  <c r="P5" i="26"/>
  <c r="Q15" i="26"/>
  <c r="P4" i="26"/>
  <c r="P2" i="26"/>
  <c r="P16" i="26"/>
  <c r="P3" i="26"/>
  <c r="Q13" i="26"/>
  <c r="P14" i="26"/>
  <c r="Q11" i="26"/>
  <c r="O10" i="26"/>
  <c r="P9" i="26"/>
  <c r="Q8" i="26"/>
  <c r="P7" i="26"/>
  <c r="O6" i="26"/>
  <c r="P24" i="26" l="1"/>
  <c r="P28" i="26"/>
  <c r="O12" i="26"/>
  <c r="P26" i="26"/>
  <c r="M14" i="26"/>
  <c r="Q19" i="26"/>
  <c r="P19" i="26"/>
  <c r="Q23" i="26"/>
  <c r="P23" i="26"/>
  <c r="P31" i="26"/>
  <c r="Q31" i="26"/>
  <c r="P22" i="26"/>
  <c r="Q22" i="26"/>
  <c r="Q30" i="26"/>
  <c r="P30" i="26"/>
  <c r="P6" i="26"/>
  <c r="Q6" i="26"/>
  <c r="Q10" i="26"/>
  <c r="P10" i="26"/>
  <c r="Q12" i="26" l="1"/>
  <c r="P12" i="26"/>
  <c r="N462" i="18"/>
  <c r="N464" i="18"/>
  <c r="N466" i="18"/>
  <c r="N469" i="18"/>
  <c r="N470" i="18"/>
  <c r="N472" i="18"/>
  <c r="N473" i="18"/>
  <c r="N476" i="18"/>
  <c r="N478" i="18"/>
  <c r="N480" i="18"/>
  <c r="N482" i="18"/>
  <c r="N484" i="18"/>
  <c r="N485" i="18"/>
  <c r="N486" i="18"/>
  <c r="N490" i="18"/>
  <c r="N494" i="18"/>
  <c r="N496" i="18"/>
  <c r="N498" i="18"/>
  <c r="N499" i="18"/>
  <c r="N502" i="18"/>
  <c r="N503" i="18"/>
  <c r="N504" i="18"/>
  <c r="N508" i="18"/>
  <c r="N510" i="18"/>
  <c r="N511" i="18"/>
  <c r="N513" i="18"/>
  <c r="N514" i="18"/>
  <c r="N515" i="18"/>
  <c r="N518" i="18"/>
  <c r="N520" i="18"/>
  <c r="N524" i="18"/>
  <c r="N526" i="18"/>
  <c r="N527" i="18"/>
  <c r="N528" i="18"/>
  <c r="N530" i="18"/>
  <c r="N531" i="18"/>
  <c r="N532" i="18"/>
  <c r="N537" i="18"/>
  <c r="N539" i="18"/>
  <c r="N541" i="18"/>
  <c r="N543" i="18"/>
  <c r="N546" i="18"/>
  <c r="N547" i="18"/>
  <c r="N549" i="18"/>
  <c r="N553" i="18"/>
  <c r="N554" i="18"/>
  <c r="N556" i="18"/>
  <c r="N558" i="18"/>
  <c r="N560" i="18"/>
  <c r="N562" i="18"/>
  <c r="N564" i="18"/>
  <c r="N565" i="18"/>
  <c r="N566" i="18"/>
  <c r="N568" i="18"/>
  <c r="N572" i="18"/>
  <c r="N573" i="18"/>
  <c r="N574" i="18"/>
  <c r="N576" i="18"/>
  <c r="N577" i="18"/>
  <c r="N578" i="18"/>
  <c r="N581" i="18"/>
  <c r="N582" i="18"/>
  <c r="N584" i="18"/>
  <c r="N586" i="18"/>
  <c r="N591" i="18"/>
  <c r="N594" i="18"/>
  <c r="N596" i="18"/>
  <c r="N597" i="18"/>
  <c r="N598" i="18"/>
  <c r="N601" i="18"/>
  <c r="N602" i="18"/>
  <c r="N604" i="18"/>
  <c r="N608" i="18"/>
  <c r="N611" i="18"/>
  <c r="N614" i="18"/>
  <c r="N616" i="18"/>
  <c r="N617" i="18"/>
  <c r="N620" i="18"/>
  <c r="N623" i="18"/>
  <c r="N624" i="18"/>
  <c r="N636" i="18"/>
  <c r="N637" i="18"/>
  <c r="N640" i="18"/>
  <c r="N641" i="18"/>
  <c r="N643" i="18"/>
  <c r="N644" i="18"/>
  <c r="N645" i="18"/>
  <c r="N649" i="18"/>
  <c r="N651" i="18"/>
  <c r="N652" i="18"/>
  <c r="N654" i="18"/>
  <c r="N655" i="18"/>
  <c r="N656" i="18"/>
  <c r="N660" i="18"/>
  <c r="N661" i="18"/>
  <c r="N663" i="18"/>
  <c r="N665" i="18"/>
  <c r="N667" i="18"/>
  <c r="N668" i="18"/>
  <c r="N672" i="18"/>
  <c r="N673" i="18"/>
  <c r="N675" i="18"/>
  <c r="N676" i="18"/>
  <c r="N677" i="18"/>
  <c r="N679" i="18"/>
  <c r="N681" i="18"/>
  <c r="N683" i="18"/>
  <c r="N686" i="18"/>
  <c r="N688" i="18"/>
  <c r="N690" i="18"/>
  <c r="N692" i="18"/>
  <c r="N693" i="18"/>
  <c r="N695" i="18"/>
  <c r="N701" i="18"/>
  <c r="N703" i="18"/>
  <c r="N704" i="18"/>
  <c r="N705" i="18"/>
  <c r="N706" i="18"/>
  <c r="N707" i="18"/>
  <c r="N712" i="18"/>
  <c r="N715" i="18"/>
  <c r="N718" i="18"/>
  <c r="N720" i="18"/>
  <c r="N722" i="18"/>
  <c r="N724" i="18"/>
  <c r="N725" i="18"/>
  <c r="N729" i="18"/>
  <c r="N732" i="18"/>
  <c r="N734" i="18"/>
  <c r="N735" i="18"/>
  <c r="N737" i="18"/>
  <c r="N739" i="18"/>
  <c r="N742" i="18"/>
  <c r="N745" i="18"/>
  <c r="N746" i="18"/>
  <c r="N747" i="18"/>
  <c r="N748" i="18"/>
  <c r="N749" i="18"/>
  <c r="N751" i="18"/>
  <c r="N753" i="18"/>
  <c r="N757" i="18"/>
  <c r="N758" i="18"/>
  <c r="N760" i="18"/>
  <c r="N762" i="18"/>
  <c r="N764" i="18"/>
  <c r="N765" i="18"/>
  <c r="N766" i="18"/>
  <c r="N769" i="18"/>
  <c r="N770" i="18"/>
  <c r="N783" i="18"/>
  <c r="N785" i="18"/>
  <c r="N787" i="18"/>
  <c r="N789" i="18"/>
  <c r="N790" i="18"/>
  <c r="N791" i="18"/>
  <c r="N793" i="18"/>
  <c r="N795" i="18"/>
  <c r="N809" i="18"/>
  <c r="N810" i="18"/>
  <c r="N811" i="18"/>
  <c r="N813" i="18"/>
  <c r="N815" i="18"/>
  <c r="N817" i="18"/>
  <c r="N818" i="18"/>
  <c r="N819" i="18"/>
  <c r="N821" i="18"/>
  <c r="N823" i="18"/>
  <c r="N825" i="18"/>
  <c r="N826" i="18"/>
  <c r="N827" i="18"/>
  <c r="N832" i="18"/>
  <c r="N835" i="18"/>
  <c r="N839" i="18"/>
  <c r="N843" i="18"/>
  <c r="N847" i="18"/>
  <c r="N851" i="18"/>
  <c r="N855" i="18"/>
  <c r="N859" i="18"/>
  <c r="N862" i="18"/>
  <c r="N867" i="18"/>
  <c r="N869" i="18"/>
  <c r="N870" i="18"/>
  <c r="N871" i="18"/>
  <c r="N877" i="18"/>
  <c r="N878" i="18"/>
  <c r="N881" i="18"/>
  <c r="N883" i="18"/>
  <c r="N885" i="18"/>
  <c r="N886" i="18"/>
  <c r="N887" i="18"/>
  <c r="N889" i="18"/>
  <c r="N891" i="18"/>
  <c r="N893" i="18"/>
  <c r="N894" i="18"/>
  <c r="N895" i="18"/>
  <c r="N897" i="18"/>
  <c r="N899" i="18"/>
  <c r="N901" i="18"/>
  <c r="N902" i="18"/>
  <c r="N903" i="18"/>
  <c r="N905" i="18"/>
  <c r="N907" i="18"/>
  <c r="N909" i="18"/>
  <c r="N910" i="18"/>
  <c r="N911" i="18"/>
  <c r="N913" i="18"/>
  <c r="N915" i="18"/>
  <c r="N916" i="18"/>
  <c r="N917" i="18"/>
  <c r="N919" i="18"/>
  <c r="N921" i="18"/>
  <c r="N923" i="18"/>
  <c r="N924" i="18"/>
  <c r="N925" i="18"/>
  <c r="N927" i="18"/>
  <c r="N929" i="18"/>
  <c r="N931" i="18"/>
  <c r="N932" i="18"/>
  <c r="N933" i="18"/>
  <c r="N935" i="18"/>
  <c r="N937" i="18"/>
  <c r="N939" i="18"/>
  <c r="N940" i="18"/>
  <c r="N941" i="18"/>
  <c r="N943" i="18"/>
  <c r="N945" i="18"/>
  <c r="N946" i="18"/>
  <c r="N948" i="18"/>
  <c r="N951" i="18"/>
  <c r="N953" i="18"/>
  <c r="N954" i="18"/>
  <c r="N955" i="18"/>
  <c r="N957" i="18"/>
  <c r="N959" i="18"/>
  <c r="N960" i="18"/>
  <c r="N961" i="18"/>
  <c r="N962" i="18"/>
  <c r="N965" i="18"/>
  <c r="N966" i="18"/>
  <c r="N967" i="18"/>
  <c r="N969" i="18"/>
  <c r="N971" i="18"/>
  <c r="N973" i="18"/>
  <c r="N975" i="18"/>
  <c r="N976" i="18"/>
  <c r="N978" i="18"/>
  <c r="N980" i="18"/>
  <c r="N981" i="18"/>
  <c r="N983" i="18"/>
  <c r="N986" i="18"/>
  <c r="N987" i="18"/>
  <c r="N1017" i="18"/>
  <c r="N1019" i="18"/>
  <c r="N1021" i="18"/>
  <c r="N1022" i="18"/>
  <c r="N1023" i="18"/>
  <c r="N1025" i="18"/>
  <c r="N1027" i="18"/>
  <c r="N1029" i="18"/>
  <c r="N1030" i="18"/>
  <c r="N1031" i="18"/>
  <c r="N1033" i="18"/>
  <c r="N1035" i="18"/>
  <c r="N1037" i="18"/>
  <c r="N1038" i="18"/>
  <c r="N1039" i="18"/>
  <c r="N1041" i="18"/>
  <c r="N1043" i="18"/>
  <c r="N1045" i="18"/>
  <c r="N1046" i="18"/>
  <c r="N1047" i="18"/>
  <c r="N1049" i="18"/>
  <c r="N1050" i="18"/>
  <c r="N1051" i="18"/>
  <c r="N1052" i="18"/>
  <c r="N1053" i="18"/>
  <c r="N1054" i="18"/>
  <c r="N1055" i="18"/>
  <c r="N1056" i="18"/>
  <c r="N1057" i="18"/>
  <c r="N1058" i="18"/>
  <c r="N1059" i="18"/>
  <c r="N1060" i="18"/>
  <c r="N1061" i="18"/>
  <c r="N1062" i="18"/>
  <c r="N1064" i="18"/>
  <c r="N1065" i="18"/>
  <c r="N1066" i="18"/>
  <c r="N1067" i="18"/>
  <c r="N1068" i="18"/>
  <c r="N1070" i="18"/>
  <c r="N1071" i="18"/>
  <c r="N1072" i="18"/>
  <c r="N1076" i="18"/>
  <c r="N1077" i="18"/>
  <c r="N1078" i="18"/>
  <c r="N1079" i="18"/>
  <c r="N1080" i="18"/>
  <c r="N1082" i="18"/>
  <c r="N1083" i="18"/>
  <c r="N1084" i="18"/>
  <c r="N1085" i="18"/>
  <c r="N1086" i="18"/>
  <c r="N1087" i="18"/>
  <c r="N1088" i="18"/>
  <c r="N1089" i="18"/>
  <c r="N1090" i="18"/>
  <c r="N1091" i="18"/>
  <c r="N1092" i="18"/>
  <c r="N1093" i="18"/>
  <c r="N1095" i="18"/>
  <c r="N1096" i="18"/>
  <c r="N1097" i="18"/>
  <c r="N1098" i="18"/>
  <c r="N1099" i="18"/>
  <c r="N1100" i="18"/>
  <c r="N1101" i="18"/>
  <c r="N1103" i="18"/>
  <c r="N1104" i="18"/>
  <c r="N1105" i="18"/>
  <c r="N1106" i="18"/>
  <c r="N1107" i="18"/>
  <c r="N1108" i="18"/>
  <c r="N1109" i="18"/>
  <c r="N1111" i="18"/>
  <c r="N1112" i="18"/>
  <c r="N1113" i="18"/>
  <c r="N1114" i="18"/>
  <c r="N1115" i="18"/>
  <c r="N1116" i="18"/>
  <c r="N1117" i="18"/>
  <c r="N1119" i="18"/>
  <c r="N1120" i="18"/>
  <c r="N1121" i="18"/>
  <c r="N1122" i="18"/>
  <c r="N1123" i="18"/>
  <c r="N1125" i="18"/>
  <c r="N1126" i="18"/>
  <c r="N1127" i="18"/>
  <c r="N1129" i="18"/>
  <c r="N1131" i="18"/>
  <c r="N1132" i="18"/>
  <c r="N1133" i="18"/>
  <c r="N1134" i="18"/>
  <c r="N1135" i="18"/>
  <c r="N1137" i="18"/>
  <c r="N1138" i="18"/>
  <c r="N1139" i="18"/>
  <c r="N1140" i="18"/>
  <c r="N1160" i="18"/>
  <c r="N1161" i="18"/>
  <c r="N1162" i="18"/>
  <c r="N1163" i="18"/>
  <c r="N1164" i="18"/>
  <c r="N1167" i="18"/>
  <c r="N1168" i="18"/>
  <c r="N1169" i="18"/>
  <c r="N1170" i="18"/>
  <c r="N1171" i="18"/>
  <c r="N1172" i="18"/>
  <c r="N1173" i="18"/>
  <c r="N1176" i="18"/>
  <c r="N1179" i="18"/>
  <c r="N1180" i="18"/>
  <c r="N1181" i="18"/>
  <c r="N1183" i="18"/>
  <c r="N1184" i="18"/>
  <c r="N1185" i="18"/>
  <c r="N1186" i="18"/>
  <c r="N1187" i="18"/>
  <c r="N1188" i="18"/>
  <c r="N1189" i="18"/>
  <c r="N12" i="18"/>
  <c r="N15" i="18"/>
  <c r="N17" i="18"/>
  <c r="N19" i="18"/>
  <c r="N21" i="18"/>
  <c r="N23" i="18"/>
  <c r="N25" i="18"/>
  <c r="N27" i="18"/>
  <c r="N29" i="18"/>
  <c r="N30" i="18"/>
  <c r="N31" i="18"/>
  <c r="N32" i="18"/>
  <c r="N33" i="18"/>
  <c r="N34" i="18"/>
  <c r="N35" i="18"/>
  <c r="N37" i="18"/>
  <c r="N39" i="18"/>
  <c r="N43" i="18"/>
  <c r="N47" i="18"/>
  <c r="N49" i="18"/>
  <c r="N51" i="18"/>
  <c r="N53" i="18"/>
  <c r="N56" i="18"/>
  <c r="N58" i="18"/>
  <c r="N60" i="18"/>
  <c r="N62" i="18"/>
  <c r="N64" i="18"/>
  <c r="N65" i="18"/>
  <c r="N66" i="18"/>
  <c r="N68" i="18"/>
  <c r="N70" i="18"/>
  <c r="N72" i="18"/>
  <c r="N74" i="18"/>
  <c r="N76" i="18"/>
  <c r="N78" i="18"/>
  <c r="N80" i="18"/>
  <c r="N82" i="18"/>
  <c r="N84" i="18"/>
  <c r="N86" i="18"/>
  <c r="N88" i="18"/>
  <c r="N89" i="18"/>
  <c r="N90" i="18"/>
  <c r="N91" i="18"/>
  <c r="N92" i="18"/>
  <c r="N106" i="18"/>
  <c r="N108" i="18"/>
  <c r="N110" i="18"/>
  <c r="N112" i="18"/>
  <c r="N114" i="18"/>
  <c r="N116" i="18"/>
  <c r="N118" i="18"/>
  <c r="N120" i="18"/>
  <c r="N94" i="18"/>
  <c r="N96" i="18"/>
  <c r="N98" i="18"/>
  <c r="N100" i="18"/>
  <c r="N102" i="18"/>
  <c r="N104" i="18"/>
  <c r="N138" i="18"/>
  <c r="N140" i="18"/>
  <c r="N142" i="18"/>
  <c r="N144" i="18"/>
  <c r="N145" i="18"/>
  <c r="N146" i="18"/>
  <c r="N148" i="18"/>
  <c r="N165" i="18"/>
  <c r="N166" i="18"/>
  <c r="N168" i="18"/>
  <c r="N172" i="18"/>
  <c r="N174" i="18"/>
  <c r="N176" i="18"/>
  <c r="N178" i="18"/>
  <c r="N182" i="18"/>
  <c r="N184" i="18"/>
  <c r="N185" i="18"/>
  <c r="N186" i="18"/>
  <c r="N187" i="18"/>
  <c r="N188" i="18"/>
  <c r="N189" i="18"/>
  <c r="N190" i="18"/>
  <c r="N192" i="18"/>
  <c r="N194" i="18"/>
  <c r="N196" i="18"/>
  <c r="N198" i="18"/>
  <c r="N200" i="18"/>
  <c r="N201" i="18"/>
  <c r="N202" i="18"/>
  <c r="N203" i="18"/>
  <c r="N205" i="18"/>
  <c r="N207" i="18"/>
  <c r="N209" i="18"/>
  <c r="N210" i="18"/>
  <c r="N211" i="18"/>
  <c r="N212" i="18"/>
  <c r="N213" i="18"/>
  <c r="N214" i="18"/>
  <c r="N215" i="18"/>
  <c r="N216" i="18"/>
  <c r="N218" i="18"/>
  <c r="N219" i="18"/>
  <c r="N220" i="18"/>
  <c r="N222" i="18"/>
  <c r="N225" i="18"/>
  <c r="N227" i="18"/>
  <c r="N230" i="18"/>
  <c r="N232" i="18"/>
  <c r="N233" i="18"/>
  <c r="N234" i="18"/>
  <c r="N236" i="18"/>
  <c r="N237" i="18"/>
  <c r="N239" i="18"/>
  <c r="N243" i="18"/>
  <c r="N238" i="18"/>
  <c r="N242" i="18"/>
  <c r="N250" i="18"/>
  <c r="N254" i="18"/>
  <c r="N262" i="18"/>
  <c r="N266" i="18"/>
  <c r="N269" i="18"/>
  <c r="N272" i="18"/>
  <c r="N273" i="18"/>
  <c r="N276" i="18"/>
  <c r="N280" i="18"/>
  <c r="N284" i="18"/>
  <c r="N288" i="18"/>
  <c r="N292" i="18"/>
  <c r="N296" i="18"/>
  <c r="N307" i="18"/>
  <c r="N308" i="18"/>
  <c r="N311" i="18"/>
  <c r="N312" i="18"/>
  <c r="N315" i="18"/>
  <c r="N319" i="18"/>
  <c r="N323" i="18"/>
  <c r="N334" i="18"/>
  <c r="N343" i="18"/>
  <c r="N344" i="18"/>
  <c r="N346" i="18"/>
  <c r="N351" i="18"/>
  <c r="N355" i="18"/>
  <c r="N359" i="18"/>
  <c r="N366" i="18"/>
  <c r="N371" i="18"/>
  <c r="N375" i="18"/>
  <c r="N391" i="18"/>
  <c r="N393" i="18"/>
  <c r="N397" i="18"/>
  <c r="N399" i="18"/>
  <c r="N400" i="18"/>
  <c r="N405" i="18"/>
  <c r="N409" i="18"/>
  <c r="N413" i="18"/>
  <c r="N417" i="18"/>
  <c r="N421" i="18"/>
  <c r="N424" i="18"/>
  <c r="N428" i="18"/>
  <c r="N432" i="18"/>
  <c r="N433" i="18"/>
  <c r="N437" i="18"/>
  <c r="N441" i="18"/>
  <c r="N445" i="18"/>
  <c r="N446" i="18"/>
  <c r="N449" i="18"/>
  <c r="N450" i="18"/>
  <c r="N453" i="18"/>
  <c r="N457" i="18"/>
  <c r="N461" i="18"/>
  <c r="N303" i="18" l="1"/>
  <c r="N300" i="18"/>
  <c r="N669" i="18"/>
  <c r="N474" i="18"/>
  <c r="N728" i="18"/>
  <c r="N570" i="18"/>
  <c r="N1130" i="18"/>
  <c r="N1118" i="18"/>
  <c r="N1094" i="18"/>
  <c r="N1081" i="18"/>
  <c r="N1063" i="18"/>
  <c r="N1048" i="18"/>
  <c r="N1026" i="18"/>
  <c r="N979" i="18"/>
  <c r="N972" i="18"/>
  <c r="N958" i="18"/>
  <c r="N936" i="18"/>
  <c r="N920" i="18"/>
  <c r="N912" i="18"/>
  <c r="N898" i="18"/>
  <c r="N857" i="18"/>
  <c r="N853" i="18"/>
  <c r="N841" i="18"/>
  <c r="N814" i="18"/>
  <c r="N786" i="18"/>
  <c r="N752" i="18"/>
  <c r="N1166" i="18"/>
  <c r="N1136" i="18"/>
  <c r="N1124" i="18"/>
  <c r="N1110" i="18"/>
  <c r="N1102" i="18"/>
  <c r="N1069" i="18"/>
  <c r="N1042" i="18"/>
  <c r="N1034" i="18"/>
  <c r="N1018" i="18"/>
  <c r="N984" i="18"/>
  <c r="N970" i="18"/>
  <c r="N963" i="18"/>
  <c r="N950" i="18"/>
  <c r="N944" i="18"/>
  <c r="N928" i="18"/>
  <c r="N906" i="18"/>
  <c r="N890" i="18"/>
  <c r="N882" i="18"/>
  <c r="N868" i="18"/>
  <c r="N849" i="18"/>
  <c r="N845" i="18"/>
  <c r="N837" i="18"/>
  <c r="N833" i="18"/>
  <c r="N822" i="18"/>
  <c r="N794" i="18"/>
  <c r="N761" i="18"/>
  <c r="N755" i="18"/>
  <c r="N879" i="18"/>
  <c r="N506" i="18"/>
  <c r="N492" i="18"/>
  <c r="N741" i="18"/>
  <c r="N1128" i="18"/>
  <c r="N731" i="18"/>
  <c r="N719" i="18"/>
  <c r="N1044" i="18"/>
  <c r="N1036" i="18"/>
  <c r="N1028" i="18"/>
  <c r="N1016" i="18"/>
  <c r="N982" i="18"/>
  <c r="N977" i="18"/>
  <c r="N968" i="18"/>
  <c r="N952" i="18"/>
  <c r="N930" i="18"/>
  <c r="N918" i="18"/>
  <c r="N904" i="18"/>
  <c r="N896" i="18"/>
  <c r="N888" i="18"/>
  <c r="N876" i="18"/>
  <c r="N863" i="18"/>
  <c r="N854" i="18"/>
  <c r="N848" i="18"/>
  <c r="N844" i="18"/>
  <c r="N838" i="18"/>
  <c r="N834" i="18"/>
  <c r="N1020" i="18"/>
  <c r="N974" i="18"/>
  <c r="N956" i="18"/>
  <c r="N942" i="18"/>
  <c r="N926" i="18"/>
  <c r="N922" i="18"/>
  <c r="N908" i="18"/>
  <c r="N880" i="18"/>
  <c r="N852" i="18"/>
  <c r="N842" i="18"/>
  <c r="N1040" i="18"/>
  <c r="N1032" i="18"/>
  <c r="N1024" i="18"/>
  <c r="N985" i="18"/>
  <c r="N964" i="18"/>
  <c r="N947" i="18"/>
  <c r="N938" i="18"/>
  <c r="N934" i="18"/>
  <c r="N914" i="18"/>
  <c r="N900" i="18"/>
  <c r="N892" i="18"/>
  <c r="N884" i="18"/>
  <c r="N872" i="18"/>
  <c r="N858" i="18"/>
  <c r="N856" i="18"/>
  <c r="N850" i="18"/>
  <c r="N846" i="18"/>
  <c r="N840" i="18"/>
  <c r="N836" i="18"/>
  <c r="N717" i="18"/>
  <c r="N489" i="18"/>
  <c r="N685" i="18"/>
  <c r="N824" i="18"/>
  <c r="N816" i="18"/>
  <c r="N792" i="18"/>
  <c r="N784" i="18"/>
  <c r="N759" i="18"/>
  <c r="N754" i="18"/>
  <c r="N750" i="18"/>
  <c r="N702" i="18"/>
  <c r="N828" i="18"/>
  <c r="N820" i="18"/>
  <c r="N812" i="18"/>
  <c r="N788" i="18"/>
  <c r="N763" i="18"/>
  <c r="N756" i="18"/>
  <c r="N738" i="18"/>
  <c r="N727" i="18"/>
  <c r="N709" i="18"/>
  <c r="N671" i="18"/>
  <c r="N658" i="18"/>
  <c r="N647" i="18"/>
  <c r="N635" i="18"/>
  <c r="N622" i="18"/>
  <c r="N610" i="18"/>
  <c r="N600" i="18"/>
  <c r="N590" i="18"/>
  <c r="N580" i="18"/>
  <c r="N551" i="18"/>
  <c r="N545" i="18"/>
  <c r="N522" i="18"/>
  <c r="N488" i="18"/>
  <c r="N468" i="18"/>
  <c r="N767" i="18"/>
  <c r="N538" i="18"/>
  <c r="N516" i="18"/>
  <c r="N500" i="18"/>
  <c r="N733" i="18"/>
  <c r="N723" i="18"/>
  <c r="N711" i="18"/>
  <c r="N696" i="18"/>
  <c r="N689" i="18"/>
  <c r="N680" i="18"/>
  <c r="N664" i="18"/>
  <c r="N648" i="18"/>
  <c r="N605" i="18"/>
  <c r="N585" i="18"/>
  <c r="N557" i="18"/>
  <c r="N552" i="18"/>
  <c r="N542" i="18"/>
  <c r="N523" i="18"/>
  <c r="N519" i="18"/>
  <c r="N507" i="18"/>
  <c r="N497" i="18"/>
  <c r="N493" i="18"/>
  <c r="N481" i="18"/>
  <c r="N477" i="18"/>
  <c r="N465" i="18"/>
  <c r="N569" i="18"/>
  <c r="N561" i="18"/>
  <c r="N743" i="18"/>
  <c r="N736" i="18"/>
  <c r="N714" i="18"/>
  <c r="N691" i="18"/>
  <c r="N687" i="18"/>
  <c r="N678" i="18"/>
  <c r="N670" i="18"/>
  <c r="N662" i="18"/>
  <c r="N657" i="18"/>
  <c r="N650" i="18"/>
  <c r="N639" i="18"/>
  <c r="N625" i="18"/>
  <c r="N615" i="18"/>
  <c r="N603" i="18"/>
  <c r="N595" i="18"/>
  <c r="N583" i="18"/>
  <c r="N579" i="18"/>
  <c r="N571" i="18"/>
  <c r="N559" i="18"/>
  <c r="N550" i="18"/>
  <c r="N548" i="18"/>
  <c r="N540" i="18"/>
  <c r="N529" i="18"/>
  <c r="N521" i="18"/>
  <c r="N509" i="18"/>
  <c r="N501" i="18"/>
  <c r="N495" i="18"/>
  <c r="N483" i="18"/>
  <c r="N475" i="18"/>
  <c r="N463" i="18"/>
  <c r="N744" i="18"/>
  <c r="N740" i="18"/>
  <c r="N730" i="18"/>
  <c r="N721" i="18"/>
  <c r="N708" i="18"/>
  <c r="N694" i="18"/>
  <c r="N684" i="18"/>
  <c r="N682" i="18"/>
  <c r="N674" i="18"/>
  <c r="N666" i="18"/>
  <c r="N653" i="18"/>
  <c r="N646" i="18"/>
  <c r="N642" i="18"/>
  <c r="N621" i="18"/>
  <c r="N609" i="18"/>
  <c r="N599" i="18"/>
  <c r="N587" i="18"/>
  <c r="N575" i="18"/>
  <c r="N567" i="18"/>
  <c r="N563" i="18"/>
  <c r="N555" i="18"/>
  <c r="N544" i="18"/>
  <c r="N533" i="18"/>
  <c r="N525" i="18"/>
  <c r="N517" i="18"/>
  <c r="N512" i="18"/>
  <c r="N505" i="18"/>
  <c r="N491" i="18"/>
  <c r="N487" i="18"/>
  <c r="N479" i="18"/>
  <c r="N467" i="18"/>
  <c r="N471" i="18"/>
  <c r="N448" i="18"/>
  <c r="N342" i="18"/>
  <c r="N271" i="18"/>
  <c r="N105" i="18"/>
  <c r="N69" i="18"/>
  <c r="N460" i="18"/>
  <c r="N456" i="18"/>
  <c r="N452" i="18"/>
  <c r="N444" i="18"/>
  <c r="N440" i="18"/>
  <c r="N436" i="18"/>
  <c r="N431" i="18"/>
  <c r="N427" i="18"/>
  <c r="N423" i="18"/>
  <c r="N420" i="18"/>
  <c r="N416" i="18"/>
  <c r="N412" i="18"/>
  <c r="N408" i="18"/>
  <c r="N404" i="18"/>
  <c r="N398" i="18"/>
  <c r="N396" i="18"/>
  <c r="N392" i="18"/>
  <c r="N374" i="18"/>
  <c r="N370" i="18"/>
  <c r="N364" i="18"/>
  <c r="N358" i="18"/>
  <c r="N354" i="18"/>
  <c r="N349" i="18"/>
  <c r="N340" i="18"/>
  <c r="N330" i="18"/>
  <c r="N322" i="18"/>
  <c r="N318" i="18"/>
  <c r="N314" i="18"/>
  <c r="N310" i="18"/>
  <c r="N306" i="18"/>
  <c r="N299" i="18"/>
  <c r="N295" i="18"/>
  <c r="N291" i="18"/>
  <c r="N287" i="18"/>
  <c r="N283" i="18"/>
  <c r="N279" i="18"/>
  <c r="N275" i="18"/>
  <c r="N265" i="18"/>
  <c r="N261" i="18"/>
  <c r="N253" i="18"/>
  <c r="N249" i="18"/>
  <c r="N241" i="18"/>
  <c r="N240" i="18"/>
  <c r="N226" i="18"/>
  <c r="N224" i="18"/>
  <c r="N223" i="18"/>
  <c r="N206" i="18"/>
  <c r="N199" i="18"/>
  <c r="N197" i="18"/>
  <c r="N195" i="18"/>
  <c r="N191" i="18"/>
  <c r="N183" i="18"/>
  <c r="N179" i="18"/>
  <c r="N175" i="18"/>
  <c r="N171" i="18"/>
  <c r="N167" i="18"/>
  <c r="N147" i="18"/>
  <c r="N143" i="18"/>
  <c r="N139" i="18"/>
  <c r="N103" i="18"/>
  <c r="N99" i="18"/>
  <c r="N95" i="18"/>
  <c r="N119" i="18"/>
  <c r="N115" i="18"/>
  <c r="N111" i="18"/>
  <c r="N107" i="18"/>
  <c r="N87" i="18"/>
  <c r="N83" i="18"/>
  <c r="N79" i="18"/>
  <c r="N75" i="18"/>
  <c r="N71" i="18"/>
  <c r="N67" i="18"/>
  <c r="N63" i="18"/>
  <c r="N59" i="18"/>
  <c r="N55" i="18"/>
  <c r="N52" i="18"/>
  <c r="N48" i="18"/>
  <c r="N40" i="18"/>
  <c r="N36" i="18"/>
  <c r="N26" i="18"/>
  <c r="N22" i="18"/>
  <c r="N18" i="18"/>
  <c r="N14" i="18"/>
  <c r="N11" i="18"/>
  <c r="N459" i="18"/>
  <c r="N455" i="18"/>
  <c r="N451" i="18"/>
  <c r="N447" i="18"/>
  <c r="N443" i="18"/>
  <c r="N439" i="18"/>
  <c r="N435" i="18"/>
  <c r="N430" i="18"/>
  <c r="N426" i="18"/>
  <c r="N422" i="18"/>
  <c r="N419" i="18"/>
  <c r="N415" i="18"/>
  <c r="N411" i="18"/>
  <c r="N407" i="18"/>
  <c r="N403" i="18"/>
  <c r="N395" i="18"/>
  <c r="N390" i="18"/>
  <c r="N373" i="18"/>
  <c r="N369" i="18"/>
  <c r="N361" i="18"/>
  <c r="N357" i="18"/>
  <c r="N353" i="18"/>
  <c r="N348" i="18"/>
  <c r="N341" i="18"/>
  <c r="N339" i="18"/>
  <c r="N327" i="18"/>
  <c r="N321" i="18"/>
  <c r="N317" i="18"/>
  <c r="N313" i="18"/>
  <c r="N309" i="18"/>
  <c r="N305" i="18"/>
  <c r="N302" i="18"/>
  <c r="N298" i="18"/>
  <c r="N294" i="18"/>
  <c r="N290" i="18"/>
  <c r="N286" i="18"/>
  <c r="N282" i="18"/>
  <c r="N278" i="18"/>
  <c r="N274" i="18"/>
  <c r="N270" i="18"/>
  <c r="N268" i="18"/>
  <c r="N264" i="18"/>
  <c r="N256" i="18"/>
  <c r="N252" i="18"/>
  <c r="N248" i="18"/>
  <c r="N246" i="18"/>
  <c r="N458" i="18"/>
  <c r="N454" i="18"/>
  <c r="N442" i="18"/>
  <c r="N438" i="18"/>
  <c r="N434" i="18"/>
  <c r="N429" i="18"/>
  <c r="N425" i="18"/>
  <c r="N418" i="18"/>
  <c r="N414" i="18"/>
  <c r="N410" i="18"/>
  <c r="N406" i="18"/>
  <c r="N394" i="18"/>
  <c r="N389" i="18"/>
  <c r="N372" i="18"/>
  <c r="N368" i="18"/>
  <c r="N360" i="18"/>
  <c r="N356" i="18"/>
  <c r="N352" i="18"/>
  <c r="N347" i="18"/>
  <c r="N337" i="18"/>
  <c r="N325" i="18"/>
  <c r="N320" i="18"/>
  <c r="N316" i="18"/>
  <c r="N304" i="18"/>
  <c r="N301" i="18"/>
  <c r="N297" i="18"/>
  <c r="N293" i="18"/>
  <c r="N289" i="18"/>
  <c r="N285" i="18"/>
  <c r="N281" i="18"/>
  <c r="N277" i="18"/>
  <c r="N267" i="18"/>
  <c r="N263" i="18"/>
  <c r="N255" i="18"/>
  <c r="N251" i="18"/>
  <c r="N247" i="18"/>
  <c r="N244" i="18"/>
  <c r="N245" i="18"/>
  <c r="N235" i="18"/>
  <c r="N231" i="18"/>
  <c r="N228" i="18"/>
  <c r="N221" i="18"/>
  <c r="N217" i="18"/>
  <c r="N208" i="18"/>
  <c r="N193" i="18"/>
  <c r="N181" i="18"/>
  <c r="N177" i="18"/>
  <c r="N173" i="18"/>
  <c r="N169" i="18"/>
  <c r="N141" i="18"/>
  <c r="N137" i="18"/>
  <c r="N101" i="18"/>
  <c r="N97" i="18"/>
  <c r="N93" i="18"/>
  <c r="N117" i="18"/>
  <c r="N113" i="18"/>
  <c r="N109" i="18"/>
  <c r="N85" i="18"/>
  <c r="N81" i="18"/>
  <c r="N77" i="18"/>
  <c r="N73" i="18"/>
  <c r="N61" i="18"/>
  <c r="N57" i="18"/>
  <c r="N54" i="18"/>
  <c r="N50" i="18"/>
  <c r="N44" i="18"/>
  <c r="N38" i="18"/>
  <c r="N28" i="18"/>
  <c r="N24" i="18"/>
  <c r="N20" i="18"/>
  <c r="N16" i="18"/>
  <c r="N13" i="18"/>
  <c r="N401" i="18" l="1"/>
  <c r="N402" i="18"/>
  <c r="N379" i="18" l="1"/>
  <c r="N385" i="18"/>
  <c r="N383" i="18"/>
  <c r="N380" i="18"/>
  <c r="N386" i="18"/>
  <c r="N377" i="18"/>
  <c r="N388" i="18"/>
  <c r="N381" i="18"/>
  <c r="N387" i="18"/>
  <c r="N376" i="18"/>
  <c r="N382" i="18"/>
  <c r="N378" i="18"/>
  <c r="N384" i="18"/>
  <c r="N874" i="18" l="1"/>
  <c r="N873" i="18"/>
  <c r="N875" i="18"/>
</calcChain>
</file>

<file path=xl/sharedStrings.xml><?xml version="1.0" encoding="utf-8"?>
<sst xmlns="http://schemas.openxmlformats.org/spreadsheetml/2006/main" count="11585" uniqueCount="2438">
  <si>
    <t>Nazwa</t>
  </si>
  <si>
    <t>Rozmiar [mm]</t>
  </si>
  <si>
    <t>Gradacja</t>
  </si>
  <si>
    <t>Termin realizacji</t>
  </si>
  <si>
    <t>Dysk</t>
  </si>
  <si>
    <t>PL-RD FUEGO</t>
  </si>
  <si>
    <t>126x8x22</t>
  </si>
  <si>
    <t>6C CRS</t>
  </si>
  <si>
    <t>T27 X</t>
  </si>
  <si>
    <t>PMSPLRDF8001</t>
  </si>
  <si>
    <t>T27 W</t>
  </si>
  <si>
    <t>T27 XW</t>
  </si>
  <si>
    <t>Koło</t>
  </si>
  <si>
    <t>PL-UW FUEGO</t>
  </si>
  <si>
    <t>150x4x22</t>
  </si>
  <si>
    <t>PMSPLUW04002</t>
  </si>
  <si>
    <t>126x4x22</t>
  </si>
  <si>
    <t>rolok</t>
  </si>
  <si>
    <t>150x8x22</t>
  </si>
  <si>
    <t>PMSPLUW08002</t>
  </si>
  <si>
    <t>76x8x6</t>
  </si>
  <si>
    <t>PMSPLUW08005</t>
  </si>
  <si>
    <t>Dysk rolok</t>
  </si>
  <si>
    <t>PMSPLDRF8001</t>
  </si>
  <si>
    <t>126x12x22</t>
  </si>
  <si>
    <t>3A CRS</t>
  </si>
  <si>
    <t>T29 XW</t>
  </si>
  <si>
    <t>126x9x22</t>
  </si>
  <si>
    <t>5A CRS</t>
  </si>
  <si>
    <t>T27</t>
  </si>
  <si>
    <t>PMSPLRDN6002</t>
  </si>
  <si>
    <t>126x6x22</t>
  </si>
  <si>
    <t>7A CRS</t>
  </si>
  <si>
    <t>PMSPLRDN6001</t>
  </si>
  <si>
    <t>150x9x22</t>
  </si>
  <si>
    <t>76x9x6</t>
  </si>
  <si>
    <t>150x6x22</t>
  </si>
  <si>
    <t>PMSPLUWN6002</t>
  </si>
  <si>
    <t>150x6x25</t>
  </si>
  <si>
    <t>PMSPLUWN6001</t>
  </si>
  <si>
    <t>76x6x6</t>
  </si>
  <si>
    <t>PMSPLUWH1006</t>
  </si>
  <si>
    <t>PMSPLDRN26002</t>
  </si>
  <si>
    <t>76x6</t>
  </si>
  <si>
    <t>PMSPLDRN27601</t>
  </si>
  <si>
    <t>60x6</t>
  </si>
  <si>
    <t>PMSPLDRN26001</t>
  </si>
  <si>
    <t>6A MED.</t>
  </si>
  <si>
    <t>50x6</t>
  </si>
  <si>
    <t>2A MED.</t>
  </si>
  <si>
    <t>PMSPLUWN6005</t>
  </si>
  <si>
    <t>PMSPLUWM6002</t>
  </si>
  <si>
    <t>PMSPLUWM6001</t>
  </si>
  <si>
    <t>PMSRFUW06019</t>
  </si>
  <si>
    <t>2S FIN</t>
  </si>
  <si>
    <t>PMSPLRD06001</t>
  </si>
  <si>
    <t>PMSRFUW01013</t>
  </si>
  <si>
    <t>PMSPLDRH27601</t>
  </si>
  <si>
    <t>4S FIN</t>
  </si>
  <si>
    <t>PMSPLRD06011</t>
  </si>
  <si>
    <t>PMSPLRD06015</t>
  </si>
  <si>
    <t>PMSPLDRH27603</t>
  </si>
  <si>
    <t>EUR</t>
  </si>
  <si>
    <t>PLN</t>
  </si>
  <si>
    <t>76mm</t>
  </si>
  <si>
    <t>A CRS</t>
  </si>
  <si>
    <t>5-10 dni</t>
  </si>
  <si>
    <t>A MED.</t>
  </si>
  <si>
    <t>A VFN</t>
  </si>
  <si>
    <t>S SFN</t>
  </si>
  <si>
    <t>237AL</t>
  </si>
  <si>
    <t>A160</t>
  </si>
  <si>
    <t>PMSDRL237701</t>
  </si>
  <si>
    <t>A100</t>
  </si>
  <si>
    <t>PMSDRL237601</t>
  </si>
  <si>
    <t>A80</t>
  </si>
  <si>
    <t>PMSDRL237B01</t>
  </si>
  <si>
    <t>A65</t>
  </si>
  <si>
    <t>PMSDRL237501</t>
  </si>
  <si>
    <t>A45</t>
  </si>
  <si>
    <t>PMSDRL237401</t>
  </si>
  <si>
    <t>A30</t>
  </si>
  <si>
    <t>PMSDRL237301</t>
  </si>
  <si>
    <t>A16</t>
  </si>
  <si>
    <t>PMSDRL237201</t>
  </si>
  <si>
    <t>A6</t>
  </si>
  <si>
    <t>PMSDRL237702</t>
  </si>
  <si>
    <t>PMSDRL237602</t>
  </si>
  <si>
    <t>PMSDRL237B02</t>
  </si>
  <si>
    <t>PMSDRL237502</t>
  </si>
  <si>
    <t>PMSDRL237402</t>
  </si>
  <si>
    <t>PMSDRL237302</t>
  </si>
  <si>
    <t>PMSDRL237202</t>
  </si>
  <si>
    <t>HZ8TL (cyrkon)</t>
  </si>
  <si>
    <t>P36</t>
  </si>
  <si>
    <t>PMSDRHZ81007</t>
  </si>
  <si>
    <t>P40</t>
  </si>
  <si>
    <t>PMSDRHZ82003</t>
  </si>
  <si>
    <t>P60</t>
  </si>
  <si>
    <t>PMSDRHZ83001</t>
  </si>
  <si>
    <t>P80</t>
  </si>
  <si>
    <t>PMSDRHZ84001</t>
  </si>
  <si>
    <t>P100</t>
  </si>
  <si>
    <t>PMSDRHZ8B001</t>
  </si>
  <si>
    <t>P120</t>
  </si>
  <si>
    <t>PMSDRHZ85002</t>
  </si>
  <si>
    <t>PMSDRHZ81006</t>
  </si>
  <si>
    <t>PMSDRHZ81008</t>
  </si>
  <si>
    <t>PMSDRHZ83002</t>
  </si>
  <si>
    <t>PMSDRHZ85003</t>
  </si>
  <si>
    <t>PMSDRHZ8B002</t>
  </si>
  <si>
    <t>PMSDRHZ85001</t>
  </si>
  <si>
    <t>HZ72L (cyrkon)</t>
  </si>
  <si>
    <t>PMSDRLHZ7205</t>
  </si>
  <si>
    <t>PMSDRLHZ7203</t>
  </si>
  <si>
    <t>PMSDRLHZ7204</t>
  </si>
  <si>
    <t>PMSDRLHZ7206</t>
  </si>
  <si>
    <t>PMSDRHZ72203</t>
  </si>
  <si>
    <t>PMSDRHZ72201</t>
  </si>
  <si>
    <t>PMSDRLHZ7207</t>
  </si>
  <si>
    <t>PMSDRLHZ7208</t>
  </si>
  <si>
    <t>785FL (ceramika)</t>
  </si>
  <si>
    <t>PMSDRL947203</t>
  </si>
  <si>
    <t>PMSDRL947302</t>
  </si>
  <si>
    <t>PMSDRL947401</t>
  </si>
  <si>
    <t>PMSDRL777B04</t>
  </si>
  <si>
    <t>PMSDRL947502</t>
  </si>
  <si>
    <t>P150</t>
  </si>
  <si>
    <t>PMSDRL777A04</t>
  </si>
  <si>
    <t>P180</t>
  </si>
  <si>
    <t>PMSDRL777A03</t>
  </si>
  <si>
    <t>PMSDRL947201</t>
  </si>
  <si>
    <t>PMSDRL947301</t>
  </si>
  <si>
    <t>PMSDRL947403</t>
  </si>
  <si>
    <t>PMSDRL785B01</t>
  </si>
  <si>
    <t>PMSDRL947501</t>
  </si>
  <si>
    <t>PMSDRL785A01</t>
  </si>
  <si>
    <t>PMSDRL777A01</t>
  </si>
  <si>
    <t>A XCRS</t>
  </si>
  <si>
    <t>3-5 dni</t>
  </si>
  <si>
    <t>SC-DR</t>
  </si>
  <si>
    <t>PMSSCDR71001</t>
  </si>
  <si>
    <t>PMSSCDR76002</t>
  </si>
  <si>
    <t>PMSSCDR71002</t>
  </si>
  <si>
    <t>PMSSCDR76004</t>
  </si>
  <si>
    <t>TYPE T</t>
  </si>
  <si>
    <t>PMSSCDR50003</t>
  </si>
  <si>
    <t>PMSSCDR50001</t>
  </si>
  <si>
    <t>PMSSCDR50004</t>
  </si>
  <si>
    <t>PMSSCDR75004</t>
  </si>
  <si>
    <t>RP-DR</t>
  </si>
  <si>
    <t>PMSRPDR76001</t>
  </si>
  <si>
    <t>PMSRPDR76002</t>
  </si>
  <si>
    <t>PMSRPDR76003</t>
  </si>
  <si>
    <t>PMSRPDR50002</t>
  </si>
  <si>
    <t>PMSRPDR50001</t>
  </si>
  <si>
    <t>PMSRPDR50003</t>
  </si>
  <si>
    <t>RH-DR</t>
  </si>
  <si>
    <t>Low Stretch</t>
  </si>
  <si>
    <t>PMSRHDR76101</t>
  </si>
  <si>
    <t>PMSRHDR76103</t>
  </si>
  <si>
    <t>PMSRHDR50101</t>
  </si>
  <si>
    <t>PMSRHDR50103</t>
  </si>
  <si>
    <t>SL-DR</t>
  </si>
  <si>
    <t>PMSSLDR76001</t>
  </si>
  <si>
    <t>PMSSLDR76003</t>
  </si>
  <si>
    <t>HD-DR</t>
  </si>
  <si>
    <t>PMSHDDR76001</t>
  </si>
  <si>
    <t>PMSHDDR50001</t>
  </si>
  <si>
    <t>CS-DR</t>
  </si>
  <si>
    <t>S XCRS</t>
  </si>
  <si>
    <t>PMSCSDR07601</t>
  </si>
  <si>
    <t>PMSCSDR05001</t>
  </si>
  <si>
    <t>XL-RD</t>
  </si>
  <si>
    <t>T29 X</t>
  </si>
  <si>
    <t>3S FIN</t>
  </si>
  <si>
    <t>2A MED</t>
  </si>
  <si>
    <t>6A MED</t>
  </si>
  <si>
    <t>8A CRS</t>
  </si>
  <si>
    <t>XL-RD (100pack)</t>
  </si>
  <si>
    <t>XL-DR</t>
  </si>
  <si>
    <t>PMSXLDR06001</t>
  </si>
  <si>
    <t>PMSXLDR06002</t>
  </si>
  <si>
    <t>PMSXLDR06003</t>
  </si>
  <si>
    <t>PMSXLDR06004</t>
  </si>
  <si>
    <t>PMSXLDR06005</t>
  </si>
  <si>
    <t>XL-DR (100pack)</t>
  </si>
  <si>
    <t>PMSXLDS06021</t>
  </si>
  <si>
    <t>PMSXLDR06012</t>
  </si>
  <si>
    <t>PMSXLDS06022</t>
  </si>
  <si>
    <t>PMSXLDS06023</t>
  </si>
  <si>
    <t>PMSXLDR06006</t>
  </si>
  <si>
    <t>PMSXLDR06007</t>
  </si>
  <si>
    <t>PMSXLDR06008</t>
  </si>
  <si>
    <t>PMSXLDR06009</t>
  </si>
  <si>
    <t>PMSXLDR06010</t>
  </si>
  <si>
    <t xml:space="preserve">XL-RD </t>
  </si>
  <si>
    <t>PMSXLRD12W14</t>
  </si>
  <si>
    <t>PMSXLRD12W04</t>
  </si>
  <si>
    <t>PMSXLRD12W02</t>
  </si>
  <si>
    <t>PMSXLRD12W07</t>
  </si>
  <si>
    <t>PMSXLRD12W01</t>
  </si>
  <si>
    <t>PMSXLRD12W03</t>
  </si>
  <si>
    <t>XL-UW</t>
  </si>
  <si>
    <t>150x3x22</t>
  </si>
  <si>
    <t>PMSXLUW03002</t>
  </si>
  <si>
    <t>126x3x22</t>
  </si>
  <si>
    <t>PMSXLUW03001</t>
  </si>
  <si>
    <t>XL-UW (100pack)</t>
  </si>
  <si>
    <t>PMSXLUW03020</t>
  </si>
  <si>
    <t>76x3x6</t>
  </si>
  <si>
    <t>PMSXLUW03003</t>
  </si>
  <si>
    <t>50x3x6</t>
  </si>
  <si>
    <t>PMSXLUW03004</t>
  </si>
  <si>
    <t>PMSXLUW06011</t>
  </si>
  <si>
    <t>PMSXLUW06012</t>
  </si>
  <si>
    <t>PMSXLUW06013</t>
  </si>
  <si>
    <t>PMSXLUW06014</t>
  </si>
  <si>
    <t>PMSXLUW06015</t>
  </si>
  <si>
    <t>PMSXLUW06060</t>
  </si>
  <si>
    <t>PMSXLUW06070</t>
  </si>
  <si>
    <t>PMSXLUW06121</t>
  </si>
  <si>
    <t>PMSXLUW06071</t>
  </si>
  <si>
    <t>PMSXLUW06082</t>
  </si>
  <si>
    <t>PMSXLUW06105</t>
  </si>
  <si>
    <t>PMSXLUW06108</t>
  </si>
  <si>
    <t>PMSXLUW06117</t>
  </si>
  <si>
    <t>PMSXLUW0654</t>
  </si>
  <si>
    <t>PMSXLUW06095</t>
  </si>
  <si>
    <t>PMSXLUW06021</t>
  </si>
  <si>
    <t>PMSXLUW06022</t>
  </si>
  <si>
    <t>PMSXLUW06023</t>
  </si>
  <si>
    <t>PMSXLUW06024</t>
  </si>
  <si>
    <t>PMSXLUW06025</t>
  </si>
  <si>
    <t>PMSXLUW06052</t>
  </si>
  <si>
    <t>PMSXLUW06087</t>
  </si>
  <si>
    <t>PMSXLUW06089</t>
  </si>
  <si>
    <t>PMSXLUW06088</t>
  </si>
  <si>
    <t>PMSXLUW06026</t>
  </si>
  <si>
    <t>PMSXLUW06027</t>
  </si>
  <si>
    <t>PMSXLUW06028</t>
  </si>
  <si>
    <t>PMSXLUW06029</t>
  </si>
  <si>
    <t>PMSXLUW06030</t>
  </si>
  <si>
    <t>50x6x6</t>
  </si>
  <si>
    <t>PMSXLUW06031</t>
  </si>
  <si>
    <t>PMSXLUW06032</t>
  </si>
  <si>
    <t>PMSXLUW06033</t>
  </si>
  <si>
    <t>PMSXLUW06034</t>
  </si>
  <si>
    <t>PMSXLUW06035</t>
  </si>
  <si>
    <t>38x6x6</t>
  </si>
  <si>
    <t>PMSXLUW06036</t>
  </si>
  <si>
    <t>PMSXLUW06037</t>
  </si>
  <si>
    <t>PMSXLUW06038</t>
  </si>
  <si>
    <t>PMSXLUW06039</t>
  </si>
  <si>
    <t>PMSXLUW06040</t>
  </si>
  <si>
    <t>150x12x12</t>
  </si>
  <si>
    <t>PMSXLUW12027</t>
  </si>
  <si>
    <t>PMSXLUW12002</t>
  </si>
  <si>
    <t>150x12x22</t>
  </si>
  <si>
    <t>PMSXLUW12007</t>
  </si>
  <si>
    <t>PMSXLUW12008</t>
  </si>
  <si>
    <t>126x12x12</t>
  </si>
  <si>
    <t>PMSXLUW12077</t>
  </si>
  <si>
    <t>PMSXLUW12010</t>
  </si>
  <si>
    <t>PMSXLUW12011</t>
  </si>
  <si>
    <t>76x12x6</t>
  </si>
  <si>
    <t>PMSXLUW12013</t>
  </si>
  <si>
    <t>PMSXLUW12014</t>
  </si>
  <si>
    <t>60x12x6</t>
  </si>
  <si>
    <t>126x12xM14</t>
  </si>
  <si>
    <t>M14</t>
  </si>
  <si>
    <t>115x12xM14</t>
  </si>
  <si>
    <t>300x19x...</t>
  </si>
  <si>
    <t>6 - 100</t>
  </si>
  <si>
    <t>PMSXLUW19010</t>
  </si>
  <si>
    <t>300x19x…</t>
  </si>
  <si>
    <t>PMSXLUW19001</t>
  </si>
  <si>
    <t>200x19x…</t>
  </si>
  <si>
    <t>6 - 50</t>
  </si>
  <si>
    <t>150x19x12</t>
  </si>
  <si>
    <t>300x25x…</t>
  </si>
  <si>
    <t>PMSXLUW25001</t>
  </si>
  <si>
    <t>200x25x…</t>
  </si>
  <si>
    <t>PMSXLUW25003</t>
  </si>
  <si>
    <t>PMSXLUW25021</t>
  </si>
  <si>
    <t>150x25x12</t>
  </si>
  <si>
    <t>XL-M14</t>
  </si>
  <si>
    <t>100x19xM14</t>
  </si>
  <si>
    <t>PMSXLUWM1903</t>
  </si>
  <si>
    <t>100x25xM14</t>
  </si>
  <si>
    <t>PMSXLUWM2501</t>
  </si>
  <si>
    <t>XL-M6</t>
  </si>
  <si>
    <t>38x6</t>
  </si>
  <si>
    <t>M6</t>
  </si>
  <si>
    <t>PMSXLM606009</t>
  </si>
  <si>
    <t>PMSXLM606016</t>
  </si>
  <si>
    <t xml:space="preserve">3S FIN </t>
  </si>
  <si>
    <t>PMSXLM606018</t>
  </si>
  <si>
    <t>PMSXLM606010</t>
  </si>
  <si>
    <t>38x12</t>
  </si>
  <si>
    <t>PMSXLM613003</t>
  </si>
  <si>
    <t>PMSXLM606019</t>
  </si>
  <si>
    <t>38x19</t>
  </si>
  <si>
    <t>PMSXLM619002</t>
  </si>
  <si>
    <t>PMSXLM619004</t>
  </si>
  <si>
    <t>38x25</t>
  </si>
  <si>
    <t>PMSXLM625004</t>
  </si>
  <si>
    <t>PMSXLM606005</t>
  </si>
  <si>
    <t>PMSXLM606006</t>
  </si>
  <si>
    <t>PMSXLM606007</t>
  </si>
  <si>
    <t>PMSXLM606003</t>
  </si>
  <si>
    <t>50x12</t>
  </si>
  <si>
    <t>PMSXLM613007</t>
  </si>
  <si>
    <t>PMSXLM613006</t>
  </si>
  <si>
    <t>50x19</t>
  </si>
  <si>
    <t>PMSXLM606014</t>
  </si>
  <si>
    <t>PMSXLM606011</t>
  </si>
  <si>
    <t>PMSXLM606012</t>
  </si>
  <si>
    <t>PMSXLM606013</t>
  </si>
  <si>
    <t>60x12</t>
  </si>
  <si>
    <t>PMSXLM613005</t>
  </si>
  <si>
    <t>PMSXLM613002</t>
  </si>
  <si>
    <t>60x19</t>
  </si>
  <si>
    <t>PMSXLM619001</t>
  </si>
  <si>
    <t>PMSXLM619005</t>
  </si>
  <si>
    <t>60x25</t>
  </si>
  <si>
    <t>PMSXLM625001</t>
  </si>
  <si>
    <t>60x38</t>
  </si>
  <si>
    <t>PMSXLM638001</t>
  </si>
  <si>
    <t>PMSXLM606001</t>
  </si>
  <si>
    <t>PMSXLM606002</t>
  </si>
  <si>
    <t>PMSXLM606008</t>
  </si>
  <si>
    <t>PMSXLM606004</t>
  </si>
  <si>
    <t>PMSXLM613009</t>
  </si>
  <si>
    <t>PMSXLM613010</t>
  </si>
  <si>
    <t>PMSXLM619006</t>
  </si>
  <si>
    <t>PMSXLM606022</t>
  </si>
  <si>
    <t>HD-M6</t>
  </si>
  <si>
    <t>50x10</t>
  </si>
  <si>
    <t>60x10</t>
  </si>
  <si>
    <t>80x10</t>
  </si>
  <si>
    <t>38x20</t>
  </si>
  <si>
    <t>PMSHDM650004</t>
  </si>
  <si>
    <t>50x20</t>
  </si>
  <si>
    <t>PMSHDM650001</t>
  </si>
  <si>
    <t>60x20</t>
  </si>
  <si>
    <t>PMSHDM650006</t>
  </si>
  <si>
    <t>80x20</t>
  </si>
  <si>
    <t>60x40</t>
  </si>
  <si>
    <t>CS-M6</t>
  </si>
  <si>
    <t>60x28</t>
  </si>
  <si>
    <t>PMSCSM640003</t>
  </si>
  <si>
    <t>80x28</t>
  </si>
  <si>
    <t>PMSCSM640002</t>
  </si>
  <si>
    <t>60x42</t>
  </si>
  <si>
    <t>PMSCSM640001</t>
  </si>
  <si>
    <t>2S XCRS</t>
  </si>
  <si>
    <t>CP-M6</t>
  </si>
  <si>
    <t>A MED</t>
  </si>
  <si>
    <t>3 warstwowy</t>
  </si>
  <si>
    <t>PMSCPM638001</t>
  </si>
  <si>
    <t>PMSCPM650001</t>
  </si>
  <si>
    <t>5 warstwowy</t>
  </si>
  <si>
    <t>PMSCPM660001</t>
  </si>
  <si>
    <t>PMSCPM675002</t>
  </si>
  <si>
    <t>Gwiazdka SC</t>
  </si>
  <si>
    <t>2 warstwowy</t>
  </si>
  <si>
    <t>PMSGWSC50001</t>
  </si>
  <si>
    <t>PMSGWSC50002</t>
  </si>
  <si>
    <t>PMSGWSC75001</t>
  </si>
  <si>
    <t>S MED</t>
  </si>
  <si>
    <t>S CRS</t>
  </si>
  <si>
    <t>combi</t>
  </si>
  <si>
    <t>S MED/P80</t>
  </si>
  <si>
    <t>CP-FS</t>
  </si>
  <si>
    <t>50x30x6</t>
  </si>
  <si>
    <t>trzpień 6mm</t>
  </si>
  <si>
    <t>PMSCPFS05001</t>
  </si>
  <si>
    <t>60x50x6</t>
  </si>
  <si>
    <t>PMSCPFS06002</t>
  </si>
  <si>
    <t>80x50x6</t>
  </si>
  <si>
    <t>PMSCPFS08001</t>
  </si>
  <si>
    <t>do wyczerpania zapasu</t>
  </si>
  <si>
    <t>PMSCPFS08002</t>
  </si>
  <si>
    <t>CF-FS</t>
  </si>
  <si>
    <t>PMSCFFS08002</t>
  </si>
  <si>
    <t>HS-FS</t>
  </si>
  <si>
    <t>PMSHSFS08001</t>
  </si>
  <si>
    <t>CW-FS</t>
  </si>
  <si>
    <t>PMSCWFS80002</t>
  </si>
  <si>
    <t>PMSCWFS80009</t>
  </si>
  <si>
    <t>PMSCWFS80004</t>
  </si>
  <si>
    <t>S FIN</t>
  </si>
  <si>
    <t>PMSCWFS80007</t>
  </si>
  <si>
    <t>A FIN</t>
  </si>
  <si>
    <t>PMSCWFS80006</t>
  </si>
  <si>
    <t>PMSCWFS80008</t>
  </si>
  <si>
    <t>P-FS</t>
  </si>
  <si>
    <t>100x50x6</t>
  </si>
  <si>
    <t>TYPE-T</t>
  </si>
  <si>
    <t>PMSPFS100001</t>
  </si>
  <si>
    <t>PMSPFS080001</t>
  </si>
  <si>
    <t>HDI-FS</t>
  </si>
  <si>
    <t>PMSHDIFS1001</t>
  </si>
  <si>
    <t>PMSHDIFS2003</t>
  </si>
  <si>
    <t>PMSHDIFS3001</t>
  </si>
  <si>
    <t>2-4 tygodnie</t>
  </si>
  <si>
    <t>A MED/P120</t>
  </si>
  <si>
    <t>A CRS/P80</t>
  </si>
  <si>
    <t>PMSHDIFS1004</t>
  </si>
  <si>
    <t>PMSHDIFS2002</t>
  </si>
  <si>
    <t>PMSHDIFS1007</t>
  </si>
  <si>
    <t>A MED/P100</t>
  </si>
  <si>
    <t>PMSHDIFS2001</t>
  </si>
  <si>
    <t>Ściernica listkowa FS 947D</t>
  </si>
  <si>
    <t>40x20x6</t>
  </si>
  <si>
    <t>PMSSL9472002</t>
  </si>
  <si>
    <t>PMSSL9473003</t>
  </si>
  <si>
    <t>PMSSL9474003</t>
  </si>
  <si>
    <t>60x20x6</t>
  </si>
  <si>
    <t>60x30x6</t>
  </si>
  <si>
    <t>PMSSL9472001</t>
  </si>
  <si>
    <t>PMSSL9473002</t>
  </si>
  <si>
    <t>PMSSL9474002</t>
  </si>
  <si>
    <t>80x30x6</t>
  </si>
  <si>
    <t>PMSSL9472003</t>
  </si>
  <si>
    <t>PMSSL9473001</t>
  </si>
  <si>
    <t>PMSSL9474001</t>
  </si>
  <si>
    <t>XL-SM</t>
  </si>
  <si>
    <t>10x6x3</t>
  </si>
  <si>
    <t>trzpień 3mm</t>
  </si>
  <si>
    <t>PMSXLSM06002</t>
  </si>
  <si>
    <t>PMSXLSM06001</t>
  </si>
  <si>
    <t>PMSXLSM06028</t>
  </si>
  <si>
    <t>PMSXLSM06003</t>
  </si>
  <si>
    <t>15x6x3</t>
  </si>
  <si>
    <t>PMSXLSM06005</t>
  </si>
  <si>
    <t>PMSXLSM06004</t>
  </si>
  <si>
    <t>PMSXLSM06029</t>
  </si>
  <si>
    <t>PMSXLSM06006</t>
  </si>
  <si>
    <t>20x6x3</t>
  </si>
  <si>
    <t>PMSXLSM06008</t>
  </si>
  <si>
    <t>PMSXLSM06007</t>
  </si>
  <si>
    <t>PMSXLSM06018</t>
  </si>
  <si>
    <t>PMSXLSM06009</t>
  </si>
  <si>
    <t>15x13x3</t>
  </si>
  <si>
    <t>PMSXLSM13008</t>
  </si>
  <si>
    <t>PMSXLSM13007</t>
  </si>
  <si>
    <t>20x13x3</t>
  </si>
  <si>
    <t>PMSXLSM13014</t>
  </si>
  <si>
    <t>PMSXLSM13013</t>
  </si>
  <si>
    <t>20x6x6</t>
  </si>
  <si>
    <t>PMSXLSM06016</t>
  </si>
  <si>
    <t>PMSXLSM06010</t>
  </si>
  <si>
    <t>PMSXLSM06011</t>
  </si>
  <si>
    <t>25x6x6</t>
  </si>
  <si>
    <t>PMSXLSM06017</t>
  </si>
  <si>
    <t>PMSXLSM13023</t>
  </si>
  <si>
    <t>PMSXLSM06027</t>
  </si>
  <si>
    <t>15x13x6</t>
  </si>
  <si>
    <t>PMSXLSM13011</t>
  </si>
  <si>
    <t>PMSXLSM13010</t>
  </si>
  <si>
    <t>20x13x6</t>
  </si>
  <si>
    <t>PMSXLSM13017</t>
  </si>
  <si>
    <t>PMSXLSM13016</t>
  </si>
  <si>
    <t>25x13x6</t>
  </si>
  <si>
    <t>PMSXLSM13005</t>
  </si>
  <si>
    <t>PMSXLSM13006</t>
  </si>
  <si>
    <t>30x13x6</t>
  </si>
  <si>
    <t>PMSXLSM13001</t>
  </si>
  <si>
    <t>PMSXLSM13002</t>
  </si>
  <si>
    <t>XL-DS</t>
  </si>
  <si>
    <t xml:space="preserve">50x6x6 </t>
  </si>
  <si>
    <t>PMSXLDS06011</t>
  </si>
  <si>
    <t>PMSXLDS06012</t>
  </si>
  <si>
    <t>PMSXLDS06013</t>
  </si>
  <si>
    <t>PMSXLDS06014</t>
  </si>
  <si>
    <t>PMSXLDS06002</t>
  </si>
  <si>
    <t>PMSXLDS06001</t>
  </si>
  <si>
    <t>PMSXLDS06003</t>
  </si>
  <si>
    <t>PMSXLDS06004</t>
  </si>
  <si>
    <t>PMSXLDS12013</t>
  </si>
  <si>
    <t>PMSXLDS12014</t>
  </si>
  <si>
    <t>PMSXLDS06045</t>
  </si>
  <si>
    <t>PMSXLDS06044</t>
  </si>
  <si>
    <t xml:space="preserve">50x12x6 </t>
  </si>
  <si>
    <t>PMSXLDS12007</t>
  </si>
  <si>
    <t>PMSXLDS12008</t>
  </si>
  <si>
    <t>PMSXLDS12002</t>
  </si>
  <si>
    <t>PMSXLDS12001</t>
  </si>
  <si>
    <t>50x25x6</t>
  </si>
  <si>
    <t>PMSXLDS25005</t>
  </si>
  <si>
    <t>HybriDisc</t>
  </si>
  <si>
    <t>125mm</t>
  </si>
  <si>
    <t>T29</t>
  </si>
  <si>
    <t>PMSHYBRID302</t>
  </si>
  <si>
    <t>crab</t>
  </si>
  <si>
    <t>PMSDLREDCER2</t>
  </si>
  <si>
    <t>PMSDLREDCER1</t>
  </si>
  <si>
    <t>PMSDLREDCER3</t>
  </si>
  <si>
    <t>PMSDLREDCER4</t>
  </si>
  <si>
    <t>lava</t>
  </si>
  <si>
    <t>TMSDLREDD010</t>
  </si>
  <si>
    <t>TMSDLREDD011</t>
  </si>
  <si>
    <t>TMSDLREDD026</t>
  </si>
  <si>
    <t>TMSDLREDD015</t>
  </si>
  <si>
    <t>arpus</t>
  </si>
  <si>
    <t>PMSDLREDO003</t>
  </si>
  <si>
    <t>PMSDLREDO004</t>
  </si>
  <si>
    <t>PMSDLREDO009</t>
  </si>
  <si>
    <t>PMSDLREDO010</t>
  </si>
  <si>
    <t>etna X-T</t>
  </si>
  <si>
    <t>PMSDLTZ920???</t>
  </si>
  <si>
    <t>PMSDLTZ930???</t>
  </si>
  <si>
    <t>PMSDLTZ940???</t>
  </si>
  <si>
    <t>178mm</t>
  </si>
  <si>
    <t>SC-RD</t>
  </si>
  <si>
    <t>PMSDLSCRD001</t>
  </si>
  <si>
    <t>PMSDLSCRD002</t>
  </si>
  <si>
    <t>PMSDLSCRD003</t>
  </si>
  <si>
    <t>RF8</t>
  </si>
  <si>
    <t>X CRS (P80)</t>
  </si>
  <si>
    <t>CRS</t>
  </si>
  <si>
    <t>VFN</t>
  </si>
  <si>
    <t>CF-MB</t>
  </si>
  <si>
    <t>90x50xM14</t>
  </si>
  <si>
    <t>PMSCFMB09005</t>
  </si>
  <si>
    <t>90x75xM14</t>
  </si>
  <si>
    <t>PMSCFMB09006</t>
  </si>
  <si>
    <t>PMSCFMB09009</t>
  </si>
  <si>
    <t>PMSCFMB09010</t>
  </si>
  <si>
    <t>PMSCFMBC9001</t>
  </si>
  <si>
    <t>PMSCFMBC9004</t>
  </si>
  <si>
    <t>CP-MB</t>
  </si>
  <si>
    <t>PMSCPMB09004</t>
  </si>
  <si>
    <t>PMSCPMB09005</t>
  </si>
  <si>
    <t>PMSCPMB09006</t>
  </si>
  <si>
    <t>PMSCPMB09007</t>
  </si>
  <si>
    <t>CR-MB</t>
  </si>
  <si>
    <t>PMSCRMB09001</t>
  </si>
  <si>
    <t>PMSCRMB09002</t>
  </si>
  <si>
    <t>CG-MB</t>
  </si>
  <si>
    <t>PMSCGMB09001</t>
  </si>
  <si>
    <t>PMSCGMB75001</t>
  </si>
  <si>
    <t>HD-MB</t>
  </si>
  <si>
    <t>PMSHDMB50004</t>
  </si>
  <si>
    <t>PMSHDMB00002</t>
  </si>
  <si>
    <t>PMSHDMB50010</t>
  </si>
  <si>
    <t>PMSHDMB75003</t>
  </si>
  <si>
    <t>PMSHDMB50001</t>
  </si>
  <si>
    <t>PMSHDMB75001</t>
  </si>
  <si>
    <t xml:space="preserve">A CRS/P60 </t>
  </si>
  <si>
    <t>PMSHDMB50007</t>
  </si>
  <si>
    <t xml:space="preserve">A CRS/P80 </t>
  </si>
  <si>
    <t>PMSHDMB50005</t>
  </si>
  <si>
    <t>PMSHDMB75004</t>
  </si>
  <si>
    <t>PMSHDMB50006</t>
  </si>
  <si>
    <t>HDI-MB</t>
  </si>
  <si>
    <t>PMSHDIMB1002</t>
  </si>
  <si>
    <t>PMSHDIMB1001</t>
  </si>
  <si>
    <t>PMSHDIMB2001</t>
  </si>
  <si>
    <t>PMSHDIMB2002</t>
  </si>
  <si>
    <t>PMSHDIMB6003</t>
  </si>
  <si>
    <t>PMSHDIMB6004</t>
  </si>
  <si>
    <t>CWO-MB</t>
  </si>
  <si>
    <t>PMSCWOMB9008</t>
  </si>
  <si>
    <t>PMSCWOMB9002</t>
  </si>
  <si>
    <t>PMSCWOMB9006</t>
  </si>
  <si>
    <t>PMSCWOMB9004</t>
  </si>
  <si>
    <t>HS-MB</t>
  </si>
  <si>
    <t>PMSHSMB09004</t>
  </si>
  <si>
    <t>PMSHSMB09005</t>
  </si>
  <si>
    <t>P-MB</t>
  </si>
  <si>
    <t>PMSPMB090004</t>
  </si>
  <si>
    <t>PMSPMB090003</t>
  </si>
  <si>
    <t>100x100x19</t>
  </si>
  <si>
    <t>HD-MF</t>
  </si>
  <si>
    <t>115x100x19</t>
  </si>
  <si>
    <t>PMSHDMF10010</t>
  </si>
  <si>
    <t>CP-MF</t>
  </si>
  <si>
    <t>CF-MF</t>
  </si>
  <si>
    <t>P80/A CRS</t>
  </si>
  <si>
    <t>PMSHDMF10002</t>
  </si>
  <si>
    <t>P60/A CRS</t>
  </si>
  <si>
    <t>PMSHDMF10007</t>
  </si>
  <si>
    <t>P120/S MED</t>
  </si>
  <si>
    <t>PMSCWMF10004</t>
  </si>
  <si>
    <t>PMSHDMF10004</t>
  </si>
  <si>
    <t>HDI-MF</t>
  </si>
  <si>
    <t>PMSHDIMF1002</t>
  </si>
  <si>
    <t>PMSHDIMF2001</t>
  </si>
  <si>
    <t>PMSHDIMF6001</t>
  </si>
  <si>
    <t>CR-MF</t>
  </si>
  <si>
    <t>PMSCRMF00001</t>
  </si>
  <si>
    <t>CG-MF</t>
  </si>
  <si>
    <t>PMSCGMF10001</t>
  </si>
  <si>
    <t>CS-MF</t>
  </si>
  <si>
    <t>PMSCSMF10001</t>
  </si>
  <si>
    <t>BS-MF</t>
  </si>
  <si>
    <t>PMSBSMF10001</t>
  </si>
  <si>
    <t>PMSCPMF10001</t>
  </si>
  <si>
    <t>PMSCPMF10002</t>
  </si>
  <si>
    <t>PMSCFMF10001</t>
  </si>
  <si>
    <t>PMSCFMF10002</t>
  </si>
  <si>
    <t>HS-MF</t>
  </si>
  <si>
    <t>PMSHSMF10002</t>
  </si>
  <si>
    <t>CWO-MF</t>
  </si>
  <si>
    <t>PMSCWOMF0002</t>
  </si>
  <si>
    <t>PMSCWOMF0003</t>
  </si>
  <si>
    <t>PMSCWOMF0004</t>
  </si>
  <si>
    <t>CP-FB</t>
  </si>
  <si>
    <t>200x50x76</t>
  </si>
  <si>
    <t>5A MED</t>
  </si>
  <si>
    <t>PMSCPFB20002</t>
  </si>
  <si>
    <t>7A MED</t>
  </si>
  <si>
    <t>CS-FB</t>
  </si>
  <si>
    <t>7S XCRS</t>
  </si>
  <si>
    <t>PMSCSFB00001</t>
  </si>
  <si>
    <t>CF-FB</t>
  </si>
  <si>
    <t>5S CRS</t>
  </si>
  <si>
    <t>PMSCFFB00058</t>
  </si>
  <si>
    <t>7S CRS</t>
  </si>
  <si>
    <t>PMSCFFB00039</t>
  </si>
  <si>
    <t>5S MED</t>
  </si>
  <si>
    <t>PMSCFFB00057</t>
  </si>
  <si>
    <t>7S MED</t>
  </si>
  <si>
    <t>5A FIN</t>
  </si>
  <si>
    <t>PMSCFFB00018</t>
  </si>
  <si>
    <t>7A FIN</t>
  </si>
  <si>
    <t>P-FB</t>
  </si>
  <si>
    <t>7TYPE-T</t>
  </si>
  <si>
    <t>PMSPFB200001</t>
  </si>
  <si>
    <t>CW-FB</t>
  </si>
  <si>
    <t>PMSCWFB20004</t>
  </si>
  <si>
    <t>5A VFN</t>
  </si>
  <si>
    <t>PMSCWFB20005</t>
  </si>
  <si>
    <t>5S FIN</t>
  </si>
  <si>
    <t>PMSCWFB40001</t>
  </si>
  <si>
    <t>5S VFN</t>
  </si>
  <si>
    <t>PMSCWFB20020</t>
  </si>
  <si>
    <t>5S UFN</t>
  </si>
  <si>
    <t>PMSCWFB20002</t>
  </si>
  <si>
    <t>CR-RD</t>
  </si>
  <si>
    <t>PMSCRRD12601</t>
  </si>
  <si>
    <t>PMSCRRD12603</t>
  </si>
  <si>
    <t>CR-DR</t>
  </si>
  <si>
    <t>PMSCRDR76001</t>
  </si>
  <si>
    <t>60mm</t>
  </si>
  <si>
    <t>PMSCRDRL6001</t>
  </si>
  <si>
    <t>50mm</t>
  </si>
  <si>
    <t>PMSCRDR50001</t>
  </si>
  <si>
    <t>CR-DC</t>
  </si>
  <si>
    <t>PMSCRDC15003</t>
  </si>
  <si>
    <t>PMSCRDC12603</t>
  </si>
  <si>
    <t>PMSCRDC10001</t>
  </si>
  <si>
    <t>PMSCRDC10002</t>
  </si>
  <si>
    <t>PMSCRDC76001</t>
  </si>
  <si>
    <t>XT-RDisc</t>
  </si>
  <si>
    <t>PMSXTRD12601</t>
  </si>
  <si>
    <t>PMSXTRD12602</t>
  </si>
  <si>
    <t>T27X</t>
  </si>
  <si>
    <t>PMSXTRD11501</t>
  </si>
  <si>
    <t>XT-DR</t>
  </si>
  <si>
    <t>PMSXTDR05001</t>
  </si>
  <si>
    <t>PMSXTDR05003</t>
  </si>
  <si>
    <t>PMSXTDR05002</t>
  </si>
  <si>
    <t>XT-DC</t>
  </si>
  <si>
    <t>PMSXTDC20002</t>
  </si>
  <si>
    <t>PMSXTDC15001</t>
  </si>
  <si>
    <t>PMSXTDC12602</t>
  </si>
  <si>
    <t>PMSXTDC10001</t>
  </si>
  <si>
    <t>PMSXTDC10002</t>
  </si>
  <si>
    <t>PMSXTDC76001</t>
  </si>
  <si>
    <t>126x10xM14</t>
  </si>
  <si>
    <t>BS-RD</t>
  </si>
  <si>
    <t>PMSBSRD12601</t>
  </si>
  <si>
    <t>PMSBSRD12603</t>
  </si>
  <si>
    <t>PMSBSRD12602</t>
  </si>
  <si>
    <t>BS-DR</t>
  </si>
  <si>
    <t>BS-DC</t>
  </si>
  <si>
    <t>PMSBSDC12001</t>
  </si>
  <si>
    <t>PMSBSDC12011</t>
  </si>
  <si>
    <t>PMSBSDC12012</t>
  </si>
  <si>
    <t>PMSBSDC12013</t>
  </si>
  <si>
    <t>CS-RD</t>
  </si>
  <si>
    <t>PMSCSRD12602</t>
  </si>
  <si>
    <t>PMSCSRD12603</t>
  </si>
  <si>
    <t>PMSCSRD12604</t>
  </si>
  <si>
    <t>PMSCSRD12601</t>
  </si>
  <si>
    <t>PMSCSRD11502</t>
  </si>
  <si>
    <t>CS-DC</t>
  </si>
  <si>
    <t>PMSCSDC20003</t>
  </si>
  <si>
    <t>PMSCSDC15001</t>
  </si>
  <si>
    <t>PMSCSDC10002</t>
  </si>
  <si>
    <t>PMSCSDC10001</t>
  </si>
  <si>
    <t>PMSCSDC76003</t>
  </si>
  <si>
    <t>CS-DS.</t>
  </si>
  <si>
    <t>PMSCSDS10006</t>
  </si>
  <si>
    <t>PMSCSDS10003</t>
  </si>
  <si>
    <t>100x28x6</t>
  </si>
  <si>
    <t>PMSCSDS10001</t>
  </si>
  <si>
    <t>80x28x6</t>
  </si>
  <si>
    <t>PMSCSDS08001</t>
  </si>
  <si>
    <t>80x42x6</t>
  </si>
  <si>
    <t>PMSCSDS08005</t>
  </si>
  <si>
    <t>60x28x6</t>
  </si>
  <si>
    <t>PMSCSDS06001</t>
  </si>
  <si>
    <t>60x42x6</t>
  </si>
  <si>
    <t>PMSCSDS06002</t>
  </si>
  <si>
    <t>CG-RD</t>
  </si>
  <si>
    <t>126x13x22</t>
  </si>
  <si>
    <t>PMSCGRD12602</t>
  </si>
  <si>
    <t>115x13x22</t>
  </si>
  <si>
    <t>PMSCGRS11501</t>
  </si>
  <si>
    <t>CG-DR</t>
  </si>
  <si>
    <t>PMSCGDR00001</t>
  </si>
  <si>
    <t>PMSCGDR00002</t>
  </si>
  <si>
    <t>CG-DC</t>
  </si>
  <si>
    <t>200mm</t>
  </si>
  <si>
    <t>PMSCGDC20001</t>
  </si>
  <si>
    <t>150mm</t>
  </si>
  <si>
    <t>PMSCGDC15001</t>
  </si>
  <si>
    <t>PMSCGDC12601</t>
  </si>
  <si>
    <t>PMSCGDC10001</t>
  </si>
  <si>
    <t>CG-DS.</t>
  </si>
  <si>
    <t>100x13x6</t>
  </si>
  <si>
    <t>PMSCGZS10001</t>
  </si>
  <si>
    <t>PurpleDisc HD-RD</t>
  </si>
  <si>
    <t>126x10x22</t>
  </si>
  <si>
    <t xml:space="preserve">P120 </t>
  </si>
  <si>
    <t>PMSHDRD12601</t>
  </si>
  <si>
    <t>PMSHDRD12607</t>
  </si>
  <si>
    <t>PMSHDRD12605</t>
  </si>
  <si>
    <t>PMSHDDR60001</t>
  </si>
  <si>
    <t>HD-M14</t>
  </si>
  <si>
    <t>150x10xM14</t>
  </si>
  <si>
    <t>PMSHDDCM1406</t>
  </si>
  <si>
    <t>PMSHDDCM1405</t>
  </si>
  <si>
    <t>HD-DC</t>
  </si>
  <si>
    <t>200x10x12</t>
  </si>
  <si>
    <t>PMSHDDCM1411</t>
  </si>
  <si>
    <t>150x10x12</t>
  </si>
  <si>
    <t>PMSHDDC15001</t>
  </si>
  <si>
    <t>126x10x12</t>
  </si>
  <si>
    <t>PMSHDDCM1410</t>
  </si>
  <si>
    <t>115x10x12</t>
  </si>
  <si>
    <t>PMSHDDCM1415</t>
  </si>
  <si>
    <t>100x10x12</t>
  </si>
  <si>
    <t>PMSHDDCM1416</t>
  </si>
  <si>
    <t>HS-RD</t>
  </si>
  <si>
    <t>PMSHSRD12605</t>
  </si>
  <si>
    <t>PMSHSRD12603</t>
  </si>
  <si>
    <t>HS-M14</t>
  </si>
  <si>
    <t>PMSHSDCM1401</t>
  </si>
  <si>
    <t>PMSHSDCM1402</t>
  </si>
  <si>
    <t>HS-DC</t>
  </si>
  <si>
    <t>PMSHSDCG2001</t>
  </si>
  <si>
    <t>PMSHSDCG1501</t>
  </si>
  <si>
    <t>PMSHSDCG1251</t>
  </si>
  <si>
    <t>PMSHSDCG1102</t>
  </si>
  <si>
    <t>100x10x6</t>
  </si>
  <si>
    <t>PMSHSDCG1001</t>
  </si>
  <si>
    <t>PMSHSDCG1002</t>
  </si>
  <si>
    <t>76x10x6</t>
  </si>
  <si>
    <t>PMSHSDCG7601</t>
  </si>
  <si>
    <t>PMSHSRD12602</t>
  </si>
  <si>
    <t>HS-DR</t>
  </si>
  <si>
    <t>PMSHSDR07602</t>
  </si>
  <si>
    <t>PMSHSDR06004</t>
  </si>
  <si>
    <t>PMSHSDR05004</t>
  </si>
  <si>
    <t>PMSHSDC20002</t>
  </si>
  <si>
    <t>PMSHSDC15002</t>
  </si>
  <si>
    <t>PMSHSDC12606</t>
  </si>
  <si>
    <t>PMSHSDC11502</t>
  </si>
  <si>
    <t>PMSHSDC10002</t>
  </si>
  <si>
    <t>PMSHSDC10003</t>
  </si>
  <si>
    <t>PMSHSDC07602</t>
  </si>
  <si>
    <t>60x10x6</t>
  </si>
  <si>
    <t>PMSHSDC06001</t>
  </si>
  <si>
    <t>SL-DC</t>
  </si>
  <si>
    <t xml:space="preserve"> SD A CRS</t>
  </si>
  <si>
    <t>PMSSLDC11001</t>
  </si>
  <si>
    <t>PMSSLDH11007</t>
  </si>
  <si>
    <t>SC-DC</t>
  </si>
  <si>
    <t>podłoże SB</t>
  </si>
  <si>
    <t>PMSSCDC11001</t>
  </si>
  <si>
    <t>PMSSCDC12002</t>
  </si>
  <si>
    <t>PMSSCDC13001</t>
  </si>
  <si>
    <t>PMSSCDC01001</t>
  </si>
  <si>
    <t>PMSSCDC02001</t>
  </si>
  <si>
    <t>PMSSCDC03001</t>
  </si>
  <si>
    <t xml:space="preserve">RP-DC                                        </t>
  </si>
  <si>
    <t>PMSXXDCRP101</t>
  </si>
  <si>
    <t>PMSXXDCRP201</t>
  </si>
  <si>
    <t>PMSXXDCRP301</t>
  </si>
  <si>
    <t>RP-DH</t>
  </si>
  <si>
    <t>RH-DC</t>
  </si>
  <si>
    <t>CRS HD</t>
  </si>
  <si>
    <t>PMSXXDCRH101</t>
  </si>
  <si>
    <t>MED HD</t>
  </si>
  <si>
    <t>PMSXXDCRH201</t>
  </si>
  <si>
    <t>RH-DH</t>
  </si>
  <si>
    <t>CP-DC</t>
  </si>
  <si>
    <t>PMSCPDC15003</t>
  </si>
  <si>
    <t>HDI-DC</t>
  </si>
  <si>
    <t>PMSHDIDH1007</t>
  </si>
  <si>
    <t>PMSHDIDH1021</t>
  </si>
  <si>
    <t>S VFN</t>
  </si>
  <si>
    <t>PMSHDIDH1002</t>
  </si>
  <si>
    <t>PMSHDIDH1003</t>
  </si>
  <si>
    <t>PMSHDIDH1013</t>
  </si>
  <si>
    <t>PMSHDIDH1014</t>
  </si>
  <si>
    <t>CWM-DC</t>
  </si>
  <si>
    <t>A CRS Premium</t>
  </si>
  <si>
    <t>A MED strong</t>
  </si>
  <si>
    <t>S MED strong</t>
  </si>
  <si>
    <t>A FIN strong</t>
  </si>
  <si>
    <t>A VFN strong</t>
  </si>
  <si>
    <t>PMSCWMDC3003</t>
  </si>
  <si>
    <t>PMSCWMDC3002</t>
  </si>
  <si>
    <t>CP-DH</t>
  </si>
  <si>
    <t>PMSCPDH50002</t>
  </si>
  <si>
    <t>PMSCPDH50001</t>
  </si>
  <si>
    <t>337DC</t>
  </si>
  <si>
    <t>welur</t>
  </si>
  <si>
    <t>PMSDRZ337602</t>
  </si>
  <si>
    <t>PMSDRZ337701</t>
  </si>
  <si>
    <t>A300</t>
  </si>
  <si>
    <t>PMSDRZ337801</t>
  </si>
  <si>
    <t>237AA</t>
  </si>
  <si>
    <t>PMSDRZ237702</t>
  </si>
  <si>
    <t>PMSDRZ237602</t>
  </si>
  <si>
    <t>PMSDRZ237B01</t>
  </si>
  <si>
    <t>PMSDRZ237502</t>
  </si>
  <si>
    <t>PMSDRZ237402</t>
  </si>
  <si>
    <t>PMSDRZ237302</t>
  </si>
  <si>
    <t>PMSDRZ237202</t>
  </si>
  <si>
    <t>PMSDRZ237102</t>
  </si>
  <si>
    <t>PMSDRZ237B04</t>
  </si>
  <si>
    <t>PMSDRZ237603</t>
  </si>
  <si>
    <t>PMSDRZ237B02</t>
  </si>
  <si>
    <t>PMSDRZ237503</t>
  </si>
  <si>
    <t>PMSDRZ237403</t>
  </si>
  <si>
    <t>PMSDRZ237303</t>
  </si>
  <si>
    <t>PMSDRZ237203</t>
  </si>
  <si>
    <t>PMSDRZ237103</t>
  </si>
  <si>
    <t>747D</t>
  </si>
  <si>
    <t>PMSDRZ747302</t>
  </si>
  <si>
    <t>PMSDRZ747402</t>
  </si>
  <si>
    <t>777F</t>
  </si>
  <si>
    <t>PMSDRZ777301</t>
  </si>
  <si>
    <t>PMSDRZ777401</t>
  </si>
  <si>
    <t>PMSDRZ777303</t>
  </si>
  <si>
    <t>PMSDRZ777503</t>
  </si>
  <si>
    <t>PMSDRZ777602</t>
  </si>
  <si>
    <t>PMSDRZ777A03</t>
  </si>
  <si>
    <t>947D</t>
  </si>
  <si>
    <t>PMSDRZ947302</t>
  </si>
  <si>
    <t>PMSDRZ947402</t>
  </si>
  <si>
    <t>PMSDRZ947211</t>
  </si>
  <si>
    <t>966UZ</t>
  </si>
  <si>
    <t>b/o</t>
  </si>
  <si>
    <t>115mm</t>
  </si>
  <si>
    <t>203mm</t>
  </si>
  <si>
    <t>300mm</t>
  </si>
  <si>
    <t>CWO-DH</t>
  </si>
  <si>
    <t>PMSCWODH6003</t>
  </si>
  <si>
    <t>PMSCWODH6002</t>
  </si>
  <si>
    <t>CWM-DH</t>
  </si>
  <si>
    <t>PMSBAMDC0090</t>
  </si>
  <si>
    <t>PMSBAMDC0098</t>
  </si>
  <si>
    <t>PMSBAMDC0089</t>
  </si>
  <si>
    <t>PMSBAMDC0096</t>
  </si>
  <si>
    <t>PMSBAMDC0054</t>
  </si>
  <si>
    <t>PMSBAMDC0092</t>
  </si>
  <si>
    <t>CW-DH</t>
  </si>
  <si>
    <t>S UFN (P600)</t>
  </si>
  <si>
    <t>PMSCWDH12602</t>
  </si>
  <si>
    <t>S UFN (P1000)</t>
  </si>
  <si>
    <t>PMSCWDH12603</t>
  </si>
  <si>
    <t>PMSCWDH12604</t>
  </si>
  <si>
    <t>HD-DH</t>
  </si>
  <si>
    <t>PMSHDDH15008</t>
  </si>
  <si>
    <t>A FIN RED</t>
  </si>
  <si>
    <t>PMSHDDH15006</t>
  </si>
  <si>
    <t>PMSHDDH12501</t>
  </si>
  <si>
    <t>PMSHDDH12502</t>
  </si>
  <si>
    <t>HDI-DH</t>
  </si>
  <si>
    <t>PMSHDIDH1001</t>
  </si>
  <si>
    <t>PMSHDIDH2001</t>
  </si>
  <si>
    <t>PMSHDIDH1012</t>
  </si>
  <si>
    <t>PMSHDIDH3001</t>
  </si>
  <si>
    <t>CF-DH</t>
  </si>
  <si>
    <t>ZIRCO 32</t>
  </si>
  <si>
    <t>PMSDRZZIR653</t>
  </si>
  <si>
    <t>PMSDRZZIR656</t>
  </si>
  <si>
    <t>PMSDRZZIR654</t>
  </si>
  <si>
    <t>PMSDRZZIR655</t>
  </si>
  <si>
    <t>reddot 21 (papier)</t>
  </si>
  <si>
    <t>TAZDRZ21PS22</t>
  </si>
  <si>
    <t>TAZDRZ21PS01</t>
  </si>
  <si>
    <t>TAZDRZ21PS02</t>
  </si>
  <si>
    <t>TAZDRZ21PS06</t>
  </si>
  <si>
    <t>TAZDRZ21PS27</t>
  </si>
  <si>
    <t>TAZDRZ21PS03</t>
  </si>
  <si>
    <t>TAZDRZ21PS04</t>
  </si>
  <si>
    <t>P240</t>
  </si>
  <si>
    <t>TAZDRZ21PS05</t>
  </si>
  <si>
    <t>P320</t>
  </si>
  <si>
    <t>TAZDRZ21PS13</t>
  </si>
  <si>
    <t>P400</t>
  </si>
  <si>
    <t>TAZDRZ21PS11</t>
  </si>
  <si>
    <t>TAZDRZ21PS21</t>
  </si>
  <si>
    <t>TAZDRZ21PS17</t>
  </si>
  <si>
    <t>TAZDRZ21PS14</t>
  </si>
  <si>
    <t>TAZDRZ21PS07</t>
  </si>
  <si>
    <t>TAZDRZ21PS09</t>
  </si>
  <si>
    <t>TAZDRZ21PS18</t>
  </si>
  <si>
    <t>TAZDRZ21PS08</t>
  </si>
  <si>
    <t>TAZDRZ21PS19</t>
  </si>
  <si>
    <t>TAZDRZ21PS20</t>
  </si>
  <si>
    <t>P220</t>
  </si>
  <si>
    <t>P600</t>
  </si>
  <si>
    <t>P1000</t>
  </si>
  <si>
    <t>P1200</t>
  </si>
  <si>
    <t>152x222</t>
  </si>
  <si>
    <t>CP-HP</t>
  </si>
  <si>
    <t>115x280</t>
  </si>
  <si>
    <t>P-HP</t>
  </si>
  <si>
    <t>PMSPHPX00001</t>
  </si>
  <si>
    <t>CFR-HP</t>
  </si>
  <si>
    <t>150x230</t>
  </si>
  <si>
    <t>A VF brown</t>
  </si>
  <si>
    <t>PMSCFRARKU01</t>
  </si>
  <si>
    <t>A FN green</t>
  </si>
  <si>
    <t>S UF gray</t>
  </si>
  <si>
    <t>PMSCFRARKU03</t>
  </si>
  <si>
    <t>CFX-HP light</t>
  </si>
  <si>
    <t>PMSCFXARKU02</t>
  </si>
  <si>
    <t>PMSCPHARKU01</t>
  </si>
  <si>
    <t>CWR-HP</t>
  </si>
  <si>
    <t>A VFN H</t>
  </si>
  <si>
    <t>PMSCWRARKU01</t>
  </si>
  <si>
    <t>S UFN H</t>
  </si>
  <si>
    <t>PMSCWRARKU06</t>
  </si>
  <si>
    <t>CWO-HP</t>
  </si>
  <si>
    <t>A MED C</t>
  </si>
  <si>
    <t>PMSCWOARK001</t>
  </si>
  <si>
    <t>S MED C</t>
  </si>
  <si>
    <t>PMSCWOARK010</t>
  </si>
  <si>
    <t>S FIN C</t>
  </si>
  <si>
    <t>PMSCWOARK013</t>
  </si>
  <si>
    <t>A FIN C</t>
  </si>
  <si>
    <t>PMSCWOARK006</t>
  </si>
  <si>
    <t>CWM-HP</t>
  </si>
  <si>
    <t>PMSBAMARKU23</t>
  </si>
  <si>
    <t>PMSBAMARKU13</t>
  </si>
  <si>
    <t>PMSBAMARKU03</t>
  </si>
  <si>
    <t>PMSBAMARKU05</t>
  </si>
  <si>
    <t>CW-HP</t>
  </si>
  <si>
    <t>PMSCWARK0026</t>
  </si>
  <si>
    <t>PMSCWARK0003</t>
  </si>
  <si>
    <t>PMSBAMARKU14</t>
  </si>
  <si>
    <t>PMSBAMARKU04</t>
  </si>
  <si>
    <t>PMSCWARK6001</t>
  </si>
  <si>
    <t>CP-RL</t>
  </si>
  <si>
    <t>300x10000</t>
  </si>
  <si>
    <t xml:space="preserve">  A MED </t>
  </si>
  <si>
    <t>150x10000</t>
  </si>
  <si>
    <t>PMSCPRL00004</t>
  </si>
  <si>
    <t>100x10000</t>
  </si>
  <si>
    <t>PMSCPRL00007</t>
  </si>
  <si>
    <t>HS-RL</t>
  </si>
  <si>
    <t>PMSHSRL10002</t>
  </si>
  <si>
    <t>S UFN</t>
  </si>
  <si>
    <t>P-RL</t>
  </si>
  <si>
    <t>PMSPRL010001</t>
  </si>
  <si>
    <t>HD-RL</t>
  </si>
  <si>
    <t>PMSHDRL00012</t>
  </si>
  <si>
    <t>PMSHDRL00002</t>
  </si>
  <si>
    <t>PMSHDRL00014</t>
  </si>
  <si>
    <t>115x10000</t>
  </si>
  <si>
    <t>PMSHDRL00018</t>
  </si>
  <si>
    <t>PMSHDRL00004</t>
  </si>
  <si>
    <t>PMSHDRL00010</t>
  </si>
  <si>
    <t>PMSHDRL00003</t>
  </si>
  <si>
    <t>PMSHDRL00001</t>
  </si>
  <si>
    <t>PMSHDRL00007</t>
  </si>
  <si>
    <t>CWR-RL</t>
  </si>
  <si>
    <t>PMSCWRRL0008</t>
  </si>
  <si>
    <t>PMSCWRRL0009</t>
  </si>
  <si>
    <t>PMSCWRRL0003</t>
  </si>
  <si>
    <t>PMSCWRRL0004</t>
  </si>
  <si>
    <t>PMSCWRRL0001</t>
  </si>
  <si>
    <t>PMSCWRRL0002</t>
  </si>
  <si>
    <t>CWO-RL</t>
  </si>
  <si>
    <t>PMSCWORL0015</t>
  </si>
  <si>
    <t>PMSCWORL0023</t>
  </si>
  <si>
    <t>PMSCWORL0014</t>
  </si>
  <si>
    <t>PMSCWORL0013</t>
  </si>
  <si>
    <t>PMSCWORL0021</t>
  </si>
  <si>
    <t>PMSCWORL0004</t>
  </si>
  <si>
    <t>PMSCWORL0005</t>
  </si>
  <si>
    <t>PMSCWORL0002</t>
  </si>
  <si>
    <t>PMSCWORL0022</t>
  </si>
  <si>
    <t>PMSCWORL0026</t>
  </si>
  <si>
    <t>PMSCWORL0006</t>
  </si>
  <si>
    <t>CWM-RL</t>
  </si>
  <si>
    <t>PMSCWMRL0035</t>
  </si>
  <si>
    <t>PMSCWMRL0021</t>
  </si>
  <si>
    <t>PMSCWMRL0011</t>
  </si>
  <si>
    <t>PMSCWMRL0019</t>
  </si>
  <si>
    <t>PMSCWMRL0009</t>
  </si>
  <si>
    <t>PMSCWMRL0007</t>
  </si>
  <si>
    <t>PMSCWMRL0005</t>
  </si>
  <si>
    <t>PMSCWMRL0014</t>
  </si>
  <si>
    <t>PMSCWMRL0008</t>
  </si>
  <si>
    <t>CW-RL</t>
  </si>
  <si>
    <t>PMSCWRL12504</t>
  </si>
  <si>
    <t>PMSCWRL15003</t>
  </si>
  <si>
    <t>PMSCWRL15002</t>
  </si>
  <si>
    <t>PMSCWRL15080</t>
  </si>
  <si>
    <t>PMSCWRL15008</t>
  </si>
  <si>
    <t>PMSCWRL11508</t>
  </si>
  <si>
    <t>PMSCWRL11507</t>
  </si>
  <si>
    <t>PMSCWRL11501</t>
  </si>
  <si>
    <t>PMSCWRL11505</t>
  </si>
  <si>
    <t>PMSCWRL11503</t>
  </si>
  <si>
    <t>PMSCWRL11506</t>
  </si>
  <si>
    <t>PMSCWRL10022</t>
  </si>
  <si>
    <t>PMSCWRL10001</t>
  </si>
  <si>
    <t>PMSCWRL10003</t>
  </si>
  <si>
    <t>PMSCWRL10006</t>
  </si>
  <si>
    <t>BB-M14</t>
  </si>
  <si>
    <t>152xM14</t>
  </si>
  <si>
    <t>TYPE A</t>
  </si>
  <si>
    <t>PMSSZCZBBZB4</t>
  </si>
  <si>
    <t>P50</t>
  </si>
  <si>
    <t>PMSSZCZBBZB3</t>
  </si>
  <si>
    <t>TYPE C</t>
  </si>
  <si>
    <t>PMSSZCZBBZB1</t>
  </si>
  <si>
    <t>PMSSZCZBBZB2</t>
  </si>
  <si>
    <t>76x6mm</t>
  </si>
  <si>
    <t>51x6mm</t>
  </si>
  <si>
    <t>38x6mm</t>
  </si>
  <si>
    <t>25x6mm</t>
  </si>
  <si>
    <t>TAKCB6X80001</t>
  </si>
  <si>
    <t>TAKCB6X50001</t>
  </si>
  <si>
    <t>DF115/C</t>
  </si>
  <si>
    <t>TAKC00DF115C</t>
  </si>
  <si>
    <t>DF125/C</t>
  </si>
  <si>
    <t>TAKC00DF125C</t>
  </si>
  <si>
    <t>DF178/C</t>
  </si>
  <si>
    <t>do ustalenia</t>
  </si>
  <si>
    <t>TAKC00DF178C</t>
  </si>
  <si>
    <t>DGC125</t>
  </si>
  <si>
    <t>TAKC00DGC125</t>
  </si>
  <si>
    <t>DGB125</t>
  </si>
  <si>
    <t>TAKC00DGB125</t>
  </si>
  <si>
    <t>DZB125</t>
  </si>
  <si>
    <t>TAKC00DZB125</t>
  </si>
  <si>
    <t>DZC115</t>
  </si>
  <si>
    <t>TAKC00DZC115</t>
  </si>
  <si>
    <t>DZC125</t>
  </si>
  <si>
    <t>TAKC00DZC125</t>
  </si>
  <si>
    <t>DZC172</t>
  </si>
  <si>
    <t>TAKC00DZC172</t>
  </si>
  <si>
    <t>OSC150/51</t>
  </si>
  <si>
    <t>TAKCOSC15051</t>
  </si>
  <si>
    <t>ORZ/6+1</t>
  </si>
  <si>
    <t>TAKC00ORZ601</t>
  </si>
  <si>
    <t>PRZ150/M</t>
  </si>
  <si>
    <t>TAKC0PRZ150M</t>
  </si>
  <si>
    <t>PRZ115/H</t>
  </si>
  <si>
    <t>TAKC0PRZ115H</t>
  </si>
  <si>
    <t>PRZ125/H</t>
  </si>
  <si>
    <t>TAKC0PRZ125H</t>
  </si>
  <si>
    <t xml:space="preserve">Trzpień </t>
  </si>
  <si>
    <t>M14x6mm</t>
  </si>
  <si>
    <t>TM14x6</t>
  </si>
  <si>
    <t>TAKC00TM14X6</t>
  </si>
  <si>
    <t>25x3mm</t>
  </si>
  <si>
    <t>PTGRZ25x3</t>
  </si>
  <si>
    <t>Uchwyt ręczny 3M 961/10</t>
  </si>
  <si>
    <t>TMSTOOLS0012</t>
  </si>
  <si>
    <t>Trzpień  6mm</t>
  </si>
  <si>
    <t>6mm x M6</t>
  </si>
  <si>
    <t>TMSTRZPM6001</t>
  </si>
  <si>
    <t>Trzpień do kół z otworem 12mm</t>
  </si>
  <si>
    <t>PP-4 czerwona</t>
  </si>
  <si>
    <t xml:space="preserve">PP-50 biała                     PP-60 ciemnozielona          PP-30 ciemnoniebieska          </t>
  </si>
  <si>
    <t>PP-40 jasnozielona</t>
  </si>
  <si>
    <t>(zastępuje wszystkie poprzednie wersję)</t>
  </si>
  <si>
    <t>Dane kontaktowe</t>
  </si>
  <si>
    <t xml:space="preserve">REDO Systemy Przemysłowe </t>
  </si>
  <si>
    <t>Biuro</t>
  </si>
  <si>
    <t>Irena Kurosz</t>
  </si>
  <si>
    <t>ul. Towarowa 13A</t>
  </si>
  <si>
    <t>Oś. Zachód B17/Ł4</t>
  </si>
  <si>
    <r>
      <t>73-110 Stargard Szczeciński</t>
    </r>
    <r>
      <rPr>
        <i/>
        <sz val="16"/>
        <rFont val="Calibri"/>
        <family val="2"/>
        <charset val="238"/>
      </rPr>
      <t xml:space="preserve"> </t>
    </r>
  </si>
  <si>
    <t>73-110 Stargard Szczeciński</t>
  </si>
  <si>
    <t>Tel.: (0 91) 834 88 28</t>
  </si>
  <si>
    <t>NIP 854-153-92-75</t>
  </si>
  <si>
    <t>Fax: (0 91) 834 88 29</t>
  </si>
  <si>
    <t>Jakub Krauze</t>
  </si>
  <si>
    <t>Dyrektor</t>
  </si>
  <si>
    <t>e-mail: jkrauze@redosystem.com.pl</t>
  </si>
  <si>
    <t>Dorota Krauze</t>
  </si>
  <si>
    <t>e-mail: dkrauze@redosystem.com.pl</t>
  </si>
  <si>
    <t>Daniel Silski</t>
  </si>
  <si>
    <t>Marketing</t>
  </si>
  <si>
    <t xml:space="preserve">e-mail: dsilski@redosystem.com.pl </t>
  </si>
  <si>
    <t>Marzena Stefanicka</t>
  </si>
  <si>
    <t>Faktury i płatności</t>
  </si>
  <si>
    <t>e-mail: mstefanicka@redosystem.com.pl</t>
  </si>
  <si>
    <t>Składanie zamówień:</t>
  </si>
  <si>
    <t>e-mail: zamowienia@redosystem.com.pl</t>
  </si>
  <si>
    <t>WARUNKI SPRZEDAŻY</t>
  </si>
  <si>
    <t>1. Ceny podane w cenniku są cenami netto, dla użytkownika końcowego. Do podanych cen należy doliczyć podatek VAT w wysokości 23%.</t>
  </si>
  <si>
    <t>2. Minimalna, realizowana na koszt  REDO wartość zamówienia wynosi 1000 PLN netto (po uwzględnieniu rabatów). Zamówienia poniżej podanej wartości wysyłane będą na koszt Klienta – koszt wysyłki 20,00 zł netto</t>
  </si>
  <si>
    <t>4. Termin realizacji zamówienia na produkty z cennika wynosi od 3 do 5 dni. W przypadku rozmiarów niestandardowych termin ten może ulec zmianie.</t>
  </si>
  <si>
    <t>5. Realizowane są wyłącznie pisemne zamówienia.</t>
  </si>
  <si>
    <t xml:space="preserve"> bawełna</t>
  </si>
  <si>
    <t>3M SC(Low Stretch)</t>
  </si>
  <si>
    <t>3M TrizactTM</t>
  </si>
  <si>
    <t>Redo Fast Cut</t>
  </si>
  <si>
    <t>PL-RD NERO</t>
  </si>
  <si>
    <t>PL-UW NERO</t>
  </si>
  <si>
    <t>PL-DR NERO</t>
  </si>
  <si>
    <t>PL-DR MORA</t>
  </si>
  <si>
    <t>PL-UW MORA</t>
  </si>
  <si>
    <t xml:space="preserve">PL-RD HARMA </t>
  </si>
  <si>
    <t>PL-UW HARMA</t>
  </si>
  <si>
    <t>PL-DR HARMA</t>
  </si>
  <si>
    <t>115x12x22</t>
  </si>
  <si>
    <t>150x13x6</t>
  </si>
  <si>
    <t>150x13x12</t>
  </si>
  <si>
    <t>100x13x12</t>
  </si>
  <si>
    <t>76x13x6</t>
  </si>
  <si>
    <t>200x13x12</t>
  </si>
  <si>
    <t>RFC-DC</t>
  </si>
  <si>
    <t>SC-DH</t>
  </si>
  <si>
    <t>40x30x6</t>
  </si>
  <si>
    <t>RFC-FD</t>
  </si>
  <si>
    <t>Fiber Disc Line</t>
  </si>
  <si>
    <t>SF-MB</t>
  </si>
  <si>
    <t>SF-MF</t>
  </si>
  <si>
    <t>termolaminowane</t>
  </si>
  <si>
    <t>HZ8T (cyrkon)</t>
  </si>
  <si>
    <t>HZ72 (cyrkon)</t>
  </si>
  <si>
    <t>Clean&amp;Strip</t>
  </si>
  <si>
    <t>Heavy Duty</t>
  </si>
  <si>
    <t xml:space="preserve">777F </t>
  </si>
  <si>
    <t>poliester</t>
  </si>
  <si>
    <t>76x25x6</t>
  </si>
  <si>
    <t>126x25x12</t>
  </si>
  <si>
    <t>126x13x6</t>
  </si>
  <si>
    <t>Gwiazdka HD</t>
  </si>
  <si>
    <t>964F</t>
  </si>
  <si>
    <t>RFC-DRL</t>
  </si>
  <si>
    <t xml:space="preserve">usztywniony poliester </t>
  </si>
  <si>
    <t>Koszt arkusza mat 630x960</t>
  </si>
  <si>
    <t>WSKAŹNIK MARŻY</t>
  </si>
  <si>
    <t>koszt pracy</t>
  </si>
  <si>
    <t>Koszt 2021</t>
  </si>
  <si>
    <t>koszt mb</t>
  </si>
  <si>
    <t>koszt m2</t>
  </si>
  <si>
    <t>Numer</t>
  </si>
  <si>
    <t>Opis</t>
  </si>
  <si>
    <t>Szerokość [mm]</t>
  </si>
  <si>
    <t>Długość [m]</t>
  </si>
  <si>
    <t>Specyfikacja</t>
  </si>
  <si>
    <t>Ziarnistość</t>
  </si>
  <si>
    <t xml:space="preserve">MOQ </t>
  </si>
  <si>
    <t>jednostka</t>
  </si>
  <si>
    <t>3M 245 HOOKIT ROLL P40   1350MMx50M</t>
  </si>
  <si>
    <t>P040</t>
  </si>
  <si>
    <t>rolka</t>
  </si>
  <si>
    <t>3M 245 HOOKIT ROLL P60   1350MMx50M</t>
  </si>
  <si>
    <t>P060</t>
  </si>
  <si>
    <t>3M 245 HOOKIT ROLL P80   1350MMx50M</t>
  </si>
  <si>
    <t>P080</t>
  </si>
  <si>
    <t>3M 245 HOOKIT ROLLP1001350MM X 50M</t>
  </si>
  <si>
    <t>3M 245 HOOK ROLL P120  1350MM X 50M</t>
  </si>
  <si>
    <t>3M 734 P1000 1380MMx1000M JUMBO</t>
  </si>
  <si>
    <t>mb</t>
  </si>
  <si>
    <t>3M 734 P1200 1380MMx1000M JUMBO</t>
  </si>
  <si>
    <t>3M 734 P600  1380MMx1000M JUMBO</t>
  </si>
  <si>
    <t>3M 734 ROLL P80 1380MMX50M</t>
  </si>
  <si>
    <t>217EA</t>
  </si>
  <si>
    <t>A016</t>
  </si>
  <si>
    <t>A030</t>
  </si>
  <si>
    <t>A045</t>
  </si>
  <si>
    <t xml:space="preserve">3M 237AA ROLL A006 660x50M 1/CTN </t>
  </si>
  <si>
    <t>A006</t>
  </si>
  <si>
    <t>3M 237AA ROLL A006 660MMx100M    1/ctn boxed</t>
  </si>
  <si>
    <t>3M 237AA ROLL A016 660x50M 1/CTN boxed</t>
  </si>
  <si>
    <t>3M 237AA ROLL A016 660MMx100M    1/ctn boxed</t>
  </si>
  <si>
    <t>3M 237AA ROLL A030 660x50M</t>
  </si>
  <si>
    <t>3M 237AA ROLL A030 660MMx100M    1/ctn boxed</t>
  </si>
  <si>
    <t>3M 237AA ROLL A045 660x50M 1/CTN boxed</t>
  </si>
  <si>
    <t>3M 253FA ROLL A045 635X50M 1/CTN boxed</t>
  </si>
  <si>
    <t>3M 237AA ROLL A045 660MMx100M    1/ctn boxed</t>
  </si>
  <si>
    <t>3M 237AA ROLL A065 660X50M 1/CTN BOX</t>
  </si>
  <si>
    <t>A065</t>
  </si>
  <si>
    <t>3M 237AA ROLL A065 660MMx100M 1/ctn boxed</t>
  </si>
  <si>
    <t>3M 237AA ROLL A080 660x50m 1/CTN boxed</t>
  </si>
  <si>
    <t>A080</t>
  </si>
  <si>
    <t>3M 237AA ROLL A080 660MMx100M    1/ctn boxed</t>
  </si>
  <si>
    <t>3M 237AA ROLL A100 660x50m 1/CTN boxed</t>
  </si>
  <si>
    <t>3M 237AA ROLL A100 660MMx100M    1/ctn boxed</t>
  </si>
  <si>
    <t>3M 237AA ROLL A160 660x50m 1/CTN boxed</t>
  </si>
  <si>
    <t>3M 237AA ROLL A160 660MMx100M    1/ctn boxed</t>
  </si>
  <si>
    <t>3M 253FA ROLL A016 635MMx50M   1/ctn boxed</t>
  </si>
  <si>
    <t>253FA</t>
  </si>
  <si>
    <t>253FA ROLL A030 635X50M</t>
  </si>
  <si>
    <t>3M 255P HOOKIT ROLL P100 1350MMX50M</t>
  </si>
  <si>
    <t>255P</t>
  </si>
  <si>
    <t>3M 255P HOOKIT ROLL P120 1350MMX50M</t>
  </si>
  <si>
    <t>3M 255P HOOK RL P150 1350MMX50M</t>
  </si>
  <si>
    <t>3M 255P HOOKIT ROLL P180 1350MMX50M</t>
  </si>
  <si>
    <t>3M 255P HOOKIT ROLL P220 1350MMX50M</t>
  </si>
  <si>
    <t>3M 255P HOOKIT ROLL P240 1350MMX50M</t>
  </si>
  <si>
    <t>3M 255P HOOKIT ROLL P320 1350MMX50M</t>
  </si>
  <si>
    <t>3M 255P HOOKIT ROLL P400 1350MMX50M</t>
  </si>
  <si>
    <t>3M 255P HOOKIT P600 1350MM X 50M</t>
  </si>
  <si>
    <t>3M 255P HOOKIT ROLL P80 1350MMX50M</t>
  </si>
  <si>
    <t>3M 302D ROLL P100 1320mmX50m 1/CTN BOXED</t>
  </si>
  <si>
    <t>302D</t>
  </si>
  <si>
    <t>3M 302D P240 1320mmx50m boxed 1/ctn</t>
  </si>
  <si>
    <t>3M 302D P400 1320MMx50M ROLL 1/ctn boxed</t>
  </si>
  <si>
    <t>307D P400 1372MM X 100M RL</t>
  </si>
  <si>
    <t>307D</t>
  </si>
  <si>
    <t>3M 307szt. ROLL A006 610x50M 1/CTN boxed</t>
  </si>
  <si>
    <t>307EA</t>
  </si>
  <si>
    <t>3M 307szt. ROLL A016 610MMx50M     1/ctn boxed</t>
  </si>
  <si>
    <t>3M 307szt. ROLL A016 610MMx100M    1/ctn boxed</t>
  </si>
  <si>
    <t>3M 307szt. ROLL A030 610MMx50M 1/ctn boxed</t>
  </si>
  <si>
    <t>3M 307szt. ROLL A030 610MMx100M  1/ctn boxed</t>
  </si>
  <si>
    <t>3M 307szt. ROLL A045 610x50M 1/CTN boxed</t>
  </si>
  <si>
    <t>3M 307szt. ROLL A045 610MMx100M  1/ctn boxed</t>
  </si>
  <si>
    <t>3M 307szt. ROLL A065 610MMx50M     1/ctn boxed</t>
  </si>
  <si>
    <t>3M 307szt. ROLL A100 610MMx50M 1/ctn boxed</t>
  </si>
  <si>
    <t>jard</t>
  </si>
  <si>
    <t>3M 337DC ROLL A300 660x100M 1/CTN box</t>
  </si>
  <si>
    <t>3M 337DC ROLL A160 660MMx100M 1/ctn boxed</t>
  </si>
  <si>
    <t>3M 337DC ROLL A030 660X50M UNBOXED</t>
  </si>
  <si>
    <t>3M 337DC ROLL A300 660x50m 1/CTN boxed</t>
  </si>
  <si>
    <t>3M 337DC ROLL A300 660MMx100M 1/ctn boxed</t>
  </si>
  <si>
    <t>3M 337DC ROLL A045 660X50M 1/CTN BOXED</t>
  </si>
  <si>
    <t>3M 337DC ROLL A065 660X50M 1/CTN BOXED</t>
  </si>
  <si>
    <t>3M 359F P120 JMDD CLO YFWT 52 IN</t>
  </si>
  <si>
    <t>359F</t>
  </si>
  <si>
    <t>3M 364F P080 CLO YFWT 52 IN JUMBO</t>
  </si>
  <si>
    <t>364F</t>
  </si>
  <si>
    <t>3M™  Cubitron™ II, Materiał Ścierny 384F, 120+, 52 IN x 50 YDS/1320mm x 47,5m, jumbo</t>
  </si>
  <si>
    <t>384F</t>
  </si>
  <si>
    <t>120+</t>
  </si>
  <si>
    <t>STA 384F 120+ 1320MM X 100M RL</t>
  </si>
  <si>
    <t>3M™  Cubitron™ II, Materiał Ścierny 384F, 150+, 52 IN x 50 YDS/1320mm x 47,5m, jumbo</t>
  </si>
  <si>
    <t>150+</t>
  </si>
  <si>
    <t>STA 384F 150+ 1320MM X 100M RL</t>
  </si>
  <si>
    <t>3M™  Cubitron™ II, Materiał Ścierny 384F, 180+, 52 IN x 50 YDS/1320mm x 47,5m, jumbo</t>
  </si>
  <si>
    <t>180+</t>
  </si>
  <si>
    <t>STA 384F 180+ 1320MM X 100M RL</t>
  </si>
  <si>
    <t>3M™  Cubitron™ II, Materiał Ścierny 384F, 220+, 52 IN x 50 YDS/1320mm x 47,5m, jumbo</t>
  </si>
  <si>
    <t>220+</t>
  </si>
  <si>
    <t>STA 384F 220+ 1320MM X 100M RL</t>
  </si>
  <si>
    <t>3M™  Cubitron™ II, Materiał Ścierny 384F, 240+, 52 IN x 50 YDS/1320mm x 47,5m, jumbo</t>
  </si>
  <si>
    <t>240+</t>
  </si>
  <si>
    <t>STA 384F 240+ 1320MM X 100M RL</t>
  </si>
  <si>
    <t>STA 384F 320+ 1320MM X 100M RL</t>
  </si>
  <si>
    <t>320+</t>
  </si>
  <si>
    <t>3M™  Cubitron™ II, Materiał Ścierny 384F, 36+, 52 IN x 50 YDS/1320mm x 47,5m, jumbo</t>
  </si>
  <si>
    <t>36+</t>
  </si>
  <si>
    <t>STA 384F 36+ 1320MM X 100M RL</t>
  </si>
  <si>
    <t>STA 384F P400 1320MM X 100M RL</t>
  </si>
  <si>
    <t>400+</t>
  </si>
  <si>
    <t>3M™  Cubitron™ II, Materiał Ścierny 384F, 50+, 52 IN x 50 YDS/1320mm x 47,5m, jumbo</t>
  </si>
  <si>
    <t>50+</t>
  </si>
  <si>
    <t>3M™  Cubitron™ II, Materiał Ścierny 384F, 60+, 52 IN x 50 YDS/1320mm x 47,5m, jumbo</t>
  </si>
  <si>
    <t>60+</t>
  </si>
  <si>
    <t>STA 384F 60+ 1320MM X 100M RL</t>
  </si>
  <si>
    <t>3M™  Cubitron™ II, Materiał Ścierny 384F, 80+, 52 IN x 50 YDS/1320mm x 47,5m, jumbo</t>
  </si>
  <si>
    <t>80+</t>
  </si>
  <si>
    <t>STA 384F 80+ 1320MM X 100M RL</t>
  </si>
  <si>
    <t>3M™  Cubitron™ II, Materiał Ścierny 384F, 400+, 52 IN x 50 YDS/1320mm x 47,5m, jumbo</t>
  </si>
  <si>
    <t>P400+</t>
  </si>
  <si>
    <t>3M™  Cubitron™ II, Materiał Ścierny 384F, 320+, 52 IN x 50 YDS/1320mm x 47,5m, jumbo</t>
  </si>
  <si>
    <t xml:space="preserve">384F </t>
  </si>
  <si>
    <t>P320+</t>
  </si>
  <si>
    <t>3M 577F GREEN P036 1320x100 box</t>
  </si>
  <si>
    <t>577F</t>
  </si>
  <si>
    <t>P036</t>
  </si>
  <si>
    <t>3M 577F GREEN P040 1320x100m box</t>
  </si>
  <si>
    <t>3M 577F GREEN P060 1320mmx100m box</t>
  </si>
  <si>
    <t>3M 577F GREEN P080 1320MMx100M</t>
  </si>
  <si>
    <t>3M 577F GREEN P100 1320mmx100m box</t>
  </si>
  <si>
    <t>3M 577F GREEN P120 1320mmx100m</t>
  </si>
  <si>
    <t>3M 577F GREEN P180 1320mmx100m box</t>
  </si>
  <si>
    <t>STA 777F P0100 RLS 1320X100000M 1/CTN</t>
  </si>
  <si>
    <t>707E</t>
  </si>
  <si>
    <t>3M 707E ROLL P100 1320x50M 1/CTN boxed</t>
  </si>
  <si>
    <t>707E P120JE E4 JMFG 52 IN</t>
  </si>
  <si>
    <t>3M 907E P120 1320MMx50M ROLL 1/ctn boxed</t>
  </si>
  <si>
    <t>3M 707E ROLL P150 1320X100M 1/CTN BOXED</t>
  </si>
  <si>
    <t>3M 707E P150 RGLITE PLY RB CLO JEWT 52 IN JUMBO</t>
  </si>
  <si>
    <t>3M 707E ROLL 0150 1320x50m 1/CTN boxed</t>
  </si>
  <si>
    <t>3M 707E P180 RGLITE PLY RB CLO JEWT 52 IN JUMBO</t>
  </si>
  <si>
    <t>3M 707E ROLL P180 1320x50M   1/CTN boxed</t>
  </si>
  <si>
    <t>3M 707E P240 RGLITE PLY RB CLO JEWT 52 IN JUMBO</t>
  </si>
  <si>
    <t>3M 707E ROLL P240 1320x50M   1/CTN boxed</t>
  </si>
  <si>
    <t>STA 723D 100+ 1320MM X 100M RL</t>
  </si>
  <si>
    <t>723D</t>
  </si>
  <si>
    <t>100+</t>
  </si>
  <si>
    <t>3M™  Cubitron™ II, Materiał Ścierny 723D, 100+, 52 IN x 50 YDS/1320mm x 47,5m, jumbo</t>
  </si>
  <si>
    <t>3M™  Cubitron™ II, Materiał Ścierny 723D, 120+, 52 IN x 50 YDS/1320mm x 47,5m, jumbo</t>
  </si>
  <si>
    <t>STA 723D 120+ 1320MM X 100M RL</t>
  </si>
  <si>
    <t>3M™  Cubitron™ II, Materiał Ścierny 723D, 150+, 52 IN x 50 YDS/1320mm x 47,5m, jumbo</t>
  </si>
  <si>
    <t>STA 723D 150+ 1320MM X 100M RL</t>
  </si>
  <si>
    <t>3M™  Cubitron™ II, Materiał Ścierny 723D, 180+, 52 IN x 50 YDS/1320mm x 47,5m, jumbo</t>
  </si>
  <si>
    <t>STA 723D 180+ 1320MM X 100M RL</t>
  </si>
  <si>
    <t>3M™  Cubitron™ II, Materiał Ścierny 723D, 220+, 52 IN x 50 YDS/1320mm x 47,5m, jumbo</t>
  </si>
  <si>
    <t>STA 723D 220+ 1320MM X 100M RL</t>
  </si>
  <si>
    <t>3M 747D P60 RGLITE PLY RB CLO XWT JUMBO 52 IN</t>
  </si>
  <si>
    <t>3M 747D P80 RGLITE POLY RB CLO XWT JUMBO 52 IN</t>
  </si>
  <si>
    <t>3M 777F ROLL 0040 1320x50M 1/CTN boxed</t>
  </si>
  <si>
    <t>3M 777F ROLL P50 1320x50M 1/ctn boxed</t>
  </si>
  <si>
    <t>P050</t>
  </si>
  <si>
    <t>3M 777F P60 RGLITE POLY RB CLO YFWT 52 IN JUMBO</t>
  </si>
  <si>
    <t>3M 777F ROLL 0060 1320X50M 1/CTN boxed</t>
  </si>
  <si>
    <t>3M 777F P80 RGLITE POLY RB CLO YFWT 52 IN JUMBO</t>
  </si>
  <si>
    <t>3M 777F ROLL P80 1320x50M 1/ctn boxed</t>
  </si>
  <si>
    <t>3M 777F ROLL 0080 1320x50M 1/CTN box</t>
  </si>
  <si>
    <t>3M 777F ROLL P100 1320x50M 1/ctn boxed</t>
  </si>
  <si>
    <t>3M 777F P120 RGLITE PLY RB CLO YFWT 52 IN JUMBO</t>
  </si>
  <si>
    <t>3M 777F ROLL P120 1320x50M 1/ctn boxed</t>
  </si>
  <si>
    <t>3M 777F ROLL P150 1320x50M  1/ctn boxed ONE-PIECE</t>
  </si>
  <si>
    <t>3M 777F ROLL P180 1320x50M  1/ctn boxed ONE-PIECE</t>
  </si>
  <si>
    <t>3M™  Cubitron™ II, Materiał Ścierny 784F, 120+, 52 IN x 50 YDS/1320mm x 47,5m, jumbo</t>
  </si>
  <si>
    <t>784F</t>
  </si>
  <si>
    <t>STA 784F 120+ 1320MM X 100M RL</t>
  </si>
  <si>
    <t>3M™  Cubitron™ II, Materiał Ścierny 784F, 150+, 52 IN x 50 YDS/1320mm x 47,5m, jumbo</t>
  </si>
  <si>
    <t>STA 784F 150+ 1320MM X 100M RL</t>
  </si>
  <si>
    <t>3M™  Cubitron™ II, Materiał Ścierny 784F, 180+, 52 IN x 50 YDS/1320mm x 47,5m, jumbo</t>
  </si>
  <si>
    <t>STA 784F 180+ 1320MM X 100M RL</t>
  </si>
  <si>
    <t>3M™  Cubitron™ II, Materiał Ścierny 784F, 36+, 52 IN x 50 YDS/1320mm x 47,5m, jumbo</t>
  </si>
  <si>
    <t>STA 784F 36+ 1320MM X 100M RL</t>
  </si>
  <si>
    <t>3M™  Cubitron™ II, Materiał Ścierny 784F, 50+, 52 IN x 50 YDS/1320mm x 47,5m, jumbo</t>
  </si>
  <si>
    <t>STA 784F 50+ 1320MM X 100M RL</t>
  </si>
  <si>
    <t>3M™  Cubitron™ II, Materiał Ścierny 784F, 60+, 52 IN x 50 YDS/1320mm x 47,5m, jumbo</t>
  </si>
  <si>
    <t>STA 784F 60+ 1320MM X 100M RL</t>
  </si>
  <si>
    <t>3M™  Cubitron™ II, Materiał Ścierny 784F, 80+, 52 IN x 50 YDS/1320mm x 47,5m, jumbo</t>
  </si>
  <si>
    <t>STA 784F 80+ 1320MM X 100M RL</t>
  </si>
  <si>
    <t>907E RL 0060 1320x50M 1/CTN X32029 boxed</t>
  </si>
  <si>
    <t>907E</t>
  </si>
  <si>
    <t>3M 707E ROLL P120 1320x50M     1/CTN boxed</t>
  </si>
  <si>
    <t>907E RL 0080 1320x50M 1/CTN X32029 boxed</t>
  </si>
  <si>
    <t>3M™  Cubitron™ II, Materiał Ścierny 947A, 120+, 52 IN x 50 YDS/1320mm x 47,5m, jumbo</t>
  </si>
  <si>
    <t>947A</t>
  </si>
  <si>
    <t>STA 947A 120+ 1320MM X 100M RL</t>
  </si>
  <si>
    <t>3M™  Cubitron™ II, Materiał Ścierny 947A, 40+, 52 IN x 50 YDS/1320mm x 47,5m, jumbo</t>
  </si>
  <si>
    <t>40+</t>
  </si>
  <si>
    <t>STA 947A 40+ 1320MM X 100M RL</t>
  </si>
  <si>
    <t>3M™  Cubitron™ II, Materiał Ścierny 947A, 60+, 52 IN x 50 YDS/1320mm x 47,5m, jumbo</t>
  </si>
  <si>
    <t>STA 947A 60+ 1320MM X 100M RL</t>
  </si>
  <si>
    <t>3M™  Cubitron™ II, Materiał Ścierny 947A, 80+, 52 IN x 50 YDS/1320mm x 47,5m, jumbo</t>
  </si>
  <si>
    <t>STA 947A 80+ 1320MM X 100M RL</t>
  </si>
  <si>
    <t>3M 947D ROLL P40 1320MMx50M 1/ctn boxed</t>
  </si>
  <si>
    <t>3M 947D P60 XWT JUMBO 52 IN</t>
  </si>
  <si>
    <t>3M 947D ROLL P60 1320MMx50M  1/ctn boxed</t>
  </si>
  <si>
    <t>3M 947D P80 XWT JUMBO 52 IN</t>
  </si>
  <si>
    <t>3M 947D ROLL P80 1320MMx50M  1/ctn boxed</t>
  </si>
  <si>
    <t>3M 947D ROLL P120 1320MMx50M  1/ctn boxed</t>
  </si>
  <si>
    <t>3M 953FA ROLL A045 635x50M 1/CTN boxed</t>
  </si>
  <si>
    <t>953FA</t>
  </si>
  <si>
    <t>A004</t>
  </si>
  <si>
    <t>3M 953FA ROLL A006 635x50M 1/CTN boxed</t>
  </si>
  <si>
    <t>3M 953FA ROLL A016 635x50M     1/ctn boxed</t>
  </si>
  <si>
    <t>3M 953FA ROLL A30 635x50M     1/ctn boxed</t>
  </si>
  <si>
    <t>3M 953FA ROLL A100 635MMx50M   1/ctn boxed</t>
  </si>
  <si>
    <t>3M 953FA ROLL A160 635MMx50M 1/ctn boxed</t>
  </si>
  <si>
    <t>3M 953FA ROLL A300 635x50M 1/CTN boxed</t>
  </si>
  <si>
    <t>3M 953FA ROLL A065 635x50M 1/CTN boxed</t>
  </si>
  <si>
    <t>3M 964F ROLL 0024 1320x50M   1/CTN boxed</t>
  </si>
  <si>
    <t>P024</t>
  </si>
  <si>
    <t>3M 964F ROLL 0036 1320x50M  1/CTN boxed</t>
  </si>
  <si>
    <t>3M 964F P040 CLO YFWT 52 IN JUMBO</t>
  </si>
  <si>
    <t>3M 964F P060 CLO YFWT 52 IN JUMBO</t>
  </si>
  <si>
    <t>3M 964F P120 CLO XFWT 52 IN</t>
  </si>
  <si>
    <t>3M 966UZ P100 JUMBO PAPER  FWT  55 INCH</t>
  </si>
  <si>
    <t>3M 966UZ P120 JUMBO PAPER FWT 55 INCH</t>
  </si>
  <si>
    <t>3M 966UZ P150 JUMBO PAPER FWT 55 INCH</t>
  </si>
  <si>
    <t>3M 966UZ P60 JUMBO PAPER FWT 55 INCH</t>
  </si>
  <si>
    <t>3M 966UZ P80 JUMBO PAPER FWT 55 INCH</t>
  </si>
  <si>
    <t>3M™  Cubitron™ II, Materiał Ścierny 967F, 24+, 52 IN x 50 YDS/1320mm x 47,5m, jumbo</t>
  </si>
  <si>
    <t>967F</t>
  </si>
  <si>
    <t>24+</t>
  </si>
  <si>
    <t>3M™  Cubitron™ II, Materiał Ścierny 967F, 36+, 52 IN x 50 YDS/1320mm x 47,5m, jumbo</t>
  </si>
  <si>
    <t>3M™  Cubitron™ II, Materiał Ścierny 967F, 50+, 52 IN x 50 YDS/1320mm x 47,5m, jumbo</t>
  </si>
  <si>
    <t>3M™  Cubitron™ II, Materiał Ścierny 967F, 60+, 52 IN x 50 YDS/1320mm x 47,5m, jumbo</t>
  </si>
  <si>
    <t>3M™  Cubitron™ II, Materiał Ścierny 967F, 80+, 52 IN x 50 YDS/1320mm x 47,5m, jumbo</t>
  </si>
  <si>
    <t>L8 36+ 3M981F CUBITRON II CLO *INTL 52 X 50 YDS</t>
  </si>
  <si>
    <t>981F</t>
  </si>
  <si>
    <t>L8 40+ 3M981F CUBITRON II CLO *INTL 52 X 50 YDS</t>
  </si>
  <si>
    <t>L8 60+ 3M981F CUBITRON II CLO *INTL 52 X 50 YDS</t>
  </si>
  <si>
    <t>3M™  Cubitron™ II, Materiał Ścierny 984F, 120+, 52 IN x 50 YDS/1320mm x 47,5m, jumbo</t>
  </si>
  <si>
    <t>984F</t>
  </si>
  <si>
    <t>STA 984F 120+ 1320MM X 100M RL</t>
  </si>
  <si>
    <t>3M™  Cubitron™ II, Materiał Ścierny 984F, 36+, 52 IN x 50 YDS/1320mm x 47,5m, jumbo</t>
  </si>
  <si>
    <t>STA 984F 36+ 1320MM X 100M RL</t>
  </si>
  <si>
    <t>3M™  Cubitron™ II, Materiał Ścierny 984F, 50+, 52 IN x 50 YDS/1320mm x 47,5m, jumbo</t>
  </si>
  <si>
    <t>3M™  Cubitron™ II, Materiał Ścierny 984F, 60+, 52 IN x 50 YDS/1320mm x 47,5m, jumbo</t>
  </si>
  <si>
    <t>STA 984F 60+ 1320MM X 100M RL</t>
  </si>
  <si>
    <t>3M™  Cubitron™ II, Materiał Ścierny 984F, 80+, 52 IN x 50 YDS/1320mm x 47,5m, jumbo</t>
  </si>
  <si>
    <t>STA 984F 80+ 1320MM X 100M RL</t>
  </si>
  <si>
    <t>3M BLUE CLszt.N &amp; STRIP SZ(2ND TRIP) JUMBO 50"</t>
  </si>
  <si>
    <t>-</t>
  </si>
  <si>
    <t>CF A FIN  JUMBO 965MMx100M</t>
  </si>
  <si>
    <t>CF</t>
  </si>
  <si>
    <t>CF A MED. JUMBO 1270MM x 100M</t>
  </si>
  <si>
    <t>CF-RL A VFN 914MM X 10M 1/CTN</t>
  </si>
  <si>
    <t>CF A VFN JUMBO 965MMx100M</t>
  </si>
  <si>
    <t>CP A MED. MODIFIED  JUMBO 50"</t>
  </si>
  <si>
    <t>CP</t>
  </si>
  <si>
    <t>CP A VFN M/C JUMBO 50"</t>
  </si>
  <si>
    <t>3M BLACK CLszt.N &amp; STRIP SXCRS (2ND TRIP) JUMBO 50"</t>
  </si>
  <si>
    <t>CS Black</t>
  </si>
  <si>
    <t>HS A VFN JUMBO 1270X100M</t>
  </si>
  <si>
    <t>HS</t>
  </si>
  <si>
    <t>BF JUMBO HS A MED 50"</t>
  </si>
  <si>
    <t>SC A CRS BS JUMBO 52"</t>
  </si>
  <si>
    <t>S.C. BS</t>
  </si>
  <si>
    <t>SE A CRS 00700 1270X25M 1/CTN boxed</t>
  </si>
  <si>
    <t>SC A CRS BS ROLL 1270X25M 1/CTN boxed</t>
  </si>
  <si>
    <t xml:space="preserve">SC A MED BS JUMBO 52" </t>
  </si>
  <si>
    <t>SC A MED  BS ROLL  1270X25M 1/CTN boxed</t>
  </si>
  <si>
    <t>SC A VFN BS JUMBO 52"</t>
  </si>
  <si>
    <t>SC A VFN  BS ROLL 1270X25M  1/CTN boxed</t>
  </si>
  <si>
    <t>DF-RL FLEX A CRS 50IN X 30YD RL</t>
  </si>
  <si>
    <t>S.C. DF</t>
  </si>
  <si>
    <t>DF-RL S/C DRBL FLX A FN 50IN X 30YD RL</t>
  </si>
  <si>
    <t>DF-RL FLEX A MED 50 IN X 30 YD RL</t>
  </si>
  <si>
    <t>SC A CRS LS JUMBO 54"</t>
  </si>
  <si>
    <t>S.C. LS</t>
  </si>
  <si>
    <t>SC A CRS LS ROLL 1360x25M 1/CTN boxed</t>
  </si>
  <si>
    <t>SC A MED LS  JUMBO 50"</t>
  </si>
  <si>
    <t>SC A MED LS JUMBO 54"</t>
  </si>
  <si>
    <t>SC A MED LS ROLL 1360x25M 1/CTN boxed</t>
  </si>
  <si>
    <t>SC A VFN LS JUMBO 54"</t>
  </si>
  <si>
    <t>SC A VFN  LS 00700 ROLL 1360x25M 1/CTN boxed (fleksowany)</t>
  </si>
  <si>
    <t>SC S-SFN LS JUMBO 50"</t>
  </si>
  <si>
    <t>SC S SFN LS ROLL 600x25M   1/CTN boxed</t>
  </si>
  <si>
    <t>SC TYPE-T LS JUMBO 50"</t>
  </si>
  <si>
    <t>Type-T</t>
  </si>
  <si>
    <t>SC TYPE-T LS ROLL 1270X25M  1/CTN boxed</t>
  </si>
  <si>
    <t>3M SPONGE ALOX SLAB 310MMx2000MMx5MM FINE</t>
  </si>
  <si>
    <t>sponge</t>
  </si>
  <si>
    <t>FINE</t>
  </si>
  <si>
    <t>szt.</t>
  </si>
  <si>
    <t>3M SPONGE ALOX SLAB 310MMx2000MMx5MM MEDIUM</t>
  </si>
  <si>
    <t>MEDIUM</t>
  </si>
  <si>
    <t xml:space="preserve">3M SPONGE ALOX SLAB 310MMx2000MMx5MM SF </t>
  </si>
  <si>
    <t>SUPER FINE</t>
  </si>
  <si>
    <t>ABR SPONGE ALOX SLAB 310MMx2Mx5MM UF</t>
  </si>
  <si>
    <t>ULTRA FINE</t>
  </si>
  <si>
    <t>WR-RL  S UFN 965mmx100m</t>
  </si>
  <si>
    <t>WR</t>
  </si>
  <si>
    <t>XL-UL EXL UNITIZED SLAB UNTRIM 2S FIN 25X38X1             6/CS</t>
  </si>
  <si>
    <t>XL 1"</t>
  </si>
  <si>
    <t>XL-UL EXL UNITIZED SLAB UNTRIM 2A MED 25X38X1/2          12/CS</t>
  </si>
  <si>
    <t>XL 1/2"</t>
  </si>
  <si>
    <t>XL-UL EXL UNITIZED SLAB UNTRIM 2S FIN 25X38X1/2          12/CS</t>
  </si>
  <si>
    <t>XL-UL EXL UNITIZED SLAB UNTRIM 2A MED 25X38X1/4          24/CS</t>
  </si>
  <si>
    <t>XL 1/4"</t>
  </si>
  <si>
    <t>XL-UL EXL UNITIZED SLAB UNTRIM 2S FIN 25X38X1/4          24/CS</t>
  </si>
  <si>
    <t>XL-UL EXL UNITIZED SLAB UNTRIM 3S FIN 25X38X1/4          24/CS</t>
  </si>
  <si>
    <t>XL-UL EXL UNITIZED SLAB UNTRIM 6A MED 25X38X1/4          24/CS</t>
  </si>
  <si>
    <t>XL-UL EXL UNITIZED SLAB UNTRIM 8A CRS 25X38X1/4          24/CS</t>
  </si>
  <si>
    <t>XL-UL EXL UNITIZED SLAB UNTRIM 6A MED 25X38X1/8          48/CS</t>
  </si>
  <si>
    <t>XL 1/8"</t>
  </si>
  <si>
    <t>XL-UL EXL UNITIZED SLAB UNTRIM 2S FIN 25X38X3/4           8/CS</t>
  </si>
  <si>
    <t>XL 3/4"</t>
  </si>
  <si>
    <t>XL-UL EXL UNITIZED SLAB UNTRIM 3S FIN 25X38X3/4           8/CS</t>
  </si>
  <si>
    <t>PL-DR FUEGO</t>
  </si>
  <si>
    <t>PMSPLRDN6003</t>
  </si>
  <si>
    <t>PMSPLRD12002</t>
  </si>
  <si>
    <t>PMSPLRD12001</t>
  </si>
  <si>
    <t>3M SC(Scrim Back)</t>
  </si>
  <si>
    <t>19mm</t>
  </si>
  <si>
    <t>RABAT</t>
  </si>
  <si>
    <t xml:space="preserve">Cena netto [EUR] / 1szt. / 1m / 1rol.  </t>
  </si>
  <si>
    <t>HIPRO</t>
  </si>
  <si>
    <t>HD</t>
  </si>
  <si>
    <t>XT fiolet</t>
  </si>
  <si>
    <t>PMSCSDS10004</t>
  </si>
  <si>
    <t>76x12</t>
  </si>
  <si>
    <t>76x19</t>
  </si>
  <si>
    <t>76x25</t>
  </si>
  <si>
    <t>126x13x12</t>
  </si>
  <si>
    <t>nowość</t>
  </si>
  <si>
    <t>ZIRCO 55</t>
  </si>
  <si>
    <t>CR116</t>
  </si>
  <si>
    <t>5/16"</t>
  </si>
  <si>
    <t>A CRS SD</t>
  </si>
  <si>
    <t>3M Durable Flex</t>
  </si>
  <si>
    <t xml:space="preserve">3. Koszt pakowania i dostawy: </t>
  </si>
  <si>
    <t>3. Minimalne wielkości zamawianych produktów muszą być zgodne z minimalnymi ilościami (MOQ) podanymi w cenniku lub ich wielokrotnościami.</t>
  </si>
  <si>
    <r>
      <t xml:space="preserve">     a.</t>
    </r>
    <r>
      <rPr>
        <sz val="16"/>
        <color rgb="FF1F497D"/>
        <rFont val="Calibri"/>
        <family val="2"/>
        <charset val="238"/>
        <scheme val="minor"/>
      </rPr>
      <t> </t>
    </r>
    <r>
      <rPr>
        <sz val="16"/>
        <color theme="1"/>
        <rFont val="Calibri"/>
        <family val="2"/>
        <charset val="238"/>
        <scheme val="minor"/>
      </rPr>
      <t>przy zamówieniu za min 1000,00 zł netto, koszt pokrywa dostawca,</t>
    </r>
  </si>
  <si>
    <t>100x3x10</t>
  </si>
  <si>
    <t>XT-MF</t>
  </si>
  <si>
    <t>38x(3)</t>
  </si>
  <si>
    <t>50x(3)</t>
  </si>
  <si>
    <t>60x(3)</t>
  </si>
  <si>
    <t>60x(5)</t>
  </si>
  <si>
    <t>80x(5)</t>
  </si>
  <si>
    <t>3M 217EA ROLL A006 610MMx100M 1/ctn boxed</t>
  </si>
  <si>
    <t>3M 217EA ROLL A016 610MMx100M 1/ctn boxed</t>
  </si>
  <si>
    <t>3M 217EA ROLL A030 660MMx100M  1/ctn boxed</t>
  </si>
  <si>
    <t>3M 217EA ROLL A045 610MMx100M    unboxed</t>
  </si>
  <si>
    <t>3M 217EA ROLL A100 610MMx100M   1/ctn boxed</t>
  </si>
  <si>
    <t>7100245649</t>
  </si>
  <si>
    <t>7100142112</t>
  </si>
  <si>
    <t>7100142115</t>
  </si>
  <si>
    <t>STA 777F P0100 RLS 1320X50000M 1/CTN</t>
  </si>
  <si>
    <t xml:space="preserve">3M 747D P120 1320mm 45,72m </t>
  </si>
  <si>
    <t>3M™  Cubitron™ II, Materiał Ścierny 984F, 80+, 1320mm x 50m, jumbo</t>
  </si>
  <si>
    <t>CA Blue</t>
  </si>
  <si>
    <t>Rolka 307EA 609,6 mm x 0,91 m A30</t>
  </si>
  <si>
    <t>Rolka 307EA 609,6 mm x 0,91 m A45</t>
  </si>
  <si>
    <t>Rolka 307EA 609,6 mm x 0,91 m A65</t>
  </si>
  <si>
    <t>Rolka 237AA 660,4 mm x 0,91 m A160</t>
  </si>
  <si>
    <t>Rolka 237AA 660,4 mm x 0,91 m A100</t>
  </si>
  <si>
    <t>Rolka 237AA 660,4 mm x 0,91 m A80</t>
  </si>
  <si>
    <t>Rolka 237AA 660,4 mm x 0,91 m A65</t>
  </si>
  <si>
    <t>Rolka 237AA 660,4 mm x 0,91 m A45</t>
  </si>
  <si>
    <t>Rolka 237AA 660,4 mm x 0,91 m A30</t>
  </si>
  <si>
    <t>Rolka 237AA 660,4 mm x 0,91 m A16</t>
  </si>
  <si>
    <t>Rolka 237AA 660,4 mm x 0,91 m A6</t>
  </si>
  <si>
    <t>272LA 610mm x 45,72m A35</t>
  </si>
  <si>
    <t>272LA</t>
  </si>
  <si>
    <t>A35</t>
  </si>
  <si>
    <t>272LA 610mm x 45,72m A10</t>
  </si>
  <si>
    <t xml:space="preserve">A10 </t>
  </si>
  <si>
    <t>272LA 610mm x 45,72m A5</t>
  </si>
  <si>
    <t>A5</t>
  </si>
  <si>
    <t>m</t>
  </si>
  <si>
    <t>szt</t>
  </si>
  <si>
    <t>CENNIK 2021.11.01</t>
  </si>
  <si>
    <t>Zmiana kosztu prod</t>
  </si>
  <si>
    <t>sprzedaż 41%</t>
  </si>
  <si>
    <t>sprzedaż 50%</t>
  </si>
  <si>
    <t>,</t>
  </si>
  <si>
    <t>SC-QD</t>
  </si>
  <si>
    <t>DF-QD</t>
  </si>
  <si>
    <t>DF-DC</t>
  </si>
  <si>
    <t>DF-DR</t>
  </si>
  <si>
    <t>PMSCSDC12502</t>
  </si>
  <si>
    <t>CS-MB</t>
  </si>
  <si>
    <t xml:space="preserve">Dysk rolok </t>
  </si>
  <si>
    <t xml:space="preserve">Koło </t>
  </si>
  <si>
    <t>Ściernica trzpieniowa</t>
  </si>
  <si>
    <t xml:space="preserve">Ściernica listkowa </t>
  </si>
  <si>
    <t>Dysk lamelkowy</t>
  </si>
  <si>
    <t>Dysk lamelkowy z włókniny</t>
  </si>
  <si>
    <t>Wałek Mini Brush</t>
  </si>
  <si>
    <t>Walec do satyniarki</t>
  </si>
  <si>
    <t>Szczotka Flap Brush</t>
  </si>
  <si>
    <t xml:space="preserve">Dysk </t>
  </si>
  <si>
    <t xml:space="preserve">Dysk fibrowy z włókniny </t>
  </si>
  <si>
    <t>Dysk z włókniny</t>
  </si>
  <si>
    <t>Dysk z włókniny na rzep</t>
  </si>
  <si>
    <t>Dysk na rzep</t>
  </si>
  <si>
    <t>Arkusz z włókniny</t>
  </si>
  <si>
    <t>Rolka z włókniny</t>
  </si>
  <si>
    <t>Szczotka Bristle Brush</t>
  </si>
  <si>
    <t>Podkładka z trzpieniem</t>
  </si>
  <si>
    <t>Podkładka do dysków fibrowych</t>
  </si>
  <si>
    <t xml:space="preserve">Podkładka do szlifierki oscy. </t>
  </si>
  <si>
    <t>Ochrona rzepu</t>
  </si>
  <si>
    <t xml:space="preserve">Podkładka na rzep </t>
  </si>
  <si>
    <t xml:space="preserve">Podkładka z trzpieniem na rzep </t>
  </si>
  <si>
    <t>Pasta polerska</t>
  </si>
  <si>
    <t>FL-RD</t>
  </si>
  <si>
    <t>FILC</t>
  </si>
  <si>
    <t>CF-RL</t>
  </si>
  <si>
    <t>SL-DH</t>
  </si>
  <si>
    <t>WZ 12</t>
  </si>
  <si>
    <t>COMMODITY</t>
  </si>
  <si>
    <t>3M SN</t>
  </si>
  <si>
    <t>NAME</t>
  </si>
  <si>
    <t>Materiał</t>
  </si>
  <si>
    <t>Szerokość</t>
  </si>
  <si>
    <t>DŁ</t>
  </si>
  <si>
    <t>GRADACJA</t>
  </si>
  <si>
    <t>DATA PRICE 2022.02.01</t>
  </si>
  <si>
    <t>PRICE 2021.09.012</t>
  </si>
  <si>
    <t>Discount PRICE 2022.02.01</t>
  </si>
  <si>
    <t>Price change</t>
  </si>
  <si>
    <t>Cena za</t>
  </si>
  <si>
    <t>Kod EAN</t>
  </si>
  <si>
    <t>Opis jednostki sprzedaży</t>
  </si>
  <si>
    <t xml:space="preserve"> (MOQ)</t>
  </si>
  <si>
    <t>Numer kontraktu oferty specjalnej</t>
  </si>
  <si>
    <t>Przelicznik opakowań</t>
  </si>
  <si>
    <t>268XA A35 ASO 24 IN X 150 FT X 3 IN RL</t>
  </si>
  <si>
    <t>268XA</t>
  </si>
  <si>
    <t>01/02/2022</t>
  </si>
  <si>
    <t>2.50%</t>
  </si>
  <si>
    <t>3M™  Cubitron™ II, Materiał Ścierny 384F, 1.32 m x 45.72 m, 120+</t>
  </si>
  <si>
    <t>14.76%</t>
  </si>
  <si>
    <t>1 paleta = 1 rolka</t>
  </si>
  <si>
    <t>3M™  Cubitron™ II, Materiał Ścierny 384F, 1.32 m x 45.72 m, 150+</t>
  </si>
  <si>
    <t>13.71%</t>
  </si>
  <si>
    <t>3M™  Cubitron™ II, Materiał Ścierny 384F, 1.32 m x 45.72 m, 180+</t>
  </si>
  <si>
    <t>17.67%</t>
  </si>
  <si>
    <t>3M™  Cubitron™ II, Materiał Ścierny 384F, 1.32 m x 45.72 m, 220+</t>
  </si>
  <si>
    <t>15.91%</t>
  </si>
  <si>
    <t>X</t>
  </si>
  <si>
    <t>3M™  Cubitron™ II, Materiał Ścierny 384F, 1.32 m x 45.72 m, 240+</t>
  </si>
  <si>
    <t>10.58%</t>
  </si>
  <si>
    <t>3M™  Cubitron™ II, Materiał Ścierny 384F, 1.32 m x 45.72 m, 320+</t>
  </si>
  <si>
    <t>9.75%</t>
  </si>
  <si>
    <t>3M™  Cubitron™ II, Materiał Ścierny 384F, 1.32 m x 45.72 m, 36+</t>
  </si>
  <si>
    <t>-10.36%</t>
  </si>
  <si>
    <t>3M™  Cubitron™ II, Materiał Ścierny 384F, 1.32 m x 45.72 m, 400+</t>
  </si>
  <si>
    <t>7.97%</t>
  </si>
  <si>
    <t>3M™  Cubitron™ II, Materiał Ścierny 384F, 1.32 m x 45.72 m, 50+</t>
  </si>
  <si>
    <t>2.51%</t>
  </si>
  <si>
    <t>3M™  Cubitron™ II, Materiał Ścierny 384F, 1.32 m x 45.72 m, 60+</t>
  </si>
  <si>
    <t>-8.28%</t>
  </si>
  <si>
    <t>3M™  Cubitron™ II, Materiał Ścierny 384F, 1.32 m x 45.72 m, 80+</t>
  </si>
  <si>
    <t>-2.22%</t>
  </si>
  <si>
    <t>3M™  Cubitron™ II, Materiał Ścierny 384F, 320+, 1320mm x 100m, jumbo</t>
  </si>
  <si>
    <t>1 karton = 1 rolka
1 paleta = 1 rolka</t>
  </si>
  <si>
    <t>3M™  Cubitron™ II, Materiał Ścierny 384F, 36+, 1320mm x 100m, jumbo</t>
  </si>
  <si>
    <t>3M™  Cubitron™ II, Materiał Ścierny 384F, 60+, 1320mm x 100m, jumbo</t>
  </si>
  <si>
    <t>3M™  Cubitron™ II, Materiał Ścierny 723D,</t>
  </si>
  <si>
    <t>8.08%</t>
  </si>
  <si>
    <t>14.05%</t>
  </si>
  <si>
    <t>3M™  Cubitron™ II, Materiał Ścierny 723D, 120+, 1320mm x 100m, jumbo</t>
  </si>
  <si>
    <t>3M™  Cubitron™ II, Materiał Ścierny 723D, 150+, 1320mm x 100m, jumbo</t>
  </si>
  <si>
    <t>13.21%</t>
  </si>
  <si>
    <t>3M™  Cubitron™ II, Materiał Ścierny 723D, 180+, 1320mm x 100m, jumbo</t>
  </si>
  <si>
    <t>19.16%</t>
  </si>
  <si>
    <t>3M™  Cubitron™ II, Materiał Ścierny 723D, 220+, 1320mm x 100m, jumbo</t>
  </si>
  <si>
    <t>3M™  Cubitron™ II, Materiał Ścierny 784F, 120+, 1320mm x 100m, jumbo</t>
  </si>
  <si>
    <t>24.60%</t>
  </si>
  <si>
    <t>2.47%</t>
  </si>
  <si>
    <t>3M™  Cubitron™ II, Materiał Ścierny 784F, 120+4RL 305MMX50M 1RL 100MMX50M KIT</t>
  </si>
  <si>
    <t>zestaw</t>
  </si>
  <si>
    <t>1 karton = 1 zestaw
1 paleta = 10 zestaw</t>
  </si>
  <si>
    <t>3M™  Cubitron™ II, Materiał Ścierny 784F, 150+, 1320mm x 100m, jumbo</t>
  </si>
  <si>
    <t>2.46%</t>
  </si>
  <si>
    <t>3M™  Cubitron™ II, Materiał Ścierny 784F, 180+, 1320mm x 100m, jumbo</t>
  </si>
  <si>
    <t>25.10%</t>
  </si>
  <si>
    <t>1.86%</t>
  </si>
  <si>
    <t>3M™  Cubitron™ II, Materiał Ścierny 784F, 180+4RL 305MMX50M 1RL 100MMX50M KIT</t>
  </si>
  <si>
    <t>3M™  Cubitron™ II, Materiał Ścierny 784F, 36+, 1320mm x 100m, jumbo</t>
  </si>
  <si>
    <t>4.37%</t>
  </si>
  <si>
    <t>-19.24%</t>
  </si>
  <si>
    <t>3M™  Cubitron™ II, Materiał Ścierny 784F, 36+4RL 305MMX50M 1RL 100MMX50M KIT</t>
  </si>
  <si>
    <t>3M™  Cubitron™ II, Materiał Ścierny 784F, 50+, 1320mm x 100m, jumbo</t>
  </si>
  <si>
    <t>27.50%</t>
  </si>
  <si>
    <t>8.54%</t>
  </si>
  <si>
    <t>3M™  Cubitron™ II, Materiał Ścierny 784F, 50+4RL 305MMX50M 1RL 100MMX50M KIT</t>
  </si>
  <si>
    <t>3M™  Cubitron™ II, Materiał Ścierny 784F, 60+, 1320mm x 100m, jumbo</t>
  </si>
  <si>
    <t>5.61%</t>
  </si>
  <si>
    <t>-15.60%</t>
  </si>
  <si>
    <t>3M™  Cubitron™ II, Materiał Ścierny 784F, 60+4RL 305MMX50M 1RL 100MMX50M KIT</t>
  </si>
  <si>
    <t>3M™  Cubitron™ II, Materiał Ścierny 784F, 80+ 4RL 305MMX50M 1RL 100MMX50M KIT</t>
  </si>
  <si>
    <t>3M™  Cubitron™ II, Materiał Ścierny 784F, 80+, 1320mm x 100m, jumbo</t>
  </si>
  <si>
    <t>9.94%</t>
  </si>
  <si>
    <t>-5.68%</t>
  </si>
  <si>
    <t>3M™  Cubitron™ II, Materiał Ścierny 947A, 120+, 1320mm x 100m, jumbo</t>
  </si>
  <si>
    <t>24.46%</t>
  </si>
  <si>
    <t>14.55%</t>
  </si>
  <si>
    <t>3M™  Cubitron™ II, Materiał Ścierny 947A, 40+, 1320mm x 100m, jumbo</t>
  </si>
  <si>
    <t>3.29%</t>
  </si>
  <si>
    <t>2.76%</t>
  </si>
  <si>
    <t>3M™  Cubitron™ II, Materiał Ścierny 947A, 60+, 1320mm x 100m, jumbo</t>
  </si>
  <si>
    <t>7.73%</t>
  </si>
  <si>
    <t>-3.90%</t>
  </si>
  <si>
    <t>3M™  Cubitron™ II, Materiał Ścierny 947A, 80+, 1320mm x 100m, jumbo</t>
  </si>
  <si>
    <t>13.35%</t>
  </si>
  <si>
    <t>2.87%</t>
  </si>
  <si>
    <t>3M™  Cubitron™ II, Materiał Ścierny 967F, 36+, 1320mm x 100m, jumbo</t>
  </si>
  <si>
    <t>3M™  Cubitron™ II, Materiał Ścierny 967F, 60+, 1320mm x 100m, jumbo</t>
  </si>
  <si>
    <t>3M™  Cubitron™ II, Materiał Ścierny 967F, 80+, 1320mm x 100m, jumbo</t>
  </si>
  <si>
    <t>3M™  Cubitron™ II, Materiał Ścierny 981F, 36+, 52 IN x 50 YDS/1320mm x 47,5m, jumbo</t>
  </si>
  <si>
    <t>5.40%</t>
  </si>
  <si>
    <t>3M™  Cubitron™ II, Materiał Ścierny 981F, 40+, 52 IN x 50 YDS/1320mm x 47,5m, jumbo</t>
  </si>
  <si>
    <t>9.69%</t>
  </si>
  <si>
    <t>3M™  Cubitron™ II, Materiał Ścierny 981F, 60+, 52 IN x 50 YDS/1320mm x 47,5m, jumbo</t>
  </si>
  <si>
    <t>-1.99%</t>
  </si>
  <si>
    <t>3M™  Cubitron™ II, Materiał Ścierny 984F, 120+, 1320mm x 100m, jumbo</t>
  </si>
  <si>
    <t>10.06%</t>
  </si>
  <si>
    <t>3M™  Cubitron™ II, Materiał Ścierny 984F, 36+, 1320mm x 100m, jumbo</t>
  </si>
  <si>
    <t>5.68%</t>
  </si>
  <si>
    <t>3.15%</t>
  </si>
  <si>
    <t>18.10%</t>
  </si>
  <si>
    <t>3M™  Cubitron™ II, Materiał Ścierny 984F, 60+, 1320mm x 100m, jumbo</t>
  </si>
  <si>
    <t>10.01%</t>
  </si>
  <si>
    <t>2.40%</t>
  </si>
  <si>
    <t>3M™  Cubitron™ II, Materiał Ścierny 984F, 80+ 1320X500001/CTN</t>
  </si>
  <si>
    <t>18.79%</t>
  </si>
  <si>
    <t>1 karton = 1 rolka
1 paleta = 2 rolka</t>
  </si>
  <si>
    <t>3M™  Cubitron™ II, Materiał Ścierny 984F, 80+, 1320mm x 100m, jumbo</t>
  </si>
  <si>
    <t>9.74%</t>
  </si>
  <si>
    <t>9.49%</t>
  </si>
  <si>
    <t>3M™ 307D  P240  1372MMX50M</t>
  </si>
  <si>
    <t>1 paleta = 6 rolka</t>
  </si>
  <si>
    <t>3M™ 707E Materiał ścierny w rolce 1320 mm x 50m P080</t>
  </si>
  <si>
    <t>5.71%</t>
  </si>
  <si>
    <t>3M™ 707E Materiał ścierny w rolce 1320 mm x 50m P100</t>
  </si>
  <si>
    <t>12.28%</t>
  </si>
  <si>
    <t>3M™ 707E Materiał ścierny w rolce 1320 mm x 50m P120</t>
  </si>
  <si>
    <t>D004128920</t>
  </si>
  <si>
    <t>3M™ 707E Materiał ścierny w rolce 1320 mm x 50m P150</t>
  </si>
  <si>
    <t>3M™ 707E Materiał ścierny w rolce 1320 mm x 50m P180</t>
  </si>
  <si>
    <t>3M™ 707E Materiał ścierny w rolce 1320 mm x 50m P240</t>
  </si>
  <si>
    <t>3M™ 777F Materiał ścierny w rolce 1320 mm x 50m P100</t>
  </si>
  <si>
    <t>3M™ 777F Materiał ścierny w rolce 1320 mm x 50m P120</t>
  </si>
  <si>
    <t>3M™ 777F Materiał ścierny w rolce 1320 mm x 50m P150</t>
  </si>
  <si>
    <t>1 karton = 1 rolka
1 paleta = 6 rolka</t>
  </si>
  <si>
    <t>3M™ 777F Materiał ścierny w rolce 1320 mm x 50m P60</t>
  </si>
  <si>
    <t>3M™ 777F Materiał ścierny w rolce 1320 mm x 50m P80</t>
  </si>
  <si>
    <t>3M™ 777F P0100 RLS 1320X100000M 1/CTN</t>
  </si>
  <si>
    <t>1 karton = 1 rolka</t>
  </si>
  <si>
    <t>3M™ 777F ROLL 0040 1320x50M 1/CTN boxed</t>
  </si>
  <si>
    <t>16.64%</t>
  </si>
  <si>
    <t>3M™ 777F ROLL P036</t>
  </si>
  <si>
    <t>6.44%</t>
  </si>
  <si>
    <t>3M™ 777F ROLL P150 1320x50M  1/ctn boxed ONE-PIECE</t>
  </si>
  <si>
    <t>23.91%</t>
  </si>
  <si>
    <t>3M™ 777F ROLL P180 1320x50M  1/ctn boxed ONE-PIECE</t>
  </si>
  <si>
    <t>10.81%</t>
  </si>
  <si>
    <t>3M™ 777F ROLL P50 1320x50M 1/ctn boxed</t>
  </si>
  <si>
    <t>3M™ 907E P120 1320MMx50M ROLL 1/ctn boxed</t>
  </si>
  <si>
    <t>3M™ 947D Materiał ścierny w rolce 1320 mm x 50m - P120</t>
  </si>
  <si>
    <t>10.30%</t>
  </si>
  <si>
    <t>1 karton = 1 rolka
1 paleta = 4 rolka</t>
  </si>
  <si>
    <t>3M™ 947D Materiał ścierny w rolce 1320 mm x 50m P40</t>
  </si>
  <si>
    <t>13.27%</t>
  </si>
  <si>
    <t>3M™ 947D Materiał ścierny w rolce 1320 mm x 50m P60</t>
  </si>
  <si>
    <t>3M™ 947D Materiał ścierny w rolce 1320 mm x 50m P80</t>
  </si>
  <si>
    <t>3M™ Cloth Roll 747D, 1.32 m x 45.72 m, P120 X-weight, 1 per case, Restricted</t>
  </si>
  <si>
    <t>3M™ Cloth Roll 747D, 60 52 IN x 50 YD RL</t>
  </si>
  <si>
    <t>3M™ Cloth Roll 747D, 80 52in x 50yd 1 RSTR RL</t>
  </si>
  <si>
    <t>3M™ Cubitron™ II Hookit™ Film Roll 775L, 120+, 39.25 in x 250 yd, 1 per pallet</t>
  </si>
  <si>
    <t>775L</t>
  </si>
  <si>
    <t>3M™ Cubitron™ II Hookit™ Film Roll 775L, 150+, 39.5 in x 250 yd, 1 per pallet</t>
  </si>
  <si>
    <t>3M™ Cubitron™ II Hookit™ Film Roll 775L, 180+, 39.25 in x 250 yd, 1 per pallet</t>
  </si>
  <si>
    <t>3M™ Cubitron™ II Hookit™ Film Roll 775L, 220+ , 39.25 in x 250 yd, 1 per pallet</t>
  </si>
  <si>
    <t>3M™ Cubitron™ II Hookit™ Film Roll 775L, 240+, 39.25 in x 250 yd, 1 per pallet</t>
  </si>
  <si>
    <t>3M™ Cubitron™ II Hookit™ Film Roll 775L, 320+, 39.25 in x 250 yd, 1 per pallet</t>
  </si>
  <si>
    <t>3M™ Cubitron™ II Hookit™ Film Roll 775L, 400+, 39.25 in x 250 yd, 1 per pallet</t>
  </si>
  <si>
    <t>3M™ Cubitron™ II Hookit™ Film Roll 775L, 80+, 39.25 in x 250 yd, 1 per pallet</t>
  </si>
  <si>
    <t>3M™ Cubitron™ II Hookit™ Roll 950U, 120+, Jumbo, 250 m, 2 per pallet</t>
  </si>
  <si>
    <t>950U</t>
  </si>
  <si>
    <t>1 paleta = 2 rolka</t>
  </si>
  <si>
    <t>3M™ Cubitron™ II Hookit™ Roll 950U, 150+, Jumbo, 250 m, 2 per pallet</t>
  </si>
  <si>
    <t>3M™ Cubitron™ II Hookit™ Roll 950U, 180+, Jumbo, 250m, 2 per pallet</t>
  </si>
  <si>
    <t>3M™ Cubitron™ II Hookit™ Roll 950U, 60+, Jumbo, 250m, 2 per pallet</t>
  </si>
  <si>
    <t>3M™ Cubitron™ II Hookit™ Roll 950U, 80+, Jumbo, 250m, 2 per pallet</t>
  </si>
  <si>
    <t>3M™ Cubitron™ II, Materiał Ścierny 967F, 24+, 52 IN x 50 YDS/1320mm x 47,5m, jumbo</t>
  </si>
  <si>
    <t>-27.85%</t>
  </si>
  <si>
    <t>3M™ Cubitron™ II, Materiał Ścierny 967F, 36+, 52 IN x 50 YDS/1320mm x 47,5m, jumbo</t>
  </si>
  <si>
    <t>-8.59%</t>
  </si>
  <si>
    <t>3M™ Cubitron™ II, Materiał Ścierny 967F, 50+, 52 IN x 50 YDS/1320mm x 47,5m, jumbo</t>
  </si>
  <si>
    <t>12.61%</t>
  </si>
  <si>
    <t>3M™ Cubitron™ II, Materiał Ścierny 967F, 60+, 52 IN x 50 YDS/1320mm x 47,5m, jumbo</t>
  </si>
  <si>
    <t>-6.13%</t>
  </si>
  <si>
    <t>3M™ Hookit™ 245 materiał ścierny w rolkach P100 1350MM X 50M</t>
  </si>
  <si>
    <t>3M™ Hookit™ 245 materiał ścierny w rolkach P120 1350MM X 50M</t>
  </si>
  <si>
    <t>3M™ Hookit™ materiał ścierny 255P</t>
  </si>
  <si>
    <t>6.60%</t>
  </si>
  <si>
    <t>3M™ Hookit™ materiał ścierny 255P P320 HK 1350 MM X 50 M RL</t>
  </si>
  <si>
    <t>3M™ Hookit™ materiał ścierny 255P TH 1350MMX100M P320</t>
  </si>
  <si>
    <t>3M™ Hookit™ materiał ścierny 255P TH RL P150 1350MMX100M PN63175</t>
  </si>
  <si>
    <t>3M™ Hookit™ materiał ścierny 255P TH RL P220 1350MMX100M PN63177</t>
  </si>
  <si>
    <t>3M™ Hookit™ materiał ścierny 255P TH RL P240 1350MMX100M PN63178</t>
  </si>
  <si>
    <t>3M™ Hookit™ materiał ścierny 255P TH RL P80 1350MMX100M PN63172</t>
  </si>
  <si>
    <t>3M™ Hookit™ materiał ścierny 255P TH ROLL P180 1350MM X 100M</t>
  </si>
  <si>
    <t>3M™ Hookit™ materiał ścierny na rzep 255P</t>
  </si>
  <si>
    <t>3M™ Hookit™ materiał ścierny w rolce 245</t>
  </si>
  <si>
    <t>3M™ Hookit™255P materiał ścierny w rolce P240 1350mm x 300m</t>
  </si>
  <si>
    <t>3M™ materiał  ścierny w rolce Trizact™ 307EA, 610 mm x 50 m A100</t>
  </si>
  <si>
    <t>1 karton = 1 rolka
1 paleta = 16 rolka</t>
  </si>
  <si>
    <t>3M™ materiał  ścierny w rolce Trizact™ 307EA, 610 mm x 50 m A16</t>
  </si>
  <si>
    <t>55.99%</t>
  </si>
  <si>
    <t>3M™ materiał  ścierny w rolce Trizact™ 307EA, 610 mm x 50 m A30</t>
  </si>
  <si>
    <t>3M™ materiał  ścierny w rolce Trizact™ 307EA, 610 mm x 50 m A45</t>
  </si>
  <si>
    <t>3M™ materiał  ścierny w rolce Trizact™ 307EA, 610 mm x 50 m A65</t>
  </si>
  <si>
    <t>3M™ materiał  ścierny w rolce Trizact™ 307EA, A016, 610 mm x 50 m</t>
  </si>
  <si>
    <t>3M™ materiał  ścierny w rolce Trizact™ 307EA, A030 mm x 50 m</t>
  </si>
  <si>
    <t>3M™ materiał  ścierny w rolce Trizact™ 307EA, A045, 610 mm x 50 m</t>
  </si>
  <si>
    <t>3M™ materiał  ścierny w rolce Trizact™ 307EA, A065, 610 mm x 50 m</t>
  </si>
  <si>
    <t>3M™ materiał  ścierny w rolce Trizact™ 307EA, A30 610MM x 50M RL</t>
  </si>
  <si>
    <t>3M™ materiał  ścierny w rolce Trizact™ 307EA, A45 610MM x 50M RL</t>
  </si>
  <si>
    <t>3M™ Materiał ścierny w rolce SL SD A-CRS 51IN (P50)</t>
  </si>
  <si>
    <t>SL</t>
  </si>
  <si>
    <t>-6.44%</t>
  </si>
  <si>
    <t>3M™ Materiał ścierny w rolce SL-RS SD A CRS, 1320mm x 25m</t>
  </si>
  <si>
    <t>11.73%</t>
  </si>
  <si>
    <t>3M™ Paper Roll 3M966UZ P100 PAPER 55 IN X 50 YDS  INTL</t>
  </si>
  <si>
    <t>3M™ Paper Roll 3M966UZ P120 PAPER 55 IN X 50 YDS  INTL</t>
  </si>
  <si>
    <t>3M™ Paper Roll 3M966UZ P150 F-weight, 55 in x 50 yd</t>
  </si>
  <si>
    <t>-0.97%</t>
  </si>
  <si>
    <t>3M™ Paper Roll 3M966UZ P60 PAPER 55 IN X 100 YDS  INTL</t>
  </si>
  <si>
    <t>3M™ Paper Roll 3M966UZ P80 PAPER 55 IN X 100 YDS  INTL</t>
  </si>
  <si>
    <t>3M™ Scotch-Brite™ Clean and Finish Włóknina ścierna w rolce CF-RL A FIN, 965 mm x 100 m</t>
  </si>
  <si>
    <t>1.60%</t>
  </si>
  <si>
    <t>3M™ Scotch-Brite™ Clean and Finish Włóknina ścierna w rolce CF-RL A VFN, 914 mm x 10 m</t>
  </si>
  <si>
    <t>CF-Rl</t>
  </si>
  <si>
    <t>-19.69%</t>
  </si>
  <si>
    <t>3M™ Scotch-Brite™ Clean and Finish Włóknina ścierna w rolce CF-RL A VFN, 965 mm x 100 m</t>
  </si>
  <si>
    <t>13.65%</t>
  </si>
  <si>
    <t>3M™ Scotch-Brite™ Cut and Polish, AF-JB, A MED, 1.27 m, rolka Jumbo</t>
  </si>
  <si>
    <t>3.99%</t>
  </si>
  <si>
    <t>D003958953</t>
  </si>
  <si>
    <t>3M™ Scotch-Brite™ Durable Flex Jumbo/Rolka A CRS, 50 IN x 30 YD</t>
  </si>
  <si>
    <t>DF-BL</t>
  </si>
  <si>
    <t>34.70%</t>
  </si>
  <si>
    <t>3M™ Scotch-Brite™ Durable Flex Jumbo/Rolka A FIN, 50 IN x 30 YD</t>
  </si>
  <si>
    <t>43.07%</t>
  </si>
  <si>
    <t>3M™ Scotch-Brite™ Durable Flex Jumbo/Rolka A MED, 50 IN x 30 YD</t>
  </si>
  <si>
    <t>3M™ Scotch-Brite™ Wear Resistant Włóknina ścierna w rolce WR-RL S SFIN, 900 mm x 10 mm</t>
  </si>
  <si>
    <t>WR-RL</t>
  </si>
  <si>
    <t>13.62%</t>
  </si>
  <si>
    <t>1 karton = 4 rolka
1 paleta = 72 rolka</t>
  </si>
  <si>
    <t>3M™ Scotch-Brite™ Wear Resistant Włóknina ścierna w rolce WR-RL S VFN, 914 mm x 10 mm</t>
  </si>
  <si>
    <t>-29.33%</t>
  </si>
  <si>
    <t>3M™ SC-RL Materiał ścierny w rolce 1270 mm x 25 m, A CRS</t>
  </si>
  <si>
    <t>S.C.-RL</t>
  </si>
  <si>
    <t>-26.26%</t>
  </si>
  <si>
    <t>3M™ SC-RL Materiał ścierny w rolce 1270 mm x 25 m, A MED</t>
  </si>
  <si>
    <t>-34.73%</t>
  </si>
  <si>
    <t>3M™ SC-RL Materiał ścierny w rolce 1360 mm x 25 m A CRS</t>
  </si>
  <si>
    <t>-19.19%</t>
  </si>
  <si>
    <t>3M™ SC-RL Materiał ścierny w rolce 1360 mm x 25 mt A MED</t>
  </si>
  <si>
    <t>-8.23%</t>
  </si>
  <si>
    <t xml:space="preserve">3M™ SC-RL Materiał ścierny w rolce 600 mm x 25m S-SFN LS </t>
  </si>
  <si>
    <t>5.81%</t>
  </si>
  <si>
    <t>3M™ SC-RL Materiał ścierny w rolce A CRS, 1.372 m, Jumbo, Restricted</t>
  </si>
  <si>
    <t>26.66%</t>
  </si>
  <si>
    <t>3M™ SC-RL Materiał ścierny w rolce A VFN 1360 x 25M (flexowany)</t>
  </si>
  <si>
    <t>3M™ SC-RL Materiał ścierny w rolce A VFN, 1.372 m, Jumbo, Restricted</t>
  </si>
  <si>
    <t>3M™ SC-RL Materiał ścierny w rolce FB A CRS 1/CTN 1270X25M</t>
  </si>
  <si>
    <t>S.C.-RL FB</t>
  </si>
  <si>
    <t>4.00%</t>
  </si>
  <si>
    <t>3M™ SC-RL Materiał ścierny w rolce FB A MED 1/CTN 1270X25M</t>
  </si>
  <si>
    <t>3M™ SC-RL Materiał ścierny w rolce S SFN LS JUMBO 50"</t>
  </si>
  <si>
    <t>-12.11%</t>
  </si>
  <si>
    <t>3M™ SC-RL Materiał ścierny w rolce TYPE-T LS JUMBO 50"</t>
  </si>
  <si>
    <t>20.08%</t>
  </si>
  <si>
    <t>3M™ SC-RL Surface conditioning Low Stretch Rolka 1270 mm x 25 m TYPE-T</t>
  </si>
  <si>
    <t>3M™ SC-RS Materiał ścierny w rolce A MED BS JUMBO 52"</t>
  </si>
  <si>
    <t>S.C.-RS</t>
  </si>
  <si>
    <t>22.23%</t>
  </si>
  <si>
    <t>3M™ SC-RS Materiał ścierny w rolce A VFN, Blue, 1.32 m, Jumbo, Restricted</t>
  </si>
  <si>
    <t>3M™ SC-RS Materiał ścierny w rolce, A CRS, 52 in, w/Scrim, Jumbo, Restricted</t>
  </si>
  <si>
    <t>20.33%</t>
  </si>
  <si>
    <t>3M™ SC-RS Rolka Scrim Backed 1270 mm x 25 m A VFN</t>
  </si>
  <si>
    <t>-10.82%</t>
  </si>
  <si>
    <t>3M™ Trizact™ 253FA Materiał ścierny w rolce 635 mm x 50 m A16</t>
  </si>
  <si>
    <t>15.74%</t>
  </si>
  <si>
    <t>3M™ Trizact™ 253FA Materiał ścierny w rolce 635 mm x 50 m A45</t>
  </si>
  <si>
    <t>1 karton = 1 rolka
1 paleta = 36 rolka</t>
  </si>
  <si>
    <t>3M™ Trizact™ 272LA materiał mikrościerny w rolce, 24 in x 150 ft x 3 in A10</t>
  </si>
  <si>
    <t>A10</t>
  </si>
  <si>
    <t>1 karton = 1 rolka
1 paleta = 30 rolka</t>
  </si>
  <si>
    <t>3M™ Trizact™ 272LA materiał mikrościerny w rolce, 24 in x 150 ft x 3 in A35</t>
  </si>
  <si>
    <t>3M™ Trizact™ 272LA materiał mikrościerny w rolce, 24 in x 150 ft x 3 in A5</t>
  </si>
  <si>
    <t>3M™ Trizact™ 337DC material scierny w rolce  660 mm x 50 m, A065</t>
  </si>
  <si>
    <t>-1.45%</t>
  </si>
  <si>
    <t>3M™ Trizact™ 337DC material scierny w rolce 660 mm x 50 m A045</t>
  </si>
  <si>
    <t>5.17%</t>
  </si>
  <si>
    <t>3M™ Trizact™ 337DC material scierny w rolce A065 4/CTN 330x50M boxed</t>
  </si>
  <si>
    <t>1 paleta = 12 rolka</t>
  </si>
  <si>
    <t>3M™ Trizact™ 337DC materiał ścierny w rolce - 660 mm x 100 m - A100</t>
  </si>
  <si>
    <t>9.47%</t>
  </si>
  <si>
    <t>3M™ Trizact™ 337DC materiał ścierny w rolce 660 mm x 100 m A160</t>
  </si>
  <si>
    <t>3M™ Trizact™ 337DC materiał ścierny w rolce 660 mm x 100 m A300</t>
  </si>
  <si>
    <t>3M™ Trizact™ 953FA materiał ścierny w rolce 630 mm x 50 m A100</t>
  </si>
  <si>
    <t>3M™ Trizact™ 953FA Materiał ścierny w rolce 630 mm x 50 m A16</t>
  </si>
  <si>
    <t>3M™ Trizact™ 953FA materiał ścierny w rolce 630 mm x 50 m A30</t>
  </si>
  <si>
    <t>-2.45%</t>
  </si>
  <si>
    <t>3M™ Trizact™ 953FA materiał ścierny w rolce 630 mm x 50 m A45</t>
  </si>
  <si>
    <t>5.00%</t>
  </si>
  <si>
    <t>3M™ Trizact™ 953FA materiał ścierny w rolce A160, 630 mm x 50 m</t>
  </si>
  <si>
    <t>-9.62%</t>
  </si>
  <si>
    <t>3M™ Trizact™ 953FA materiał ścierny w rolce A300 635x50M</t>
  </si>
  <si>
    <t>3M™ Trizact™ 953FA materiał ścierny w rolce A6, 630 mm x 50 m</t>
  </si>
  <si>
    <t>-2.41%</t>
  </si>
  <si>
    <t>3M™ Trizact™ 953FA materiał ścierny w rolce A65, 630 mm x 50 m</t>
  </si>
  <si>
    <t>4.11%</t>
  </si>
  <si>
    <t>3M™ Trizact™ Material  scierny w rolce 307EA, 26 in x 50 yd, A65 JE-weight, 1 w opakowaniu</t>
  </si>
  <si>
    <t>3M™ Trizact™ Materiał  ścierny w rolce 307EA, A006,  610 mm x 50 m, 1/CTN boxed</t>
  </si>
  <si>
    <t>63.37%</t>
  </si>
  <si>
    <t>3M™ Trizact™ materiał ścierny w rolce 237AA A080 660 mm x 50000 mm</t>
  </si>
  <si>
    <t>3.01%</t>
  </si>
  <si>
    <t>3M™ Trizact™ materiał ścierny w rolce 237AA A100 JUMBO 26IN RL</t>
  </si>
  <si>
    <t>-9.21%</t>
  </si>
  <si>
    <t>3M™ Trizact™ materiał ścierny w rolce 237AA A30 TRIZACT 26 IN</t>
  </si>
  <si>
    <t>-8.36%</t>
  </si>
  <si>
    <t>3M™ Trizact™ materiał ścierny w rolce 237AA A45 JUMBO 26"X100YD 44004138259</t>
  </si>
  <si>
    <t>3M™ Trizact™ materiał ścierny w rolce 237AA, 660 mm x 50 m, A100</t>
  </si>
  <si>
    <t>5.07%</t>
  </si>
  <si>
    <t>3M™ Trizact™ materiał ścierny w rolce 237AA, 660 x 100 m, A006</t>
  </si>
  <si>
    <t>10.75%</t>
  </si>
  <si>
    <t>3M™ Trizact™ materiał ścierny w rolce 237AA, 660 x 100 m, A016</t>
  </si>
  <si>
    <t>11.05%</t>
  </si>
  <si>
    <t>3M™ Trizact™ materiał ścierny w rolce 237AA, 660 x 100 m, A030</t>
  </si>
  <si>
    <t>3M™ Trizact™ materiał ścierny w rolce 237AA, 660 x 100 m, A045</t>
  </si>
  <si>
    <t>14.14%</t>
  </si>
  <si>
    <t>3M™ Trizact™ materiał ścierny w rolce 237AA, 660 x 100 m, A065</t>
  </si>
  <si>
    <t>19.88%</t>
  </si>
  <si>
    <t>3M™ Trizact™ materiał ścierny w rolce 237AA, 660 x 100 m, A080</t>
  </si>
  <si>
    <t>16.57%</t>
  </si>
  <si>
    <t>3M™ Trizact™ materiał ścierny w rolce 237AA, 660 x 100 m, A100</t>
  </si>
  <si>
    <t>3M™ Trizact™ materiał ścierny w rolce 237AA, 660 x 100 m, A160</t>
  </si>
  <si>
    <t>10.00%</t>
  </si>
  <si>
    <t>3M™ Trizact™ materiał ścierny w rolce 237AA, A006, 660 mm x 50 m</t>
  </si>
  <si>
    <t>3M™ Trizact™ materiał ścierny w rolce 237AA, A016, 660 mm x 50 m</t>
  </si>
  <si>
    <t>3M™ Trizact™ materiał ścierny w rolce 237AA, A030, 660 mm x 50 m</t>
  </si>
  <si>
    <t>3M™ Trizact™ materiał ścierny w rolce 237AA, A160, 660 mm x 50 m</t>
  </si>
  <si>
    <t>3M™ Trizact™ materiał ścierny w rolce 253FA, 635 mm x 50 m, A30</t>
  </si>
  <si>
    <t>7.41%</t>
  </si>
  <si>
    <t>3M™ Trizact™ pas scierny 217EA, 610 x 100 m, A030</t>
  </si>
  <si>
    <t>1 karton = 1 szt
1 paleta = 6 szt</t>
  </si>
  <si>
    <t>3M™ Trizact™ pas scierny 217EA, A030 2/CTN 305X50M BOXED</t>
  </si>
  <si>
    <t>1 paleta = 36 rolka</t>
  </si>
  <si>
    <t>3M™ Trizact™ pas ścierny 217EA, 610 x 100 m, A016</t>
  </si>
  <si>
    <t>3.21%</t>
  </si>
  <si>
    <t>3M™ Trizact™ pas ścierny 217EA, 610 x 100 m, A045</t>
  </si>
  <si>
    <t>3M™ Trizact™ pas ścierny 217EA, 610 x 100 m, A100</t>
  </si>
  <si>
    <t>3M™ Wetordry™ Materiał ścierny w rolce 734, P1000, 1380 mm, JUMBO</t>
  </si>
  <si>
    <t>3M™ Wetordry™ Materiał ścierny w rolce 734, P1200, 1380 mm, JUMBO</t>
  </si>
  <si>
    <t>2.48%</t>
  </si>
  <si>
    <t>3M™ Wetordry™ Materiał ścierny w rolce 734, P600, 1380 mm, JUMBO</t>
  </si>
  <si>
    <t>2.54%</t>
  </si>
  <si>
    <t>9.80%</t>
  </si>
  <si>
    <t>Rolka Scotch-Brite typu SC w gradacji A Very Fine 1270 mm x 25 m</t>
  </si>
  <si>
    <t>S.C.--</t>
  </si>
  <si>
    <t>-1.09%</t>
  </si>
  <si>
    <t>S/B SC-RL LS S SFN</t>
  </si>
  <si>
    <t>10.20%</t>
  </si>
  <si>
    <t>Scotch-Brite™ Clean and Finish Włóknina ścierna w rolce CF-RL, 965 mm x 100 m, S UFN</t>
  </si>
  <si>
    <t>Scotch-Brite™ Clean and Strip, CS S XCRS, Black, 50 in, Jumbo</t>
  </si>
  <si>
    <t>CS-RL</t>
  </si>
  <si>
    <t>Scotch-Brite™ Koło nawijane do gratowania LD-WL, 7S FN 8 x 24 x 3 IN</t>
  </si>
  <si>
    <t>LD-WL</t>
  </si>
  <si>
    <t xml:space="preserve"> </t>
  </si>
  <si>
    <t>72.09%</t>
  </si>
  <si>
    <t>1 karton = 1 szt
1 paleta = 20 szt</t>
  </si>
  <si>
    <t>Scotch-Brite™ SE Surface Conditioning, AM-JB, A CRS, 1270x25m</t>
  </si>
  <si>
    <t>SE-RL</t>
  </si>
  <si>
    <t>3.63%</t>
  </si>
  <si>
    <t>Scotch-Brite™ SE Surface Conditioning, AM-JB, A CRS, 52 in, Jumbo</t>
  </si>
  <si>
    <t>Scotch-Brite™ SE Surface Conditioning, AM-JB, A FIN, 52 in, Jumbo</t>
  </si>
  <si>
    <t>Scotch-Brite™ SE Surface Conditioning, AM-JB, A MED, 52 in, Jumbo</t>
  </si>
  <si>
    <t>Scotch-Brite™ Surface Conditioning włóknina ścierna w rolce</t>
  </si>
  <si>
    <t>?</t>
  </si>
  <si>
    <t>1 karton = 58 rolka
1 paleta = 116 rolka</t>
  </si>
  <si>
    <t>Scotch-Brite™ XL-UB 2A MED UTZ 36X23X1/2 IN BLOK</t>
  </si>
  <si>
    <t>XL-UB</t>
  </si>
  <si>
    <t>55.98%</t>
  </si>
  <si>
    <t>1 opak = 1 szt</t>
  </si>
  <si>
    <t>Scotch-Brite™ XL-UB 2S FIN UTZ 36x23x1/2 IN BLOK</t>
  </si>
  <si>
    <t>57.58%</t>
  </si>
  <si>
    <t>Scotch-Brite™ XL-UB 2S FN UTZ 36x23x0.25 IN BLOK</t>
  </si>
  <si>
    <t>85.66%</t>
  </si>
  <si>
    <t>Scotch-Brite™ XL-UB 6A MED UTZ 36X23X 1/8 IN BLOK</t>
  </si>
  <si>
    <t>360.30%</t>
  </si>
  <si>
    <t>Scotch-Brite™ XL-UL Arkusz z włókniny sprasowanej 25 x 38 x 1/8 6A MED, 48/CS</t>
  </si>
  <si>
    <t>XL-UL</t>
  </si>
  <si>
    <t>52.18%</t>
  </si>
  <si>
    <t>1 karton = 48 szt
1 paleta = 240 szt</t>
  </si>
  <si>
    <t>Scotch-Brite™ XL-UL Arkusz z włókniny sprasowanej, 25 x 38 x 1 2S FIN, 6/CS</t>
  </si>
  <si>
    <t>5.55%</t>
  </si>
  <si>
    <t>1 karton = 6 szt
1 paleta = 30 szt</t>
  </si>
  <si>
    <t>Scotch-Brite™ XL-UL Arkusz z włókniny sprasowanej, 25 x 38 x 1/2 2A MED, 12/C</t>
  </si>
  <si>
    <t>-2.85%</t>
  </si>
  <si>
    <t>1 karton = 12 szt
1 paleta = 60 szt</t>
  </si>
  <si>
    <t>Scotch-Brite™ XL-UL Arkusz z włókniny sprasowanej, 25 x 38 x 1/2 2S FIN, 12/CS</t>
  </si>
  <si>
    <t>0.71%</t>
  </si>
  <si>
    <t>Scotch-Brite™ XL-UL Arkusz z włókniny sprasowanej, 25 x 38 x 1/4 2A MED, 24/C</t>
  </si>
  <si>
    <t>8.93%</t>
  </si>
  <si>
    <t>1 karton = 24 szt
1 paleta = 120 szt</t>
  </si>
  <si>
    <t>Scotch-Brite™ XL-UL Arkusz z włókniny sprasowanej, 25 x 38 x 1/4 2S FIN, 24/C</t>
  </si>
  <si>
    <t>8.96%</t>
  </si>
  <si>
    <t>Scotch-Brite™ XL-UL Arkusz z włókniny sprasowanej, 25 x 38 x 1/4 3S FIN, 24/C</t>
  </si>
  <si>
    <t>-23.39%</t>
  </si>
  <si>
    <t>1 karton = 24 szt
1 paleta = 144 szt</t>
  </si>
  <si>
    <t>Scotch-Brite™ XL-UL Arkusz z włókniny sprasowanej, 25 x 38 x 1/4 6A MED, 24/C</t>
  </si>
  <si>
    <t>Scotch-Brite™ XL-UL Arkusz z włókniny sprasowanej, 25 x 38 x 1/4 8A CRS, 24/C</t>
  </si>
  <si>
    <t>Scotch-Brite™ XL-UL Arkusz z włókniny sprasowanej, 25 x 38 x 3/4 2S FIN, 8/CS</t>
  </si>
  <si>
    <t>11.08%</t>
  </si>
  <si>
    <t>1 karton = 8 szt
1 paleta = 40 szt</t>
  </si>
  <si>
    <t>Scotch-Brite™ XL-UL Arkusz z włókniny sprasowanej, 25 x 38 x 3/4 3S FIN, 8/C</t>
  </si>
  <si>
    <t>Standard Abrasives™ Surface Conditioning RC Rolka ścierna Jumbo 887074, CRS 50 in x 25 yd</t>
  </si>
  <si>
    <t>RC</t>
  </si>
  <si>
    <t>-14.00%</t>
  </si>
  <si>
    <t>1 paleta = 4 rolka</t>
  </si>
  <si>
    <t>Standard Abrasives™ Surface Conditioning RC Rolka ścierna Jumbo 887075, MED 50 in x 25 yd</t>
  </si>
  <si>
    <t>-14.38%</t>
  </si>
  <si>
    <t>Standard Abrasives™ Surface Conditioning RC Rolka ścierna Jumbo 887076, VFN 50 in x 25 yd</t>
  </si>
  <si>
    <t>-18.02%</t>
  </si>
  <si>
    <t>BB-22</t>
  </si>
  <si>
    <t>152x12x22</t>
  </si>
  <si>
    <t>8 listków</t>
  </si>
  <si>
    <t>126x22</t>
  </si>
  <si>
    <t>listokwa</t>
  </si>
  <si>
    <t>4A MED</t>
  </si>
  <si>
    <t>A MED Gold</t>
  </si>
  <si>
    <t>MED/ P80</t>
  </si>
  <si>
    <t>MED/ P100</t>
  </si>
  <si>
    <t>MED</t>
  </si>
  <si>
    <t>80x6x6mm</t>
  </si>
  <si>
    <t>50x6x6mm</t>
  </si>
  <si>
    <t>80x8x6mm</t>
  </si>
  <si>
    <t>Do kół z otworem 8mm</t>
  </si>
  <si>
    <t>Do kół z otworem 6mm</t>
  </si>
  <si>
    <t>Trzepień</t>
  </si>
  <si>
    <t>HARD Coolflow</t>
  </si>
  <si>
    <t>SOFT gładka czarna</t>
  </si>
  <si>
    <t>MEDIUM gładka biała</t>
  </si>
  <si>
    <t>MEDIUM żebrowana biała</t>
  </si>
  <si>
    <t>HARD żebrowana czarna</t>
  </si>
  <si>
    <t>HARD</t>
  </si>
  <si>
    <t>SOFT</t>
  </si>
  <si>
    <t>XL-RD II</t>
  </si>
  <si>
    <t>lamelkowy</t>
  </si>
  <si>
    <t>A CRS / P80</t>
  </si>
  <si>
    <t>P120/A CRS</t>
  </si>
  <si>
    <t>MOQ</t>
  </si>
  <si>
    <t>100x12x6</t>
  </si>
  <si>
    <t>XT-DS.</t>
  </si>
  <si>
    <t>SF-FB</t>
  </si>
  <si>
    <t>Low Strech</t>
  </si>
  <si>
    <t>RL-DR</t>
  </si>
  <si>
    <t>PMSXLUW12106</t>
  </si>
  <si>
    <t>ACER 92</t>
  </si>
  <si>
    <t>PMSXLRD12W10</t>
  </si>
  <si>
    <t>PMSXLRD12W05</t>
  </si>
  <si>
    <t>4 x 10</t>
  </si>
  <si>
    <t>Legenda:</t>
  </si>
  <si>
    <t>Nowości</t>
  </si>
  <si>
    <t>PMSRFCDRL103</t>
  </si>
  <si>
    <t>PMSRFCDRL104</t>
  </si>
  <si>
    <t>PMSSCDR76005</t>
  </si>
  <si>
    <t>PMSPLDRF8003</t>
  </si>
  <si>
    <t>PMSPLDRN2007</t>
  </si>
  <si>
    <t>PMSPLDRM2001</t>
  </si>
  <si>
    <t>PMSPLDRM2002</t>
  </si>
  <si>
    <t>PMSHSDR07603</t>
  </si>
  <si>
    <t>PMSHSDR06003</t>
  </si>
  <si>
    <t>PMSHSDR05003</t>
  </si>
  <si>
    <t>PMSCSDR05002</t>
  </si>
  <si>
    <t>PMSDR7773002</t>
  </si>
  <si>
    <t>PMSDR7774001</t>
  </si>
  <si>
    <t>PMSDR777B001</t>
  </si>
  <si>
    <t>PMSDR7775001</t>
  </si>
  <si>
    <t>PMSDR7776001</t>
  </si>
  <si>
    <t>PMSDR777A001</t>
  </si>
  <si>
    <t>PMSDR7773001</t>
  </si>
  <si>
    <t>PMSDR7774002</t>
  </si>
  <si>
    <t>PMSDR777B004</t>
  </si>
  <si>
    <t>PMSDR7775002</t>
  </si>
  <si>
    <t>PMSDR777A002</t>
  </si>
  <si>
    <t>PMSDRL237101</t>
  </si>
  <si>
    <t>PMSDRHZ72204</t>
  </si>
  <si>
    <t>PMSDRHZ72301</t>
  </si>
  <si>
    <t>PMSDRHZ72401</t>
  </si>
  <si>
    <t>PMSDRHZ72501</t>
  </si>
  <si>
    <t>PMSPLUW04003</t>
  </si>
  <si>
    <t>PMSPLUW08003</t>
  </si>
  <si>
    <t>PMSPLRDN6006</t>
  </si>
  <si>
    <t>PMSPLUWM6014</t>
  </si>
  <si>
    <t>PMSPLUWM6010</t>
  </si>
  <si>
    <t>PMSPLUWH1007</t>
  </si>
  <si>
    <t>PMSRFUW01001</t>
  </si>
  <si>
    <t>PMSPLRD06010</t>
  </si>
  <si>
    <t>PMSRFUW06007</t>
  </si>
  <si>
    <t>PMSRFUW02001</t>
  </si>
  <si>
    <t>PMSPLUWH1005</t>
  </si>
  <si>
    <t>PMSXLUW03024</t>
  </si>
  <si>
    <t>PMSXLUW03026</t>
  </si>
  <si>
    <t>PMSXLUW06125</t>
  </si>
  <si>
    <t>PMSXLUW06128</t>
  </si>
  <si>
    <t>PMSXLUW06123</t>
  </si>
  <si>
    <t>PMSXLUW06129</t>
  </si>
  <si>
    <t>PMSXLRD06001</t>
  </si>
  <si>
    <t>PMSXLRD06002</t>
  </si>
  <si>
    <t>PMSXLRD06003</t>
  </si>
  <si>
    <t>PMSXLRD06022</t>
  </si>
  <si>
    <t>PMSXLRD06014</t>
  </si>
  <si>
    <t>PMSXLRD06013</t>
  </si>
  <si>
    <t>PMSXLRD06015</t>
  </si>
  <si>
    <t>PMSXLRD06016</t>
  </si>
  <si>
    <t>PMSXLRD12002</t>
  </si>
  <si>
    <t>PMSXLRD12026</t>
  </si>
  <si>
    <t>PMSXLRD12007</t>
  </si>
  <si>
    <t>PMSXLUWM1206</t>
  </si>
  <si>
    <t>PMSXLUWM1203</t>
  </si>
  <si>
    <t>PMSXLUWM1204</t>
  </si>
  <si>
    <t>PMSXLUW19006</t>
  </si>
  <si>
    <t>PMSXLUW06143</t>
  </si>
  <si>
    <t>PMSXLUW25020</t>
  </si>
  <si>
    <t>PMSXLUW25023</t>
  </si>
  <si>
    <t>PMSHDM650007</t>
  </si>
  <si>
    <t>PMSSL9475002</t>
  </si>
  <si>
    <t>PMSSL9475003</t>
  </si>
  <si>
    <t>PMSSL9475004</t>
  </si>
  <si>
    <t>PMSXLSM06040</t>
  </si>
  <si>
    <t>PMSHYBRID306</t>
  </si>
  <si>
    <t>PMSHYBRID202</t>
  </si>
  <si>
    <t>PMSHYBRID201</t>
  </si>
  <si>
    <t>PMSHSMB09007</t>
  </si>
  <si>
    <t>PMSXTMF10001</t>
  </si>
  <si>
    <t>PMSSFMB09002</t>
  </si>
  <si>
    <t>PMSSFMB09001</t>
  </si>
  <si>
    <t>PMSSFMF10001</t>
  </si>
  <si>
    <t>PMSBSDR50001</t>
  </si>
  <si>
    <t>PMSRFCFD3001</t>
  </si>
  <si>
    <t>PMSRF0CFD101</t>
  </si>
  <si>
    <t>PMSRFCFD2001</t>
  </si>
  <si>
    <t>PMSRFC0FD302</t>
  </si>
  <si>
    <t>PMSRFCFD1002</t>
  </si>
  <si>
    <t>PMSRFCFD2002</t>
  </si>
  <si>
    <t>PMSSCQD10002</t>
  </si>
  <si>
    <t>PMSSCQD10001</t>
  </si>
  <si>
    <t>PMSSCQD20001</t>
  </si>
  <si>
    <t>PMSSCQD30001</t>
  </si>
  <si>
    <t>PMSSCDH51021</t>
  </si>
  <si>
    <t>PMSSCDH52003</t>
  </si>
  <si>
    <t>PMSSCDH53003</t>
  </si>
  <si>
    <t>PMSSCDH51020</t>
  </si>
  <si>
    <t>PMSSCDH52002</t>
  </si>
  <si>
    <t>PMSSCDH53002</t>
  </si>
  <si>
    <t>PMSXXDHRH101</t>
  </si>
  <si>
    <t>PMSCWMDC1509</t>
  </si>
  <si>
    <t>PMSCWMDC3006</t>
  </si>
  <si>
    <t>PMSCWMDC3007</t>
  </si>
  <si>
    <t>PMSCWMDC3005</t>
  </si>
  <si>
    <t>PMSCFDH30014</t>
  </si>
  <si>
    <t>PMSCFDH30016</t>
  </si>
  <si>
    <t>PMSCFDH30013</t>
  </si>
  <si>
    <t>PMSDRZ237706</t>
  </si>
  <si>
    <t>PMSDRZ237614</t>
  </si>
  <si>
    <t>PMSDRZ237B05</t>
  </si>
  <si>
    <t>PMSDRZ237514</t>
  </si>
  <si>
    <t>PMSDRZ237414</t>
  </si>
  <si>
    <t>PMSDRZ237313</t>
  </si>
  <si>
    <t>PMSDRZ237212</t>
  </si>
  <si>
    <t>PMSDRZ237108</t>
  </si>
  <si>
    <t>PMSHDIDH1023</t>
  </si>
  <si>
    <t>PMSHDIDH1022</t>
  </si>
  <si>
    <t>PMSHDIDH3003</t>
  </si>
  <si>
    <t>PMSDRZ331705</t>
  </si>
  <si>
    <t>PMSDRZ331704</t>
  </si>
  <si>
    <t>PMSDRZ331703</t>
  </si>
  <si>
    <t>PMSDRZZ55002</t>
  </si>
  <si>
    <t>PMSDRZZIRC99</t>
  </si>
  <si>
    <t>PMSDRZZIRC41</t>
  </si>
  <si>
    <t>PMSDRZZIR651</t>
  </si>
  <si>
    <t>PMSDRZZIRC32</t>
  </si>
  <si>
    <t>PMSDRZZIRC33</t>
  </si>
  <si>
    <t>PMSDRZ116301</t>
  </si>
  <si>
    <t>PMSDRZ116401</t>
  </si>
  <si>
    <t>PMSDRZ116B01</t>
  </si>
  <si>
    <t>PMSDRZ116501</t>
  </si>
  <si>
    <t>PMSDRZ116601</t>
  </si>
  <si>
    <t>PMSDRZ116A01</t>
  </si>
  <si>
    <t>PMSDRZ116701</t>
  </si>
  <si>
    <t>PMSDRZ116801</t>
  </si>
  <si>
    <t>PMSDRZ116901</t>
  </si>
  <si>
    <t>PMSPRL015002</t>
  </si>
  <si>
    <t>PMSCWORL0038</t>
  </si>
  <si>
    <t>126x19x12</t>
  </si>
  <si>
    <t>126xM14</t>
  </si>
  <si>
    <t>115xM14</t>
  </si>
  <si>
    <t>115x22</t>
  </si>
  <si>
    <t>CENNIK 2022.10.01</t>
  </si>
  <si>
    <t>CS-RD (100-pack)</t>
  </si>
  <si>
    <t>TZ32 (cyrkon)</t>
  </si>
  <si>
    <t>bawłena</t>
  </si>
  <si>
    <t>DF-DH</t>
  </si>
  <si>
    <t>126mm</t>
  </si>
  <si>
    <t>XL-QW</t>
  </si>
  <si>
    <t>ZR-MF</t>
  </si>
  <si>
    <t>SF-DH</t>
  </si>
  <si>
    <t>TMSTOOLS0003</t>
  </si>
  <si>
    <t>Oponka pompowana</t>
  </si>
  <si>
    <t>M14 (75x270)</t>
  </si>
  <si>
    <t>Guma do oponki</t>
  </si>
  <si>
    <t>75x270</t>
  </si>
  <si>
    <t>TMSTOOLS0038</t>
  </si>
  <si>
    <t>TROREP090001</t>
  </si>
  <si>
    <t xml:space="preserve">Wałek rozprężny </t>
  </si>
  <si>
    <t>90x100x19</t>
  </si>
  <si>
    <t>paski 100 x 282-289</t>
  </si>
  <si>
    <t>żebrowany</t>
  </si>
  <si>
    <t>XT-MB</t>
  </si>
  <si>
    <t>178x13x22</t>
  </si>
  <si>
    <t>elektrokorund</t>
  </si>
  <si>
    <t>TRP</t>
  </si>
  <si>
    <t>100x6mm</t>
  </si>
  <si>
    <t>6mm</t>
  </si>
  <si>
    <t>TAKCB1000001</t>
  </si>
  <si>
    <t>TAKCB0760002</t>
  </si>
  <si>
    <t>TAKCB0760003</t>
  </si>
  <si>
    <t>TAKCB0510002</t>
  </si>
  <si>
    <t>TAKCB0510003</t>
  </si>
  <si>
    <t>TAKCB0380002</t>
  </si>
  <si>
    <t>TAKCB0250002</t>
  </si>
  <si>
    <t>BB-SET</t>
  </si>
  <si>
    <t>Wkłady uzupełniające Bristle Brush</t>
  </si>
  <si>
    <t>152mm x 8</t>
  </si>
  <si>
    <t>12 / 22mm</t>
  </si>
  <si>
    <t>Zmiana ceny cennikowej</t>
  </si>
  <si>
    <t>PMSSCDR50002</t>
  </si>
  <si>
    <t>PMSXXDRRL207</t>
  </si>
  <si>
    <t>PMSXXDRRL203</t>
  </si>
  <si>
    <t>PMSXXDRRL301</t>
  </si>
  <si>
    <t>PMSXXDRRL204</t>
  </si>
  <si>
    <t>PMSXXDRRL201</t>
  </si>
  <si>
    <t>PMSXXDRRL205</t>
  </si>
  <si>
    <t>PMSDR7776002</t>
  </si>
  <si>
    <t>PMSDRZ237211</t>
  </si>
  <si>
    <t>PMSDRZ237611</t>
  </si>
  <si>
    <t>PMSDRZ237213</t>
  </si>
  <si>
    <t>PMSDRZ237510</t>
  </si>
  <si>
    <t>PMSDRZ237408</t>
  </si>
  <si>
    <t>PMSDRZ237310</t>
  </si>
  <si>
    <t>PMSTRDR23708</t>
  </si>
  <si>
    <t>PMSTRDR23704</t>
  </si>
  <si>
    <t>PMSTRDR23717</t>
  </si>
  <si>
    <t>PMSTRDR23716</t>
  </si>
  <si>
    <t>PMSTRDR23707</t>
  </si>
  <si>
    <t>PMSTRDR23706</t>
  </si>
  <si>
    <t>PMSTRDR23705</t>
  </si>
  <si>
    <t>PMSTRDR23715</t>
  </si>
  <si>
    <t>PMSXLUW06081</t>
  </si>
  <si>
    <t>PMSXLUW06075</t>
  </si>
  <si>
    <t>PMSXLUW06086</t>
  </si>
  <si>
    <t>PMSXLUW06098</t>
  </si>
  <si>
    <t>PMSXLUW06151</t>
  </si>
  <si>
    <t>PMSXLRD12001</t>
  </si>
  <si>
    <t>PMSXLRD12W13</t>
  </si>
  <si>
    <t>PMSXLRD12L01</t>
  </si>
  <si>
    <t>PMSHDM650003</t>
  </si>
  <si>
    <t>PMSHDM660002</t>
  </si>
  <si>
    <t>PMSHDM680002</t>
  </si>
  <si>
    <t>PMSHDM680001</t>
  </si>
  <si>
    <t>PMSCPM660002</t>
  </si>
  <si>
    <t>PMSCGDS15001</t>
  </si>
  <si>
    <t>PMSDLREDDRF2</t>
  </si>
  <si>
    <t>PMSDLREDDRF1</t>
  </si>
  <si>
    <t>PMSDLREDDRF3</t>
  </si>
  <si>
    <t>PMSDLREDDR01</t>
  </si>
  <si>
    <t>PMSCSMB09002</t>
  </si>
  <si>
    <t>PMSCSMB09001</t>
  </si>
  <si>
    <t>PMSCWOMB9003</t>
  </si>
  <si>
    <t>TMSSN0003022</t>
  </si>
  <si>
    <t>TMSSN0003021</t>
  </si>
  <si>
    <t>TMSSN0004023</t>
  </si>
  <si>
    <t>TAZSL0000054</t>
  </si>
  <si>
    <t>TMSSN0005002</t>
  </si>
  <si>
    <t>PMSSFFB20001</t>
  </si>
  <si>
    <t>PMSBSDR76001</t>
  </si>
  <si>
    <t>PMSSFDH10002</t>
  </si>
  <si>
    <t>PMSSFDH10001</t>
  </si>
  <si>
    <t>PMSCFDH30009</t>
  </si>
  <si>
    <t>PMSCFDH15001</t>
  </si>
  <si>
    <t>PMSDRZAC9236</t>
  </si>
  <si>
    <t>PMSDRZAC9235</t>
  </si>
  <si>
    <t>PMSDRZAC9232</t>
  </si>
  <si>
    <t>PMSDRZAC9233</t>
  </si>
  <si>
    <t>PMSDRZAC9231</t>
  </si>
  <si>
    <t>PMSDRZ116602</t>
  </si>
  <si>
    <t>PMSDRZ116702</t>
  </si>
  <si>
    <t>TCCCFRHP0002</t>
  </si>
  <si>
    <t>WYJASNIC</t>
  </si>
  <si>
    <t>TCCCFXHP0003</t>
  </si>
  <si>
    <t>PMSCFRL00010</t>
  </si>
  <si>
    <t>PMSCFRL00029</t>
  </si>
  <si>
    <t>PMSCFRL00012</t>
  </si>
  <si>
    <t>PMSBB224C002</t>
  </si>
  <si>
    <t>PMSBB224C003</t>
  </si>
  <si>
    <t>PMSBB224C001</t>
  </si>
  <si>
    <t>PMSBB224C004</t>
  </si>
  <si>
    <t>TMSBBSET1001</t>
  </si>
  <si>
    <t>TMSBBSET2001</t>
  </si>
  <si>
    <t>TMSBBSET3001</t>
  </si>
  <si>
    <t>TMSBBSET3002</t>
  </si>
  <si>
    <t>TMSBBSET4001</t>
  </si>
  <si>
    <t>TAKCB0600003</t>
  </si>
  <si>
    <t>TMSPASTAPO11</t>
  </si>
  <si>
    <t>TMSPASTAPO02</t>
  </si>
  <si>
    <t>TMSPASTAPO12</t>
  </si>
  <si>
    <t>TROREC090002</t>
  </si>
  <si>
    <t>60x8mm</t>
  </si>
  <si>
    <t>60x9mm</t>
  </si>
  <si>
    <t>60x6mm</t>
  </si>
  <si>
    <t>60x6x6</t>
  </si>
  <si>
    <t>76x8mm</t>
  </si>
  <si>
    <t>76x9mm</t>
  </si>
  <si>
    <t>126/76mm</t>
  </si>
  <si>
    <t>178x6x22</t>
  </si>
  <si>
    <t xml:space="preserve">do szliferki oscylacyjnej </t>
  </si>
  <si>
    <t xml:space="preserve">15 otw. </t>
  </si>
  <si>
    <t>ORZ+15</t>
  </si>
  <si>
    <t xml:space="preserve">55 otw. </t>
  </si>
  <si>
    <t>ORZ+55</t>
  </si>
  <si>
    <t>6 + 1 otw.</t>
  </si>
  <si>
    <t>TAKC00ORZ150</t>
  </si>
  <si>
    <t>TAKC00ORZ550</t>
  </si>
  <si>
    <t>czarna</t>
  </si>
  <si>
    <t>PRZ125/Mhook</t>
  </si>
  <si>
    <t>PRZ125/Mmicro</t>
  </si>
  <si>
    <t>TAKC0PRZ125A</t>
  </si>
  <si>
    <t>TAKC0PRZ125X</t>
  </si>
  <si>
    <t>WPROWADZIĆ</t>
  </si>
  <si>
    <t>PMSDFDR76001</t>
  </si>
  <si>
    <t>PMSRFCDRL105</t>
  </si>
  <si>
    <t>PMSDRHZ81003</t>
  </si>
  <si>
    <t>PMSDRHZ82001</t>
  </si>
  <si>
    <t>PMSDRHZ81002</t>
  </si>
  <si>
    <t>PMSDRHZ82002</t>
  </si>
  <si>
    <t>PMSDRHZ81004</t>
  </si>
  <si>
    <t>PMSDRHZ81005</t>
  </si>
  <si>
    <t>PMSXLUW12110</t>
  </si>
  <si>
    <t>PMSCFFS08004</t>
  </si>
  <si>
    <t>PMSXLSM06041</t>
  </si>
  <si>
    <t>PMSDLETNA102</t>
  </si>
  <si>
    <t>PMSHDIMB1009</t>
  </si>
  <si>
    <t>PMSHDIMB1003</t>
  </si>
  <si>
    <t>PMSHDIMB6005</t>
  </si>
  <si>
    <t>PMSHDIMB6006</t>
  </si>
  <si>
    <t>TMSMF1006001</t>
  </si>
  <si>
    <t>PMSHDMF10013</t>
  </si>
  <si>
    <t>PMSCFFB00091</t>
  </si>
  <si>
    <t>PMSCFFB00092</t>
  </si>
  <si>
    <t>PMSRFRD40010</t>
  </si>
  <si>
    <t>PMSRFCDC0001</t>
  </si>
  <si>
    <t>PMSDFDH10002</t>
  </si>
  <si>
    <t>PMSDFDH20001</t>
  </si>
  <si>
    <t>PMSDFDH60001</t>
  </si>
  <si>
    <t>PMSDFDC10001</t>
  </si>
  <si>
    <t>PMSRFCDC0002</t>
  </si>
  <si>
    <t>PMSDRZ116302</t>
  </si>
  <si>
    <t>PMSDRZ116402</t>
  </si>
  <si>
    <t>PMSDRZ116603</t>
  </si>
  <si>
    <t>PMSCWMRL0043</t>
  </si>
  <si>
    <t>TAKCPTGR25X3</t>
  </si>
  <si>
    <t>PMSBAMARKU07</t>
  </si>
  <si>
    <t>TMSTOOLS0053</t>
  </si>
  <si>
    <t>200x19x19</t>
  </si>
  <si>
    <t>TMSDRZ21PS10</t>
  </si>
  <si>
    <t>PMSTRDR23721</t>
  </si>
  <si>
    <t>PMSPLRD12004</t>
  </si>
  <si>
    <t>PMSXLUW03028</t>
  </si>
  <si>
    <t>PMSXLUW0653</t>
  </si>
  <si>
    <t>PMSCPFS06001</t>
  </si>
  <si>
    <t>PMSCWFS10001</t>
  </si>
  <si>
    <t>TMSSL0008013</t>
  </si>
  <si>
    <t>PMSCWFS80024</t>
  </si>
  <si>
    <t>PMSCWFS80021</t>
  </si>
  <si>
    <t>PMSCWFS80026</t>
  </si>
  <si>
    <t>PMSHDIFS1002</t>
  </si>
  <si>
    <t>PMSHDIFS2004</t>
  </si>
  <si>
    <t>PMSHDIFS3002</t>
  </si>
  <si>
    <t>PMSCWOMB9009</t>
  </si>
  <si>
    <t>PMSRFRD40011</t>
  </si>
  <si>
    <t>PMSRFRD40007</t>
  </si>
  <si>
    <t>PMSCSRD12605</t>
  </si>
  <si>
    <t>PMSCSRD12606</t>
  </si>
  <si>
    <t>PMSHDIDH1020</t>
  </si>
  <si>
    <t>PMSDRZ237705</t>
  </si>
  <si>
    <t>PMSDRZ237610</t>
  </si>
  <si>
    <t>PMSDRZ237509</t>
  </si>
  <si>
    <t>PMSDRZ237413</t>
  </si>
  <si>
    <t>PMSDRZ237309</t>
  </si>
  <si>
    <t>PMSDRZ237207</t>
  </si>
  <si>
    <t>PMSDRZ237107</t>
  </si>
  <si>
    <t>PMSDRZ237312</t>
  </si>
  <si>
    <t>PMSDRZ747502</t>
  </si>
  <si>
    <t>PMSDRZ777309</t>
  </si>
  <si>
    <t>PMSDRZ777404</t>
  </si>
  <si>
    <t>PMSDRZ777605</t>
  </si>
  <si>
    <t>PMSDRZ777501</t>
  </si>
  <si>
    <t>PMSDRZ777603</t>
  </si>
  <si>
    <t>PMSDRZ777304</t>
  </si>
  <si>
    <t>PMSDRZ777305</t>
  </si>
  <si>
    <t>PMSDRZ777511</t>
  </si>
  <si>
    <t>PMSDRZ777502</t>
  </si>
  <si>
    <t>PMSDRZ947201</t>
  </si>
  <si>
    <t>PMSDRZ947408</t>
  </si>
  <si>
    <t>PMSDRZ947403</t>
  </si>
  <si>
    <t>PMSDRZ947501</t>
  </si>
  <si>
    <t>PMSCWODH6021</t>
  </si>
  <si>
    <t>PMSCWDH12613</t>
  </si>
  <si>
    <t>PMSCWRL10031</t>
  </si>
  <si>
    <t>PMSCWRL11504</t>
  </si>
  <si>
    <t>200x19x25</t>
  </si>
  <si>
    <t>200x19x22</t>
  </si>
  <si>
    <t>PMSXLUW19002</t>
  </si>
  <si>
    <t>PMSXLUW19025</t>
  </si>
  <si>
    <t>DF125/eCo</t>
  </si>
  <si>
    <t>CENNIK 2023.04.01</t>
  </si>
  <si>
    <t>SN REDO</t>
  </si>
  <si>
    <t>rozmiar [mm]</t>
  </si>
  <si>
    <t>Mocowanie</t>
  </si>
  <si>
    <t>Typ 1</t>
  </si>
  <si>
    <t>Typ 2</t>
  </si>
  <si>
    <t>Cena / szt. [PLN]</t>
  </si>
  <si>
    <t>Cena po rabacie [PLN]</t>
  </si>
  <si>
    <r>
      <t xml:space="preserve">106 - różowa </t>
    </r>
    <r>
      <rPr>
        <u/>
        <sz val="12"/>
        <color rgb="FF7030A0"/>
        <rFont val="Arial"/>
        <family val="2"/>
        <charset val="238"/>
      </rPr>
      <t>wstępna</t>
    </r>
    <r>
      <rPr>
        <sz val="12"/>
        <color rgb="FF7030A0"/>
        <rFont val="Arial"/>
        <family val="2"/>
        <charset val="238"/>
      </rPr>
      <t xml:space="preserve"> (polerowanie po P240) PÓŁPOLER                                                                            ziarno: kalcynowany tleneg glinu        zastosowanie: stal nierdzewna, metale żelazne i nieżelazne                                     </t>
    </r>
  </si>
  <si>
    <r>
      <t xml:space="preserve">261 - niebieska </t>
    </r>
    <r>
      <rPr>
        <u/>
        <sz val="12"/>
        <color rgb="FF7030A0"/>
        <rFont val="Arial"/>
        <family val="2"/>
        <charset val="238"/>
      </rPr>
      <t>końcowa</t>
    </r>
    <r>
      <rPr>
        <sz val="12"/>
        <color rgb="FF7030A0"/>
        <rFont val="Arial"/>
        <family val="2"/>
        <charset val="238"/>
      </rPr>
      <t xml:space="preserve"> (polerowanie po P400) POLER                                                                              ziarno: kalcynowany tleneg glinu            zastosowanie: stal nierdzewna, metale żelazne i nieżelazne </t>
    </r>
  </si>
  <si>
    <r>
      <t xml:space="preserve">HIGHFIN - biała </t>
    </r>
    <r>
      <rPr>
        <u/>
        <sz val="12"/>
        <color rgb="FF7030A0"/>
        <rFont val="Arial"/>
        <family val="2"/>
        <charset val="238"/>
      </rPr>
      <t>końcowa</t>
    </r>
    <r>
      <rPr>
        <sz val="12"/>
        <color rgb="FF7030A0"/>
        <rFont val="Arial"/>
        <family val="2"/>
        <charset val="238"/>
      </rPr>
      <t xml:space="preserve"> (polerowanie po P800) WYSOKI POŁYSK                                                                                  ziarno: kalcynowany tleneg glinu            zastosowanie: stal nierdzewna, metale żelazne i nieżelazne </t>
    </r>
  </si>
  <si>
    <t>Cennik REDO 2023</t>
  </si>
  <si>
    <t>Cennik obowiązuje od 01.04.2023</t>
  </si>
  <si>
    <t>Dyrektor Produkcji i logistyki</t>
  </si>
  <si>
    <t>Wojciech Pogorzelski</t>
  </si>
  <si>
    <t>Kierownik sprzedaży</t>
  </si>
  <si>
    <t>e-mail: wpogorzelski@redosystem.com.pl</t>
  </si>
  <si>
    <t>Joanna Sawicka</t>
  </si>
  <si>
    <t>Export</t>
  </si>
  <si>
    <t>e-mail: jsawicka@redosystem.com.pl</t>
  </si>
  <si>
    <r>
      <t xml:space="preserve">     b.</t>
    </r>
    <r>
      <rPr>
        <sz val="16"/>
        <color theme="1"/>
        <rFont val="Calibri"/>
        <family val="2"/>
        <charset val="238"/>
        <scheme val="minor"/>
      </rPr>
      <t>przy zamówieniach wartości 400,00 – 999,99zł netto koszt wynosi 25zł netto za każdą paczkę o wadze do 30kg,</t>
    </r>
  </si>
  <si>
    <r>
      <t xml:space="preserve">     c.</t>
    </r>
    <r>
      <rPr>
        <sz val="16"/>
        <color theme="1"/>
        <rFont val="Calibri"/>
        <family val="2"/>
        <charset val="238"/>
        <scheme val="minor"/>
      </rPr>
      <t xml:space="preserve">przy zamówieniach wartości poniżej 400,00 zł netto koszt pakowania i dostawy wynosi 50,00 zł netto </t>
    </r>
  </si>
  <si>
    <t>włókina prasowana REDO</t>
  </si>
  <si>
    <t>NEW</t>
  </si>
  <si>
    <t xml:space="preserve">8. Zastrzegamy sobie prawo do dostawy pasów w ilości innej niż zamówiona w zakresie +/- 12%.  </t>
  </si>
  <si>
    <r>
      <t xml:space="preserve">6. Zamówienia prosimy kierować na adres e-mail: </t>
    </r>
    <r>
      <rPr>
        <i/>
        <sz val="16"/>
        <color indexed="12"/>
        <rFont val="Calibri"/>
        <family val="2"/>
        <charset val="238"/>
      </rPr>
      <t>zamowienia@redosystem.com.pl</t>
    </r>
    <r>
      <rPr>
        <i/>
        <sz val="16"/>
        <rFont val="Calibri"/>
        <family val="2"/>
        <charset val="238"/>
      </rPr>
      <t>.</t>
    </r>
  </si>
  <si>
    <t>7. Warunki handlowe uzgadniane indywidualnie.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</si>
</sst>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(&quot;zł&quot;* #,##0.00_);_(&quot;zł&quot;* \(#,##0.00\);_(&quot;zł&quot;* &quot;-&quot;??_);_(@_)"/>
    <numFmt numFmtId="166" formatCode="_-* #,##0.00\ [$zł-415]_-;\-* #,##0.00\ [$zł-415]_-;_-* &quot;-&quot;??\ [$zł-415]_-;_-@_-"/>
    <numFmt numFmtId="167" formatCode="0.0"/>
    <numFmt numFmtId="168" formatCode="_-[$€-2]\ * #,##0.00_-;\-[$€-2]\ * #,##0.00_-;_-[$€-2]\ * &quot;-&quot;??_-;_-@_-"/>
    <numFmt numFmtId="169" formatCode="_-&quot;£&quot;* #,##0.00_-;\-&quot;£&quot;* #,##0.00_-;_-&quot;£&quot;* &quot;-&quot;??_-;_-@_-"/>
    <numFmt numFmtId="170" formatCode="_ * #,##0.00_ ;_ * \-#,##0.00_ ;_ * &quot;-&quot;??_ ;_ @_ "/>
    <numFmt numFmtId="171" formatCode="_-* #,##0.00\ [$PLN]_-;\-* #,##0.00\ [$PLN]_-;_-* &quot;-&quot;??\ [$PLN]_-;_-@_-"/>
  </numFmts>
  <fonts count="9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 Black"/>
      <family val="2"/>
      <charset val="238"/>
    </font>
    <font>
      <b/>
      <sz val="18"/>
      <name val="Arial"/>
      <family val="2"/>
      <charset val="238"/>
    </font>
    <font>
      <b/>
      <sz val="11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Times New Roman"/>
      <family val="1"/>
      <charset val="238"/>
    </font>
    <font>
      <i/>
      <sz val="16"/>
      <name val="Calibri"/>
      <family val="2"/>
      <charset val="238"/>
    </font>
    <font>
      <i/>
      <sz val="16"/>
      <color indexed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i/>
      <sz val="11"/>
      <color rgb="FF7030A0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u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u/>
      <sz val="16"/>
      <color indexed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22"/>
      <color theme="9" tint="-0.249977111117893"/>
      <name val="Arial"/>
      <family val="2"/>
      <charset val="238"/>
    </font>
    <font>
      <sz val="16"/>
      <color rgb="FF1F497D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2"/>
      <color theme="1"/>
      <name val="3M Circular TT Light"/>
      <family val="2"/>
      <charset val="238"/>
    </font>
    <font>
      <sz val="14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rgb="FF7030A0"/>
      <name val="Arial"/>
      <family val="2"/>
      <charset val="238"/>
    </font>
    <font>
      <sz val="11"/>
      <name val="Calibri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2"/>
      <color rgb="FF7030A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b/>
      <sz val="14"/>
      <color rgb="FF7030A0"/>
      <name val="Arial"/>
      <family val="2"/>
      <charset val="238"/>
    </font>
    <font>
      <b/>
      <sz val="14"/>
      <color rgb="FF7030A0"/>
      <name val="Calibri"/>
      <family val="2"/>
      <charset val="238"/>
      <scheme val="minor"/>
    </font>
    <font>
      <sz val="12"/>
      <color rgb="FF7030A0"/>
      <name val="Times New Roman"/>
      <family val="1"/>
      <charset val="238"/>
    </font>
    <font>
      <i/>
      <sz val="12"/>
      <color rgb="FF7030A0"/>
      <name val="Arial"/>
      <family val="2"/>
      <charset val="238"/>
    </font>
    <font>
      <sz val="11"/>
      <name val="Calibri"/>
      <family val="2"/>
      <scheme val="minor"/>
    </font>
    <font>
      <b/>
      <sz val="11"/>
      <color rgb="FF0070C0"/>
      <name val="Calibri"/>
      <family val="2"/>
      <charset val="238"/>
      <scheme val="minor"/>
    </font>
    <font>
      <sz val="12"/>
      <color rgb="FF0070C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20"/>
      <color theme="9" tint="-0.249977111117893"/>
      <name val="Arial"/>
      <family val="2"/>
      <charset val="238"/>
    </font>
    <font>
      <sz val="14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2"/>
      <color rgb="FF0070C0"/>
      <name val="Arial"/>
      <family val="2"/>
      <charset val="238"/>
    </font>
    <font>
      <sz val="14"/>
      <color rgb="FF0070C0"/>
      <name val="Arial"/>
      <family val="2"/>
      <charset val="238"/>
    </font>
    <font>
      <sz val="12"/>
      <color theme="0"/>
      <name val="Arial"/>
      <family val="2"/>
      <charset val="238"/>
    </font>
    <font>
      <i/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4"/>
      <color rgb="FF7030A0"/>
      <name val="Arial"/>
      <family val="2"/>
      <charset val="238"/>
    </font>
    <font>
      <u/>
      <sz val="12"/>
      <color rgb="FF7030A0"/>
      <name val="Arial"/>
      <family val="2"/>
      <charset val="238"/>
    </font>
    <font>
      <b/>
      <sz val="10"/>
      <color theme="4"/>
      <name val="Arial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164" fontId="1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4" fontId="15" fillId="0" borderId="0" applyFont="0" applyFill="0" applyBorder="0" applyAlignment="0" applyProtection="0"/>
    <xf numFmtId="0" fontId="1" fillId="0" borderId="0"/>
    <xf numFmtId="0" fontId="35" fillId="0" borderId="0" applyNumberFormat="0" applyFill="0" applyBorder="0" applyAlignment="0" applyProtection="0"/>
    <xf numFmtId="0" fontId="36" fillId="0" borderId="0"/>
    <xf numFmtId="0" fontId="37" fillId="0" borderId="0"/>
    <xf numFmtId="169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8" fillId="0" borderId="0"/>
    <xf numFmtId="9" fontId="37" fillId="0" borderId="0" applyFont="0" applyFill="0" applyBorder="0" applyAlignment="0" applyProtection="0"/>
    <xf numFmtId="4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0" applyNumberFormat="0" applyFill="0" applyBorder="0" applyAlignment="0" applyProtection="0"/>
    <xf numFmtId="0" fontId="43" fillId="12" borderId="0" applyNumberFormat="0" applyBorder="0" applyAlignment="0" applyProtection="0"/>
    <xf numFmtId="0" fontId="44" fillId="13" borderId="0" applyNumberFormat="0" applyBorder="0" applyAlignment="0" applyProtection="0"/>
    <xf numFmtId="0" fontId="45" fillId="14" borderId="0" applyNumberFormat="0" applyBorder="0" applyAlignment="0" applyProtection="0"/>
    <xf numFmtId="0" fontId="46" fillId="15" borderId="11" applyNumberFormat="0" applyAlignment="0" applyProtection="0"/>
    <xf numFmtId="0" fontId="47" fillId="16" borderId="12" applyNumberFormat="0" applyAlignment="0" applyProtection="0"/>
    <xf numFmtId="0" fontId="48" fillId="16" borderId="11" applyNumberFormat="0" applyAlignment="0" applyProtection="0"/>
    <xf numFmtId="0" fontId="49" fillId="0" borderId="13" applyNumberFormat="0" applyFill="0" applyAlignment="0" applyProtection="0"/>
    <xf numFmtId="0" fontId="50" fillId="17" borderId="14" applyNumberFormat="0" applyAlignment="0" applyProtection="0"/>
    <xf numFmtId="0" fontId="32" fillId="0" borderId="0" applyNumberFormat="0" applyFill="0" applyBorder="0" applyAlignment="0" applyProtection="0"/>
    <xf numFmtId="0" fontId="15" fillId="18" borderId="15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16" applyNumberFormat="0" applyFill="0" applyAlignment="0" applyProtection="0"/>
    <xf numFmtId="0" fontId="3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9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34" fillId="42" borderId="0" applyNumberFormat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9" fillId="0" borderId="0"/>
  </cellStyleXfs>
  <cellXfs count="395">
    <xf numFmtId="0" fontId="0" fillId="0" borderId="0" xfId="0"/>
    <xf numFmtId="0" fontId="2" fillId="4" borderId="1" xfId="3" applyFont="1" applyFill="1" applyBorder="1" applyAlignment="1">
      <alignment horizontal="center" vertical="center"/>
    </xf>
    <xf numFmtId="0" fontId="2" fillId="2" borderId="1" xfId="3" applyFont="1" applyFill="1" applyBorder="1"/>
    <xf numFmtId="2" fontId="2" fillId="2" borderId="1" xfId="5" applyNumberFormat="1" applyFont="1" applyFill="1" applyBorder="1" applyAlignment="1" applyProtection="1">
      <alignment horizontal="center" vertical="center"/>
      <protection hidden="1"/>
    </xf>
    <xf numFmtId="0" fontId="2" fillId="4" borderId="1" xfId="3" applyFont="1" applyFill="1" applyBorder="1"/>
    <xf numFmtId="167" fontId="2" fillId="4" borderId="1" xfId="5" applyNumberFormat="1" applyFont="1" applyFill="1" applyBorder="1" applyAlignment="1" applyProtection="1">
      <alignment horizontal="center" vertical="center"/>
      <protection hidden="1"/>
    </xf>
    <xf numFmtId="0" fontId="2" fillId="0" borderId="1" xfId="3" applyFont="1" applyBorder="1" applyAlignment="1">
      <alignment horizontal="center" vertical="center"/>
    </xf>
    <xf numFmtId="0" fontId="0" fillId="4" borderId="0" xfId="0" applyFill="1"/>
    <xf numFmtId="0" fontId="2" fillId="0" borderId="0" xfId="0" applyFont="1"/>
    <xf numFmtId="0" fontId="3" fillId="0" borderId="0" xfId="0" applyFont="1"/>
    <xf numFmtId="0" fontId="2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4" borderId="1" xfId="3" applyFont="1" applyFill="1" applyBorder="1" applyAlignment="1">
      <alignment horizontal="center" vertical="center" wrapText="1"/>
    </xf>
    <xf numFmtId="167" fontId="2" fillId="2" borderId="1" xfId="5" applyNumberFormat="1" applyFont="1" applyFill="1" applyBorder="1" applyAlignment="1" applyProtection="1">
      <alignment vertical="center"/>
      <protection hidden="1"/>
    </xf>
    <xf numFmtId="2" fontId="2" fillId="2" borderId="1" xfId="5" applyNumberFormat="1" applyFont="1" applyFill="1" applyBorder="1" applyAlignment="1" applyProtection="1">
      <alignment vertical="center"/>
      <protection hidden="1"/>
    </xf>
    <xf numFmtId="0" fontId="3" fillId="2" borderId="1" xfId="4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7" applyFont="1" applyFill="1" applyBorder="1" applyAlignment="1" applyProtection="1">
      <alignment horizontal="center" vertical="center"/>
      <protection hidden="1"/>
    </xf>
    <xf numFmtId="0" fontId="2" fillId="4" borderId="1" xfId="7" applyFont="1" applyFill="1" applyBorder="1" applyAlignment="1" applyProtection="1">
      <alignment horizontal="center" vertical="center"/>
      <protection hidden="1"/>
    </xf>
    <xf numFmtId="0" fontId="2" fillId="4" borderId="1" xfId="4" applyFont="1" applyFill="1" applyBorder="1" applyAlignment="1">
      <alignment horizontal="center" vertical="center"/>
    </xf>
    <xf numFmtId="2" fontId="3" fillId="2" borderId="1" xfId="6" applyNumberFormat="1" applyFont="1" applyFill="1" applyBorder="1" applyAlignment="1" applyProtection="1">
      <alignment horizontal="center" vertical="center"/>
      <protection hidden="1"/>
    </xf>
    <xf numFmtId="0" fontId="7" fillId="2" borderId="1" xfId="3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4" borderId="1" xfId="4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4" borderId="0" xfId="3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0" fillId="2" borderId="0" xfId="0" applyFill="1"/>
    <xf numFmtId="0" fontId="18" fillId="2" borderId="0" xfId="2" applyFont="1" applyFill="1" applyAlignment="1" applyProtection="1">
      <alignment wrapText="1"/>
    </xf>
    <xf numFmtId="0" fontId="19" fillId="2" borderId="0" xfId="0" applyFont="1" applyFill="1" applyAlignment="1">
      <alignment horizontal="right"/>
    </xf>
    <xf numFmtId="0" fontId="18" fillId="4" borderId="0" xfId="0" applyFont="1" applyFill="1" applyAlignment="1">
      <alignment horizontal="left" vertical="center"/>
    </xf>
    <xf numFmtId="0" fontId="20" fillId="2" borderId="0" xfId="2" applyFont="1" applyFill="1" applyAlignment="1" applyProtection="1">
      <alignment wrapText="1"/>
    </xf>
    <xf numFmtId="164" fontId="21" fillId="4" borderId="0" xfId="1" applyFont="1" applyFill="1" applyAlignment="1">
      <alignment vertical="center"/>
    </xf>
    <xf numFmtId="0" fontId="19" fillId="4" borderId="0" xfId="0" applyFont="1" applyFill="1"/>
    <xf numFmtId="164" fontId="22" fillId="4" borderId="0" xfId="1" applyFont="1" applyFill="1" applyAlignment="1">
      <alignment vertical="center"/>
    </xf>
    <xf numFmtId="164" fontId="23" fillId="4" borderId="0" xfId="1" applyFont="1" applyFill="1" applyAlignment="1">
      <alignment vertical="center"/>
    </xf>
    <xf numFmtId="0" fontId="19" fillId="2" borderId="0" xfId="0" applyFont="1" applyFill="1"/>
    <xf numFmtId="0" fontId="24" fillId="4" borderId="0" xfId="0" applyFont="1" applyFill="1" applyAlignment="1">
      <alignment vertical="center"/>
    </xf>
    <xf numFmtId="0" fontId="24" fillId="4" borderId="0" xfId="0" applyFont="1" applyFill="1" applyAlignment="1">
      <alignment horizontal="left" vertical="center" indent="2"/>
    </xf>
    <xf numFmtId="0" fontId="25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 indent="2"/>
    </xf>
    <xf numFmtId="0" fontId="26" fillId="4" borderId="0" xfId="0" applyFont="1" applyFill="1"/>
    <xf numFmtId="0" fontId="26" fillId="4" borderId="0" xfId="0" applyFont="1" applyFill="1" applyAlignment="1">
      <alignment horizontal="left" vertical="center" indent="2"/>
    </xf>
    <xf numFmtId="0" fontId="26" fillId="2" borderId="0" xfId="0" applyFont="1" applyFill="1"/>
    <xf numFmtId="0" fontId="27" fillId="4" borderId="0" xfId="0" applyFont="1" applyFill="1"/>
    <xf numFmtId="0" fontId="28" fillId="4" borderId="0" xfId="0" applyFont="1" applyFill="1" applyAlignment="1">
      <alignment horizontal="left" vertical="center" indent="2"/>
    </xf>
    <xf numFmtId="0" fontId="30" fillId="4" borderId="0" xfId="0" applyFont="1" applyFill="1" applyAlignment="1">
      <alignment horizontal="right" vertical="center"/>
    </xf>
    <xf numFmtId="0" fontId="31" fillId="4" borderId="0" xfId="2" applyFont="1" applyFill="1" applyAlignment="1" applyProtection="1">
      <alignment horizontal="left" vertical="center" indent="1"/>
    </xf>
    <xf numFmtId="0" fontId="30" fillId="4" borderId="0" xfId="0" applyFont="1" applyFill="1" applyAlignment="1">
      <alignment horizontal="right" vertical="center" indent="1"/>
    </xf>
    <xf numFmtId="2" fontId="3" fillId="2" borderId="4" xfId="6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/>
    <xf numFmtId="0" fontId="2" fillId="7" borderId="1" xfId="0" applyFont="1" applyFill="1" applyBorder="1" applyAlignment="1" applyProtection="1">
      <alignment horizontal="center" vertical="center"/>
      <protection locked="0"/>
    </xf>
    <xf numFmtId="10" fontId="0" fillId="0" borderId="0" xfId="8" applyNumberFormat="1" applyFont="1"/>
    <xf numFmtId="0" fontId="2" fillId="2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67" fontId="2" fillId="2" borderId="1" xfId="5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44" fontId="2" fillId="5" borderId="1" xfId="13" applyFont="1" applyFill="1" applyBorder="1"/>
    <xf numFmtId="44" fontId="2" fillId="6" borderId="1" xfId="13" applyFont="1" applyFill="1" applyBorder="1"/>
    <xf numFmtId="2" fontId="7" fillId="0" borderId="1" xfId="12" applyNumberFormat="1" applyFont="1" applyBorder="1" applyAlignment="1">
      <alignment horizontal="left" vertical="center" wrapText="1"/>
    </xf>
    <xf numFmtId="2" fontId="7" fillId="0" borderId="1" xfId="12" applyNumberFormat="1" applyFont="1" applyBorder="1" applyAlignment="1">
      <alignment horizontal="center" vertical="center" wrapText="1"/>
    </xf>
    <xf numFmtId="2" fontId="7" fillId="0" borderId="1" xfId="12" quotePrefix="1" applyNumberFormat="1" applyFont="1" applyBorder="1" applyAlignment="1">
      <alignment horizontal="center" vertical="center" wrapText="1"/>
    </xf>
    <xf numFmtId="1" fontId="7" fillId="0" borderId="1" xfId="12" applyNumberFormat="1" applyFont="1" applyBorder="1" applyAlignment="1">
      <alignment horizontal="center" vertical="center" wrapText="1"/>
    </xf>
    <xf numFmtId="0" fontId="7" fillId="10" borderId="1" xfId="14" applyFont="1" applyFill="1" applyBorder="1" applyAlignment="1">
      <alignment horizontal="left" vertical="center" wrapText="1"/>
    </xf>
    <xf numFmtId="0" fontId="7" fillId="10" borderId="1" xfId="14" applyFont="1" applyFill="1" applyBorder="1" applyAlignment="1">
      <alignment horizontal="center" vertical="center" wrapText="1"/>
    </xf>
    <xf numFmtId="168" fontId="7" fillId="10" borderId="1" xfId="14" applyNumberFormat="1" applyFont="1" applyFill="1" applyBorder="1" applyAlignment="1">
      <alignment horizontal="center" vertical="center" wrapText="1"/>
    </xf>
    <xf numFmtId="2" fontId="7" fillId="10" borderId="1" xfId="14" applyNumberFormat="1" applyFont="1" applyFill="1" applyBorder="1" applyAlignment="1">
      <alignment horizontal="center" vertical="center" wrapText="1"/>
    </xf>
    <xf numFmtId="0" fontId="7" fillId="10" borderId="6" xfId="14" applyFont="1" applyFill="1" applyBorder="1" applyAlignment="1">
      <alignment vertical="center" wrapText="1"/>
    </xf>
    <xf numFmtId="0" fontId="7" fillId="10" borderId="2" xfId="14" applyFont="1" applyFill="1" applyBorder="1" applyAlignment="1">
      <alignment vertical="center" wrapText="1"/>
    </xf>
    <xf numFmtId="168" fontId="7" fillId="10" borderId="6" xfId="14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168" fontId="8" fillId="5" borderId="1" xfId="14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4" fontId="2" fillId="6" borderId="5" xfId="13" applyFont="1" applyFill="1" applyBorder="1" applyAlignment="1">
      <alignment horizontal="center" vertical="center" wrapText="1"/>
    </xf>
    <xf numFmtId="44" fontId="2" fillId="5" borderId="5" xfId="13" applyFont="1" applyFill="1" applyBorder="1" applyAlignment="1">
      <alignment horizontal="center" vertical="center" wrapText="1"/>
    </xf>
    <xf numFmtId="0" fontId="2" fillId="0" borderId="7" xfId="0" applyFont="1" applyBorder="1"/>
    <xf numFmtId="0" fontId="3" fillId="0" borderId="7" xfId="0" applyFont="1" applyBorder="1"/>
    <xf numFmtId="0" fontId="2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2" fillId="0" borderId="0" xfId="0" applyFont="1"/>
    <xf numFmtId="0" fontId="2" fillId="7" borderId="1" xfId="3" applyFont="1" applyFill="1" applyBorder="1" applyAlignment="1">
      <alignment horizontal="center" vertical="center"/>
    </xf>
    <xf numFmtId="0" fontId="2" fillId="7" borderId="1" xfId="3" applyFont="1" applyFill="1" applyBorder="1"/>
    <xf numFmtId="0" fontId="2" fillId="4" borderId="4" xfId="0" applyFont="1" applyFill="1" applyBorder="1" applyAlignment="1">
      <alignment horizontal="center" vertical="center"/>
    </xf>
    <xf numFmtId="0" fontId="3" fillId="2" borderId="4" xfId="4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vertical="center"/>
    </xf>
    <xf numFmtId="0" fontId="15" fillId="0" borderId="0" xfId="65"/>
    <xf numFmtId="0" fontId="15" fillId="0" borderId="7" xfId="65" applyBorder="1"/>
    <xf numFmtId="17" fontId="15" fillId="0" borderId="7" xfId="65" applyNumberFormat="1" applyBorder="1"/>
    <xf numFmtId="0" fontId="15" fillId="0" borderId="1" xfId="65" applyBorder="1" applyAlignment="1">
      <alignment horizontal="center" vertical="center"/>
    </xf>
    <xf numFmtId="0" fontId="15" fillId="0" borderId="1" xfId="65" applyBorder="1" applyAlignment="1">
      <alignment horizontal="left"/>
    </xf>
    <xf numFmtId="0" fontId="15" fillId="0" borderId="1" xfId="65" applyBorder="1"/>
    <xf numFmtId="2" fontId="15" fillId="0" borderId="1" xfId="65" applyNumberFormat="1" applyBorder="1" applyAlignment="1">
      <alignment horizontal="center" vertical="center"/>
    </xf>
    <xf numFmtId="0" fontId="15" fillId="0" borderId="1" xfId="65" applyBorder="1" applyAlignment="1">
      <alignment horizontal="center"/>
    </xf>
    <xf numFmtId="0" fontId="15" fillId="0" borderId="6" xfId="65" applyBorder="1"/>
    <xf numFmtId="0" fontId="15" fillId="0" borderId="2" xfId="65" applyBorder="1"/>
    <xf numFmtId="44" fontId="0" fillId="0" borderId="6" xfId="66" applyFont="1" applyBorder="1" applyAlignment="1"/>
    <xf numFmtId="44" fontId="0" fillId="0" borderId="2" xfId="66" applyFont="1" applyBorder="1" applyAlignment="1"/>
    <xf numFmtId="44" fontId="0" fillId="0" borderId="0" xfId="66" applyFont="1" applyBorder="1" applyAlignment="1"/>
    <xf numFmtId="44" fontId="7" fillId="10" borderId="2" xfId="66" applyFont="1" applyFill="1" applyBorder="1" applyAlignment="1">
      <alignment vertical="center" wrapText="1"/>
    </xf>
    <xf numFmtId="44" fontId="7" fillId="10" borderId="0" xfId="66" applyFont="1" applyFill="1" applyBorder="1" applyAlignment="1">
      <alignment vertical="center" wrapText="1"/>
    </xf>
    <xf numFmtId="49" fontId="7" fillId="10" borderId="1" xfId="65" applyNumberFormat="1" applyFont="1" applyFill="1" applyBorder="1" applyAlignment="1">
      <alignment horizontal="center" vertical="center" wrapText="1"/>
    </xf>
    <xf numFmtId="44" fontId="7" fillId="10" borderId="1" xfId="66" applyFont="1" applyFill="1" applyBorder="1" applyAlignment="1">
      <alignment horizontal="center" vertical="center" wrapText="1"/>
    </xf>
    <xf numFmtId="44" fontId="7" fillId="10" borderId="0" xfId="66" applyFont="1" applyFill="1" applyBorder="1" applyAlignment="1">
      <alignment horizontal="center" vertical="center" wrapText="1"/>
    </xf>
    <xf numFmtId="0" fontId="7" fillId="0" borderId="1" xfId="65" applyFont="1" applyBorder="1" applyAlignment="1">
      <alignment horizontal="center" vertical="center"/>
    </xf>
    <xf numFmtId="2" fontId="7" fillId="0" borderId="1" xfId="65" applyNumberFormat="1" applyFont="1" applyBorder="1" applyAlignment="1">
      <alignment horizontal="center" vertical="center"/>
    </xf>
    <xf numFmtId="168" fontId="15" fillId="0" borderId="1" xfId="65" applyNumberFormat="1" applyBorder="1"/>
    <xf numFmtId="166" fontId="15" fillId="0" borderId="1" xfId="65" applyNumberFormat="1" applyBorder="1"/>
    <xf numFmtId="44" fontId="0" fillId="0" borderId="1" xfId="66" applyFont="1" applyBorder="1"/>
    <xf numFmtId="168" fontId="15" fillId="5" borderId="0" xfId="65" applyNumberFormat="1" applyFill="1"/>
    <xf numFmtId="9" fontId="0" fillId="0" borderId="0" xfId="8" applyFont="1" applyBorder="1"/>
    <xf numFmtId="0" fontId="7" fillId="0" borderId="1" xfId="65" applyFont="1" applyBorder="1" applyAlignment="1">
      <alignment horizontal="center"/>
    </xf>
    <xf numFmtId="0" fontId="61" fillId="0" borderId="1" xfId="65" applyFont="1" applyBorder="1" applyAlignment="1">
      <alignment horizontal="center" vertical="center"/>
    </xf>
    <xf numFmtId="2" fontId="61" fillId="0" borderId="1" xfId="12" applyNumberFormat="1" applyFont="1" applyBorder="1" applyAlignment="1">
      <alignment horizontal="left" vertical="center" wrapText="1"/>
    </xf>
    <xf numFmtId="2" fontId="61" fillId="0" borderId="1" xfId="12" applyNumberFormat="1" applyFont="1" applyBorder="1" applyAlignment="1">
      <alignment horizontal="center" vertical="center" wrapText="1"/>
    </xf>
    <xf numFmtId="0" fontId="61" fillId="0" borderId="1" xfId="65" applyFont="1" applyBorder="1" applyAlignment="1">
      <alignment horizontal="center"/>
    </xf>
    <xf numFmtId="168" fontId="32" fillId="5" borderId="0" xfId="65" applyNumberFormat="1" applyFont="1" applyFill="1"/>
    <xf numFmtId="168" fontId="32" fillId="0" borderId="1" xfId="65" applyNumberFormat="1" applyFont="1" applyBorder="1"/>
    <xf numFmtId="166" fontId="32" fillId="0" borderId="1" xfId="65" applyNumberFormat="1" applyFont="1" applyBorder="1"/>
    <xf numFmtId="44" fontId="62" fillId="0" borderId="1" xfId="66" applyFont="1" applyBorder="1"/>
    <xf numFmtId="9" fontId="62" fillId="0" borderId="0" xfId="8" applyFont="1" applyBorder="1"/>
    <xf numFmtId="0" fontId="32" fillId="0" borderId="0" xfId="65" applyFont="1"/>
    <xf numFmtId="2" fontId="61" fillId="0" borderId="1" xfId="65" applyNumberFormat="1" applyFont="1" applyBorder="1" applyAlignment="1">
      <alignment horizontal="center" vertical="center"/>
    </xf>
    <xf numFmtId="49" fontId="61" fillId="0" borderId="1" xfId="65" applyNumberFormat="1" applyFont="1" applyBorder="1" applyAlignment="1">
      <alignment horizontal="center" vertical="center" wrapText="1"/>
    </xf>
    <xf numFmtId="0" fontId="61" fillId="0" borderId="1" xfId="65" applyFont="1" applyBorder="1" applyAlignment="1">
      <alignment horizontal="left" vertical="center" wrapText="1"/>
    </xf>
    <xf numFmtId="0" fontId="61" fillId="0" borderId="1" xfId="65" applyFont="1" applyBorder="1" applyAlignment="1">
      <alignment horizontal="center" vertical="center" wrapText="1"/>
    </xf>
    <xf numFmtId="49" fontId="7" fillId="0" borderId="1" xfId="65" applyNumberFormat="1" applyFont="1" applyBorder="1" applyAlignment="1">
      <alignment horizontal="center" vertical="center" wrapText="1"/>
    </xf>
    <xf numFmtId="49" fontId="61" fillId="0" borderId="1" xfId="65" applyNumberFormat="1" applyFont="1" applyBorder="1" applyAlignment="1">
      <alignment horizontal="center" vertical="center"/>
    </xf>
    <xf numFmtId="0" fontId="7" fillId="0" borderId="1" xfId="65" applyFont="1" applyBorder="1" applyAlignment="1">
      <alignment horizontal="center" vertical="center" wrapText="1"/>
    </xf>
    <xf numFmtId="0" fontId="7" fillId="0" borderId="1" xfId="65" applyFont="1" applyBorder="1" applyAlignment="1">
      <alignment horizontal="left" vertical="center" wrapText="1"/>
    </xf>
    <xf numFmtId="49" fontId="7" fillId="0" borderId="1" xfId="65" applyNumberFormat="1" applyFont="1" applyBorder="1" applyAlignment="1">
      <alignment horizontal="center" vertical="center"/>
    </xf>
    <xf numFmtId="1" fontId="7" fillId="0" borderId="1" xfId="65" applyNumberFormat="1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 wrapText="1"/>
    </xf>
    <xf numFmtId="44" fontId="2" fillId="0" borderId="5" xfId="13" applyFont="1" applyFill="1" applyBorder="1" applyAlignment="1">
      <alignment horizontal="center" vertical="center" wrapText="1"/>
    </xf>
    <xf numFmtId="10" fontId="2" fillId="0" borderId="1" xfId="8" applyNumberFormat="1" applyFont="1" applyFill="1" applyBorder="1"/>
    <xf numFmtId="44" fontId="2" fillId="5" borderId="3" xfId="13" applyFont="1" applyFill="1" applyBorder="1"/>
    <xf numFmtId="0" fontId="2" fillId="4" borderId="5" xfId="0" applyFont="1" applyFill="1" applyBorder="1" applyAlignment="1">
      <alignment horizontal="center" vertical="center"/>
    </xf>
    <xf numFmtId="44" fontId="2" fillId="5" borderId="4" xfId="13" applyFont="1" applyFill="1" applyBorder="1"/>
    <xf numFmtId="0" fontId="2" fillId="2" borderId="3" xfId="7" applyFont="1" applyFill="1" applyBorder="1" applyAlignment="1" applyProtection="1">
      <alignment horizontal="center" vertical="center"/>
      <protection hidden="1"/>
    </xf>
    <xf numFmtId="0" fontId="2" fillId="2" borderId="5" xfId="7" applyFont="1" applyFill="1" applyBorder="1" applyAlignment="1" applyProtection="1">
      <alignment horizontal="center" vertical="center"/>
      <protection hidden="1"/>
    </xf>
    <xf numFmtId="0" fontId="3" fillId="2" borderId="3" xfId="4" applyFont="1" applyFill="1" applyBorder="1" applyAlignment="1">
      <alignment horizontal="center" vertical="center" wrapText="1"/>
    </xf>
    <xf numFmtId="0" fontId="2" fillId="4" borderId="3" xfId="4" applyFont="1" applyFill="1" applyBorder="1" applyAlignment="1">
      <alignment horizontal="center" vertical="center" wrapText="1"/>
    </xf>
    <xf numFmtId="2" fontId="3" fillId="2" borderId="3" xfId="6" applyNumberFormat="1" applyFont="1" applyFill="1" applyBorder="1" applyAlignment="1" applyProtection="1">
      <alignment horizontal="center" vertical="center"/>
      <protection hidden="1"/>
    </xf>
    <xf numFmtId="0" fontId="2" fillId="4" borderId="4" xfId="4" applyFont="1" applyFill="1" applyBorder="1" applyAlignment="1">
      <alignment horizontal="center" vertical="center" wrapText="1"/>
    </xf>
    <xf numFmtId="44" fontId="53" fillId="43" borderId="5" xfId="13" applyFont="1" applyFill="1" applyBorder="1" applyAlignment="1">
      <alignment horizontal="center" vertical="center" wrapText="1"/>
    </xf>
    <xf numFmtId="44" fontId="54" fillId="43" borderId="1" xfId="13" applyFont="1" applyFill="1" applyBorder="1"/>
    <xf numFmtId="44" fontId="56" fillId="43" borderId="1" xfId="13" applyFont="1" applyFill="1" applyBorder="1" applyAlignment="1">
      <alignment horizontal="center" vertical="center"/>
    </xf>
    <xf numFmtId="44" fontId="56" fillId="43" borderId="1" xfId="13" applyFont="1" applyFill="1" applyBorder="1"/>
    <xf numFmtId="44" fontId="54" fillId="43" borderId="3" xfId="13" applyFont="1" applyFill="1" applyBorder="1"/>
    <xf numFmtId="44" fontId="54" fillId="43" borderId="4" xfId="13" applyFont="1" applyFill="1" applyBorder="1"/>
    <xf numFmtId="10" fontId="64" fillId="5" borderId="5" xfId="8" applyNumberFormat="1" applyFont="1" applyFill="1" applyBorder="1" applyAlignment="1">
      <alignment horizontal="center" vertical="center" wrapText="1"/>
    </xf>
    <xf numFmtId="10" fontId="16" fillId="5" borderId="1" xfId="8" applyNumberFormat="1" applyFont="1" applyFill="1" applyBorder="1" applyAlignment="1">
      <alignment horizontal="right" vertical="center"/>
    </xf>
    <xf numFmtId="44" fontId="0" fillId="0" borderId="0" xfId="0" applyNumberFormat="1"/>
    <xf numFmtId="0" fontId="2" fillId="5" borderId="5" xfId="13" applyNumberFormat="1" applyFont="1" applyFill="1" applyBorder="1" applyAlignment="1">
      <alignment horizontal="center" vertical="center" wrapText="1"/>
    </xf>
    <xf numFmtId="0" fontId="2" fillId="5" borderId="1" xfId="13" applyNumberFormat="1" applyFont="1" applyFill="1" applyBorder="1"/>
    <xf numFmtId="0" fontId="16" fillId="2" borderId="1" xfId="7" applyFont="1" applyFill="1" applyBorder="1" applyAlignment="1" applyProtection="1">
      <alignment horizontal="center" vertical="center"/>
      <protection hidden="1"/>
    </xf>
    <xf numFmtId="0" fontId="66" fillId="4" borderId="1" xfId="4" applyFont="1" applyFill="1" applyBorder="1" applyAlignment="1">
      <alignment horizontal="center" vertical="center"/>
    </xf>
    <xf numFmtId="168" fontId="0" fillId="0" borderId="0" xfId="0" applyNumberFormat="1"/>
    <xf numFmtId="0" fontId="67" fillId="0" borderId="19" xfId="0" applyFont="1" applyBorder="1" applyAlignment="1">
      <alignment wrapText="1"/>
    </xf>
    <xf numFmtId="0" fontId="67" fillId="0" borderId="20" xfId="0" applyFont="1" applyBorder="1" applyAlignment="1">
      <alignment wrapText="1"/>
    </xf>
    <xf numFmtId="168" fontId="67" fillId="0" borderId="20" xfId="0" applyNumberFormat="1" applyFont="1" applyBorder="1" applyAlignment="1">
      <alignment wrapText="1"/>
    </xf>
    <xf numFmtId="0" fontId="67" fillId="0" borderId="21" xfId="0" applyFont="1" applyBorder="1" applyAlignment="1">
      <alignment wrapText="1"/>
    </xf>
    <xf numFmtId="0" fontId="67" fillId="0" borderId="22" xfId="0" applyFont="1" applyBorder="1"/>
    <xf numFmtId="0" fontId="67" fillId="0" borderId="23" xfId="0" applyFont="1" applyBorder="1"/>
    <xf numFmtId="168" fontId="67" fillId="0" borderId="23" xfId="0" applyNumberFormat="1" applyFont="1" applyBorder="1"/>
    <xf numFmtId="0" fontId="67" fillId="0" borderId="24" xfId="0" applyFont="1" applyBorder="1"/>
    <xf numFmtId="0" fontId="67" fillId="0" borderId="0" xfId="0" applyFont="1"/>
    <xf numFmtId="168" fontId="67" fillId="0" borderId="0" xfId="0" applyNumberFormat="1" applyFont="1"/>
    <xf numFmtId="2" fontId="68" fillId="0" borderId="0" xfId="0" applyNumberFormat="1" applyFont="1"/>
    <xf numFmtId="2" fontId="68" fillId="0" borderId="7" xfId="0" applyNumberFormat="1" applyFont="1" applyBorder="1"/>
    <xf numFmtId="167" fontId="2" fillId="7" borderId="1" xfId="5" applyNumberFormat="1" applyFont="1" applyFill="1" applyBorder="1" applyAlignment="1" applyProtection="1">
      <alignment horizontal="center" vertical="center"/>
      <protection hidden="1"/>
    </xf>
    <xf numFmtId="0" fontId="2" fillId="7" borderId="1" xfId="7" applyFont="1" applyFill="1" applyBorder="1" applyAlignment="1" applyProtection="1">
      <alignment horizontal="center" vertical="center"/>
      <protection hidden="1"/>
    </xf>
    <xf numFmtId="0" fontId="2" fillId="7" borderId="1" xfId="4" applyFont="1" applyFill="1" applyBorder="1" applyAlignment="1">
      <alignment horizontal="center" vertical="center"/>
    </xf>
    <xf numFmtId="44" fontId="53" fillId="0" borderId="0" xfId="13" applyFont="1" applyFill="1" applyBorder="1"/>
    <xf numFmtId="44" fontId="53" fillId="0" borderId="7" xfId="13" applyFont="1" applyFill="1" applyBorder="1"/>
    <xf numFmtId="0" fontId="4" fillId="7" borderId="1" xfId="0" applyFont="1" applyFill="1" applyBorder="1" applyAlignment="1">
      <alignment horizontal="center" vertical="center"/>
    </xf>
    <xf numFmtId="9" fontId="5" fillId="7" borderId="1" xfId="8" applyFont="1" applyFill="1" applyBorder="1" applyAlignment="1">
      <alignment horizontal="center" vertical="center"/>
    </xf>
    <xf numFmtId="0" fontId="69" fillId="0" borderId="0" xfId="0" applyFont="1" applyAlignment="1">
      <alignment horizontal="left" vertical="center" wrapText="1"/>
    </xf>
    <xf numFmtId="2" fontId="68" fillId="7" borderId="0" xfId="0" applyNumberFormat="1" applyFont="1" applyFill="1"/>
    <xf numFmtId="0" fontId="11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44" fontId="70" fillId="0" borderId="0" xfId="13" applyFont="1" applyFill="1" applyBorder="1" applyAlignment="1">
      <alignment horizontal="center" vertical="center" wrapText="1"/>
    </xf>
    <xf numFmtId="2" fontId="73" fillId="0" borderId="0" xfId="0" applyNumberFormat="1" applyFont="1"/>
    <xf numFmtId="0" fontId="74" fillId="2" borderId="1" xfId="0" applyFont="1" applyFill="1" applyBorder="1"/>
    <xf numFmtId="0" fontId="66" fillId="4" borderId="1" xfId="0" applyFont="1" applyFill="1" applyBorder="1" applyAlignment="1">
      <alignment horizontal="center" vertical="center"/>
    </xf>
    <xf numFmtId="0" fontId="66" fillId="0" borderId="1" xfId="0" applyFont="1" applyBorder="1" applyAlignment="1" applyProtection="1">
      <alignment horizontal="center" vertical="center"/>
      <protection locked="0"/>
    </xf>
    <xf numFmtId="0" fontId="77" fillId="2" borderId="1" xfId="0" applyFont="1" applyFill="1" applyBorder="1" applyAlignment="1">
      <alignment horizontal="center" vertical="center"/>
    </xf>
    <xf numFmtId="0" fontId="66" fillId="2" borderId="1" xfId="0" applyFont="1" applyFill="1" applyBorder="1" applyAlignment="1" applyProtection="1">
      <alignment horizontal="center" vertical="center"/>
      <protection locked="0"/>
    </xf>
    <xf numFmtId="0" fontId="66" fillId="0" borderId="1" xfId="0" applyFont="1" applyBorder="1" applyAlignment="1">
      <alignment horizontal="center" vertical="center"/>
    </xf>
    <xf numFmtId="165" fontId="77" fillId="2" borderId="1" xfId="0" applyNumberFormat="1" applyFont="1" applyFill="1" applyBorder="1" applyAlignment="1">
      <alignment horizontal="center" vertical="center" wrapText="1"/>
    </xf>
    <xf numFmtId="165" fontId="77" fillId="2" borderId="1" xfId="0" applyNumberFormat="1" applyFont="1" applyFill="1" applyBorder="1" applyAlignment="1">
      <alignment horizontal="center" vertical="center"/>
    </xf>
    <xf numFmtId="0" fontId="66" fillId="4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/>
    </xf>
    <xf numFmtId="0" fontId="66" fillId="4" borderId="1" xfId="3" applyFont="1" applyFill="1" applyBorder="1" applyAlignment="1">
      <alignment horizontal="center" vertical="center"/>
    </xf>
    <xf numFmtId="167" fontId="2" fillId="0" borderId="1" xfId="5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4" fontId="56" fillId="43" borderId="5" xfId="13" applyFont="1" applyFill="1" applyBorder="1" applyAlignment="1">
      <alignment horizontal="center" vertical="center" wrapText="1"/>
    </xf>
    <xf numFmtId="44" fontId="56" fillId="43" borderId="1" xfId="13" applyFont="1" applyFill="1" applyBorder="1" applyAlignment="1">
      <alignment vertical="center"/>
    </xf>
    <xf numFmtId="44" fontId="56" fillId="43" borderId="3" xfId="13" applyFont="1" applyFill="1" applyBorder="1" applyAlignment="1">
      <alignment horizontal="center" vertical="center"/>
    </xf>
    <xf numFmtId="44" fontId="56" fillId="43" borderId="4" xfId="13" applyFont="1" applyFill="1" applyBorder="1" applyAlignment="1">
      <alignment horizontal="center" vertical="center"/>
    </xf>
    <xf numFmtId="44" fontId="56" fillId="43" borderId="5" xfId="13" applyFont="1" applyFill="1" applyBorder="1" applyAlignment="1">
      <alignment horizontal="center" vertical="center"/>
    </xf>
    <xf numFmtId="44" fontId="24" fillId="43" borderId="1" xfId="13" applyFont="1" applyFill="1" applyBorder="1"/>
    <xf numFmtId="44" fontId="12" fillId="43" borderId="1" xfId="13" applyFont="1" applyFill="1" applyBorder="1"/>
    <xf numFmtId="44" fontId="12" fillId="43" borderId="3" xfId="13" applyFont="1" applyFill="1" applyBorder="1"/>
    <xf numFmtId="44" fontId="12" fillId="43" borderId="5" xfId="13" applyFont="1" applyFill="1" applyBorder="1"/>
    <xf numFmtId="44" fontId="56" fillId="43" borderId="1" xfId="13" applyFont="1" applyFill="1" applyBorder="1" applyAlignment="1">
      <alignment wrapText="1"/>
    </xf>
    <xf numFmtId="2" fontId="2" fillId="7" borderId="1" xfId="5" applyNumberFormat="1" applyFont="1" applyFill="1" applyBorder="1" applyAlignment="1" applyProtection="1">
      <alignment horizontal="center" vertical="center"/>
      <protection hidden="1"/>
    </xf>
    <xf numFmtId="0" fontId="66" fillId="7" borderId="1" xfId="0" applyFont="1" applyFill="1" applyBorder="1" applyAlignment="1">
      <alignment horizontal="center" vertical="center" wrapText="1"/>
    </xf>
    <xf numFmtId="2" fontId="80" fillId="0" borderId="0" xfId="0" applyNumberFormat="1" applyFont="1"/>
    <xf numFmtId="0" fontId="81" fillId="4" borderId="1" xfId="3" applyFont="1" applyFill="1" applyBorder="1" applyAlignment="1">
      <alignment horizontal="center" vertical="center"/>
    </xf>
    <xf numFmtId="2" fontId="81" fillId="2" borderId="1" xfId="5" applyNumberFormat="1" applyFont="1" applyFill="1" applyBorder="1" applyAlignment="1" applyProtection="1">
      <alignment horizontal="center" vertical="center"/>
      <protection hidden="1"/>
    </xf>
    <xf numFmtId="44" fontId="82" fillId="43" borderId="1" xfId="13" applyFont="1" applyFill="1" applyBorder="1" applyAlignment="1">
      <alignment horizontal="center" vertical="center"/>
    </xf>
    <xf numFmtId="167" fontId="81" fillId="4" borderId="1" xfId="5" applyNumberFormat="1" applyFont="1" applyFill="1" applyBorder="1" applyAlignment="1" applyProtection="1">
      <alignment horizontal="center" vertical="center"/>
      <protection hidden="1"/>
    </xf>
    <xf numFmtId="0" fontId="81" fillId="0" borderId="1" xfId="3" applyFont="1" applyBorder="1" applyAlignment="1">
      <alignment horizontal="center" vertical="center"/>
    </xf>
    <xf numFmtId="2" fontId="81" fillId="0" borderId="1" xfId="5" applyNumberFormat="1" applyFont="1" applyBorder="1" applyAlignment="1" applyProtection="1">
      <alignment horizontal="center" vertical="center"/>
      <protection hidden="1"/>
    </xf>
    <xf numFmtId="165" fontId="81" fillId="0" borderId="1" xfId="9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81" fillId="0" borderId="17" xfId="3" applyFont="1" applyBorder="1" applyAlignment="1">
      <alignment horizontal="center" vertical="center"/>
    </xf>
    <xf numFmtId="0" fontId="2" fillId="0" borderId="17" xfId="4" applyFont="1" applyBorder="1" applyAlignment="1">
      <alignment horizontal="center" vertical="center"/>
    </xf>
    <xf numFmtId="0" fontId="2" fillId="0" borderId="17" xfId="3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7" xfId="7" applyFont="1" applyBorder="1" applyAlignment="1" applyProtection="1">
      <alignment horizontal="center" vertical="center"/>
      <protection hidden="1"/>
    </xf>
    <xf numFmtId="0" fontId="16" fillId="0" borderId="17" xfId="7" applyFont="1" applyBorder="1" applyAlignment="1" applyProtection="1">
      <alignment horizontal="center" vertical="center"/>
      <protection hidden="1"/>
    </xf>
    <xf numFmtId="0" fontId="66" fillId="0" borderId="17" xfId="3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66" fillId="0" borderId="17" xfId="4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 wrapText="1"/>
    </xf>
    <xf numFmtId="0" fontId="66" fillId="0" borderId="17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 wrapText="1"/>
    </xf>
    <xf numFmtId="44" fontId="53" fillId="0" borderId="6" xfId="13" applyFont="1" applyFill="1" applyBorder="1"/>
    <xf numFmtId="44" fontId="53" fillId="0" borderId="6" xfId="13" applyFont="1" applyFill="1" applyBorder="1" applyAlignment="1">
      <alignment horizontal="center" vertical="center"/>
    </xf>
    <xf numFmtId="44" fontId="57" fillId="0" borderId="6" xfId="13" applyFont="1" applyFill="1" applyBorder="1" applyAlignment="1">
      <alignment horizontal="center" vertical="center"/>
    </xf>
    <xf numFmtId="44" fontId="56" fillId="0" borderId="6" xfId="13" applyFont="1" applyFill="1" applyBorder="1" applyAlignment="1">
      <alignment horizontal="center" vertical="center"/>
    </xf>
    <xf numFmtId="44" fontId="53" fillId="0" borderId="6" xfId="13" applyFont="1" applyFill="1" applyBorder="1" applyAlignment="1">
      <alignment vertical="center"/>
    </xf>
    <xf numFmtId="44" fontId="82" fillId="0" borderId="6" xfId="13" applyFont="1" applyFill="1" applyBorder="1" applyAlignment="1">
      <alignment horizontal="center" vertical="center"/>
    </xf>
    <xf numFmtId="166" fontId="81" fillId="0" borderId="1" xfId="9" applyNumberFormat="1" applyFont="1" applyFill="1" applyBorder="1" applyAlignment="1">
      <alignment horizontal="center" vertical="center"/>
    </xf>
    <xf numFmtId="166" fontId="2" fillId="0" borderId="1" xfId="9" applyNumberFormat="1" applyFont="1" applyFill="1" applyBorder="1" applyAlignment="1">
      <alignment horizontal="center" vertical="center"/>
    </xf>
    <xf numFmtId="0" fontId="2" fillId="0" borderId="1" xfId="4" applyFont="1" applyBorder="1" applyAlignment="1" applyProtection="1">
      <alignment horizontal="center" vertical="center" wrapText="1"/>
      <protection hidden="1"/>
    </xf>
    <xf numFmtId="165" fontId="2" fillId="0" borderId="1" xfId="9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/>
      <protection hidden="1"/>
    </xf>
    <xf numFmtId="166" fontId="17" fillId="0" borderId="1" xfId="0" applyNumberFormat="1" applyFont="1" applyBorder="1" applyAlignment="1" applyProtection="1">
      <alignment horizontal="center" vertical="center"/>
      <protection hidden="1"/>
    </xf>
    <xf numFmtId="166" fontId="2" fillId="0" borderId="1" xfId="7" applyNumberFormat="1" applyFont="1" applyBorder="1" applyAlignment="1" applyProtection="1">
      <alignment horizontal="center" vertical="center"/>
      <protection hidden="1"/>
    </xf>
    <xf numFmtId="166" fontId="2" fillId="0" borderId="1" xfId="10" applyNumberFormat="1" applyFont="1" applyFill="1" applyBorder="1" applyAlignment="1">
      <alignment horizontal="center" vertical="center"/>
    </xf>
    <xf numFmtId="44" fontId="56" fillId="0" borderId="6" xfId="13" applyFont="1" applyFill="1" applyBorder="1"/>
    <xf numFmtId="166" fontId="66" fillId="0" borderId="1" xfId="9" applyNumberFormat="1" applyFont="1" applyFill="1" applyBorder="1" applyAlignment="1">
      <alignment horizontal="center" vertical="center"/>
    </xf>
    <xf numFmtId="44" fontId="75" fillId="0" borderId="6" xfId="13" applyFont="1" applyFill="1" applyBorder="1" applyAlignment="1">
      <alignment horizontal="center" vertical="center"/>
    </xf>
    <xf numFmtId="166" fontId="2" fillId="0" borderId="1" xfId="3" applyNumberFormat="1" applyFont="1" applyBorder="1" applyAlignment="1">
      <alignment horizontal="center" vertical="center"/>
    </xf>
    <xf numFmtId="166" fontId="2" fillId="0" borderId="3" xfId="9" applyNumberFormat="1" applyFont="1" applyFill="1" applyBorder="1" applyAlignment="1">
      <alignment horizontal="center" vertical="center"/>
    </xf>
    <xf numFmtId="44" fontId="53" fillId="0" borderId="25" xfId="13" applyFont="1" applyFill="1" applyBorder="1" applyAlignment="1">
      <alignment horizontal="center" vertical="center"/>
    </xf>
    <xf numFmtId="166" fontId="2" fillId="0" borderId="4" xfId="9" applyNumberFormat="1" applyFont="1" applyFill="1" applyBorder="1" applyAlignment="1">
      <alignment horizontal="center" vertical="center"/>
    </xf>
    <xf numFmtId="44" fontId="53" fillId="0" borderId="26" xfId="13" applyFont="1" applyFill="1" applyBorder="1" applyAlignment="1">
      <alignment horizontal="center" vertical="center"/>
    </xf>
    <xf numFmtId="166" fontId="2" fillId="0" borderId="5" xfId="9" applyNumberFormat="1" applyFont="1" applyFill="1" applyBorder="1" applyAlignment="1">
      <alignment horizontal="center" vertical="center"/>
    </xf>
    <xf numFmtId="44" fontId="53" fillId="0" borderId="27" xfId="13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4" fontId="55" fillId="0" borderId="6" xfId="13" applyFont="1" applyFill="1" applyBorder="1"/>
    <xf numFmtId="44" fontId="54" fillId="0" borderId="6" xfId="13" applyFont="1" applyFill="1" applyBorder="1"/>
    <xf numFmtId="165" fontId="2" fillId="0" borderId="3" xfId="0" applyNumberFormat="1" applyFont="1" applyBorder="1" applyAlignment="1">
      <alignment horizontal="center" vertical="center"/>
    </xf>
    <xf numFmtId="44" fontId="54" fillId="0" borderId="25" xfId="13" applyFont="1" applyFill="1" applyBorder="1"/>
    <xf numFmtId="166" fontId="2" fillId="0" borderId="5" xfId="7" applyNumberFormat="1" applyFont="1" applyBorder="1" applyAlignment="1" applyProtection="1">
      <alignment horizontal="center" vertical="center"/>
      <protection hidden="1"/>
    </xf>
    <xf numFmtId="44" fontId="54" fillId="0" borderId="27" xfId="13" applyFont="1" applyFill="1" applyBorder="1"/>
    <xf numFmtId="166" fontId="2" fillId="0" borderId="1" xfId="0" applyNumberFormat="1" applyFont="1" applyBorder="1" applyAlignment="1" applyProtection="1">
      <alignment horizontal="center" vertical="center" wrapText="1"/>
      <protection hidden="1"/>
    </xf>
    <xf numFmtId="44" fontId="53" fillId="0" borderId="6" xfId="13" applyFont="1" applyFill="1" applyBorder="1" applyAlignment="1">
      <alignment wrapText="1"/>
    </xf>
    <xf numFmtId="44" fontId="75" fillId="0" borderId="6" xfId="13" applyFont="1" applyFill="1" applyBorder="1"/>
    <xf numFmtId="166" fontId="66" fillId="0" borderId="1" xfId="0" applyNumberFormat="1" applyFont="1" applyBorder="1" applyAlignment="1">
      <alignment horizontal="center" vertical="center"/>
    </xf>
    <xf numFmtId="44" fontId="76" fillId="0" borderId="6" xfId="13" applyFont="1" applyFill="1" applyBorder="1"/>
    <xf numFmtId="166" fontId="66" fillId="0" borderId="1" xfId="7" applyNumberFormat="1" applyFont="1" applyBorder="1" applyAlignment="1" applyProtection="1">
      <alignment horizontal="center" vertical="center"/>
      <protection hidden="1"/>
    </xf>
    <xf numFmtId="165" fontId="66" fillId="0" borderId="1" xfId="0" applyNumberFormat="1" applyFont="1" applyBorder="1" applyAlignment="1">
      <alignment horizontal="center" vertical="center"/>
    </xf>
    <xf numFmtId="0" fontId="85" fillId="0" borderId="0" xfId="0" applyFont="1"/>
    <xf numFmtId="0" fontId="85" fillId="0" borderId="7" xfId="0" applyFont="1" applyBorder="1"/>
    <xf numFmtId="0" fontId="56" fillId="0" borderId="5" xfId="11" applyNumberFormat="1" applyFont="1" applyFill="1" applyBorder="1" applyAlignment="1">
      <alignment horizontal="center" vertical="center" wrapText="1"/>
    </xf>
    <xf numFmtId="10" fontId="85" fillId="0" borderId="1" xfId="8" applyNumberFormat="1" applyFont="1" applyFill="1" applyBorder="1"/>
    <xf numFmtId="10" fontId="86" fillId="0" borderId="1" xfId="8" applyNumberFormat="1" applyFont="1" applyFill="1" applyBorder="1"/>
    <xf numFmtId="10" fontId="87" fillId="0" borderId="1" xfId="8" applyNumberFormat="1" applyFont="1" applyFill="1" applyBorder="1"/>
    <xf numFmtId="0" fontId="24" fillId="5" borderId="1" xfId="0" applyFont="1" applyFill="1" applyBorder="1" applyAlignment="1" applyProtection="1">
      <alignment horizontal="center" vertical="center"/>
      <protection locked="0" hidden="1"/>
    </xf>
    <xf numFmtId="171" fontId="24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71" fillId="5" borderId="1" xfId="0" applyFont="1" applyFill="1" applyBorder="1" applyAlignment="1" applyProtection="1">
      <alignment horizontal="center" vertical="center"/>
      <protection locked="0" hidden="1"/>
    </xf>
    <xf numFmtId="44" fontId="24" fillId="5" borderId="1" xfId="13" applyFont="1" applyFill="1" applyBorder="1" applyAlignment="1" applyProtection="1">
      <alignment horizontal="center" vertical="center" wrapText="1"/>
      <protection hidden="1"/>
    </xf>
    <xf numFmtId="0" fontId="11" fillId="7" borderId="1" xfId="0" applyFont="1" applyFill="1" applyBorder="1" applyAlignment="1" applyProtection="1">
      <alignment horizontal="center" vertical="center"/>
      <protection locked="0"/>
    </xf>
    <xf numFmtId="44" fontId="89" fillId="7" borderId="1" xfId="13" applyFont="1" applyFill="1" applyBorder="1"/>
    <xf numFmtId="0" fontId="11" fillId="2" borderId="1" xfId="0" applyFont="1" applyFill="1" applyBorder="1" applyAlignment="1" applyProtection="1">
      <alignment horizontal="center" vertical="center"/>
      <protection locked="0"/>
    </xf>
    <xf numFmtId="44" fontId="88" fillId="7" borderId="1" xfId="13" applyFont="1" applyFill="1" applyBorder="1"/>
    <xf numFmtId="0" fontId="81" fillId="4" borderId="1" xfId="3" applyFont="1" applyFill="1" applyBorder="1" applyAlignment="1">
      <alignment horizontal="center" vertical="center" wrapText="1"/>
    </xf>
    <xf numFmtId="0" fontId="91" fillId="4" borderId="1" xfId="3" applyFont="1" applyFill="1" applyBorder="1" applyAlignment="1">
      <alignment horizontal="center" vertical="center"/>
    </xf>
    <xf numFmtId="44" fontId="92" fillId="7" borderId="1" xfId="13" applyFont="1" applyFill="1" applyBorder="1"/>
    <xf numFmtId="167" fontId="81" fillId="0" borderId="1" xfId="5" applyNumberFormat="1" applyFont="1" applyBorder="1" applyAlignment="1" applyProtection="1">
      <alignment horizontal="center" vertical="center"/>
      <protection hidden="1"/>
    </xf>
    <xf numFmtId="0" fontId="91" fillId="0" borderId="1" xfId="3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2" fontId="2" fillId="0" borderId="1" xfId="6" applyNumberFormat="1" applyFont="1" applyBorder="1" applyAlignment="1" applyProtection="1">
      <alignment horizontal="center" vertical="center"/>
      <protection hidden="1"/>
    </xf>
    <xf numFmtId="2" fontId="93" fillId="0" borderId="1" xfId="6" applyNumberFormat="1" applyFont="1" applyBorder="1" applyAlignment="1" applyProtection="1">
      <alignment horizontal="center" vertical="center"/>
      <protection hidden="1"/>
    </xf>
    <xf numFmtId="0" fontId="90" fillId="4" borderId="1" xfId="0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/>
    </xf>
    <xf numFmtId="0" fontId="91" fillId="0" borderId="1" xfId="3" applyFont="1" applyBorder="1" applyAlignment="1">
      <alignment horizontal="center" vertical="center" wrapText="1"/>
    </xf>
    <xf numFmtId="0" fontId="91" fillId="4" borderId="1" xfId="3" applyFont="1" applyFill="1" applyBorder="1" applyAlignment="1">
      <alignment horizontal="center" vertical="center" wrapText="1"/>
    </xf>
    <xf numFmtId="167" fontId="81" fillId="2" borderId="1" xfId="5" applyNumberFormat="1" applyFont="1" applyFill="1" applyBorder="1" applyAlignment="1" applyProtection="1">
      <alignment horizontal="center" vertical="center"/>
      <protection hidden="1"/>
    </xf>
    <xf numFmtId="2" fontId="2" fillId="0" borderId="1" xfId="5" applyNumberFormat="1" applyFont="1" applyBorder="1" applyAlignment="1" applyProtection="1">
      <alignment horizontal="center" vertical="center"/>
      <protection hidden="1"/>
    </xf>
    <xf numFmtId="0" fontId="11" fillId="7" borderId="1" xfId="3" applyFont="1" applyFill="1" applyBorder="1" applyAlignment="1">
      <alignment horizontal="center" vertical="center"/>
    </xf>
    <xf numFmtId="0" fontId="11" fillId="4" borderId="1" xfId="3" applyFont="1" applyFill="1" applyBorder="1" applyAlignment="1">
      <alignment horizontal="center" vertical="center" wrapText="1"/>
    </xf>
    <xf numFmtId="0" fontId="2" fillId="7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/>
    </xf>
    <xf numFmtId="2" fontId="2" fillId="4" borderId="1" xfId="5" applyNumberFormat="1" applyFont="1" applyFill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9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94" fillId="4" borderId="1" xfId="0" applyFont="1" applyFill="1" applyBorder="1" applyAlignment="1">
      <alignment horizontal="center" vertical="center"/>
    </xf>
    <xf numFmtId="2" fontId="95" fillId="0" borderId="1" xfId="7" applyNumberFormat="1" applyFont="1" applyBorder="1" applyAlignment="1" applyProtection="1">
      <alignment horizontal="center" vertical="center"/>
      <protection hidden="1"/>
    </xf>
    <xf numFmtId="2" fontId="2" fillId="2" borderId="1" xfId="7" applyNumberFormat="1" applyFont="1" applyFill="1" applyBorder="1" applyAlignment="1" applyProtection="1">
      <alignment horizontal="center" vertical="center"/>
      <protection hidden="1"/>
    </xf>
    <xf numFmtId="167" fontId="2" fillId="2" borderId="1" xfId="7" applyNumberFormat="1" applyFont="1" applyFill="1" applyBorder="1" applyAlignment="1" applyProtection="1">
      <alignment horizontal="center" vertical="center"/>
      <protection hidden="1"/>
    </xf>
    <xf numFmtId="167" fontId="2" fillId="4" borderId="1" xfId="7" applyNumberFormat="1" applyFont="1" applyFill="1" applyBorder="1" applyAlignment="1" applyProtection="1">
      <alignment horizontal="center" vertical="center"/>
      <protection hidden="1"/>
    </xf>
    <xf numFmtId="2" fontId="2" fillId="7" borderId="1" xfId="6" applyNumberFormat="1" applyFont="1" applyFill="1" applyBorder="1" applyAlignment="1" applyProtection="1">
      <alignment horizontal="center" vertical="center"/>
      <protection hidden="1"/>
    </xf>
    <xf numFmtId="2" fontId="93" fillId="0" borderId="1" xfId="7" applyNumberFormat="1" applyFont="1" applyBorder="1" applyAlignment="1" applyProtection="1">
      <alignment horizontal="center" vertical="center"/>
      <protection hidden="1"/>
    </xf>
    <xf numFmtId="0" fontId="2" fillId="8" borderId="1" xfId="4" applyFont="1" applyFill="1" applyBorder="1" applyAlignment="1">
      <alignment horizontal="center" vertical="center" wrapText="1"/>
    </xf>
    <xf numFmtId="2" fontId="2" fillId="2" borderId="1" xfId="6" applyNumberFormat="1" applyFont="1" applyFill="1" applyBorder="1" applyAlignment="1" applyProtection="1">
      <alignment horizontal="center" vertical="center"/>
      <protection hidden="1"/>
    </xf>
    <xf numFmtId="0" fontId="11" fillId="4" borderId="1" xfId="4" applyFont="1" applyFill="1" applyBorder="1" applyAlignment="1">
      <alignment horizontal="center" vertical="center"/>
    </xf>
    <xf numFmtId="0" fontId="2" fillId="9" borderId="1" xfId="4" applyFont="1" applyFill="1" applyBorder="1" applyAlignment="1">
      <alignment horizontal="center" vertical="center" wrapText="1"/>
    </xf>
    <xf numFmtId="167" fontId="2" fillId="2" borderId="1" xfId="6" applyNumberFormat="1" applyFont="1" applyFill="1" applyBorder="1" applyAlignment="1" applyProtection="1">
      <alignment horizontal="center" vertical="center"/>
      <protection hidden="1"/>
    </xf>
    <xf numFmtId="2" fontId="2" fillId="0" borderId="1" xfId="7" applyNumberFormat="1" applyFont="1" applyBorder="1" applyAlignment="1" applyProtection="1">
      <alignment horizontal="center" vertical="center"/>
      <protection hidden="1"/>
    </xf>
    <xf numFmtId="0" fontId="78" fillId="4" borderId="1" xfId="3" applyFont="1" applyFill="1" applyBorder="1" applyAlignment="1">
      <alignment horizontal="center" vertical="center"/>
    </xf>
    <xf numFmtId="44" fontId="96" fillId="7" borderId="1" xfId="13" applyFont="1" applyFill="1" applyBorder="1"/>
    <xf numFmtId="2" fontId="2" fillId="2" borderId="1" xfId="5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3" applyFont="1" applyFill="1" applyBorder="1" applyAlignment="1">
      <alignment horizontal="center" vertical="center"/>
    </xf>
    <xf numFmtId="2" fontId="2" fillId="0" borderId="3" xfId="6" applyNumberFormat="1" applyFont="1" applyBorder="1" applyAlignment="1" applyProtection="1">
      <alignment horizontal="center" vertical="center"/>
      <protection hidden="1"/>
    </xf>
    <xf numFmtId="0" fontId="11" fillId="4" borderId="3" xfId="0" applyFont="1" applyFill="1" applyBorder="1" applyAlignment="1">
      <alignment horizontal="center" vertical="center"/>
    </xf>
    <xf numFmtId="2" fontId="2" fillId="0" borderId="4" xfId="6" applyNumberFormat="1" applyFont="1" applyBorder="1" applyAlignment="1" applyProtection="1">
      <alignment horizontal="center" vertical="center"/>
      <protection hidden="1"/>
    </xf>
    <xf numFmtId="0" fontId="11" fillId="4" borderId="4" xfId="0" applyFont="1" applyFill="1" applyBorder="1" applyAlignment="1">
      <alignment horizontal="center" vertical="center"/>
    </xf>
    <xf numFmtId="2" fontId="2" fillId="0" borderId="5" xfId="6" applyNumberFormat="1" applyFont="1" applyBorder="1" applyAlignment="1" applyProtection="1">
      <alignment horizontal="center" vertical="center"/>
      <protection hidden="1"/>
    </xf>
    <xf numFmtId="0" fontId="11" fillId="4" borderId="5" xfId="0" applyFont="1" applyFill="1" applyBorder="1" applyAlignment="1">
      <alignment horizontal="center" vertical="center"/>
    </xf>
    <xf numFmtId="2" fontId="93" fillId="7" borderId="1" xfId="6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 applyProtection="1">
      <alignment horizontal="center" vertical="center"/>
      <protection hidden="1"/>
    </xf>
    <xf numFmtId="0" fontId="2" fillId="2" borderId="3" xfId="7" applyFont="1" applyFill="1" applyBorder="1" applyAlignment="1">
      <alignment horizontal="center" vertical="center" wrapText="1"/>
    </xf>
    <xf numFmtId="2" fontId="2" fillId="0" borderId="3" xfId="7" applyNumberFormat="1" applyFont="1" applyBorder="1" applyAlignment="1" applyProtection="1">
      <alignment horizontal="center" vertical="center"/>
      <protection hidden="1"/>
    </xf>
    <xf numFmtId="0" fontId="11" fillId="2" borderId="3" xfId="7" applyFont="1" applyFill="1" applyBorder="1" applyAlignment="1" applyProtection="1">
      <alignment horizontal="center" vertical="center"/>
      <protection hidden="1"/>
    </xf>
    <xf numFmtId="0" fontId="2" fillId="2" borderId="5" xfId="7" applyFont="1" applyFill="1" applyBorder="1" applyAlignment="1">
      <alignment horizontal="center" vertical="center" wrapText="1"/>
    </xf>
    <xf numFmtId="2" fontId="2" fillId="2" borderId="5" xfId="7" applyNumberFormat="1" applyFont="1" applyFill="1" applyBorder="1" applyAlignment="1" applyProtection="1">
      <alignment horizontal="center" vertical="center"/>
      <protection hidden="1"/>
    </xf>
    <xf numFmtId="0" fontId="11" fillId="2" borderId="5" xfId="7" applyFont="1" applyFill="1" applyBorder="1" applyAlignment="1" applyProtection="1">
      <alignment horizontal="center" vertical="center"/>
      <protection hidden="1"/>
    </xf>
    <xf numFmtId="0" fontId="2" fillId="2" borderId="1" xfId="4" applyFont="1" applyFill="1" applyBorder="1" applyAlignment="1">
      <alignment horizontal="center" vertical="center" wrapText="1"/>
    </xf>
    <xf numFmtId="2" fontId="95" fillId="2" borderId="1" xfId="7" applyNumberFormat="1" applyFont="1" applyFill="1" applyBorder="1" applyAlignment="1" applyProtection="1">
      <alignment horizontal="center" vertical="center"/>
      <protection hidden="1"/>
    </xf>
    <xf numFmtId="0" fontId="2" fillId="7" borderId="1" xfId="4" applyFont="1" applyFill="1" applyBorder="1" applyAlignment="1">
      <alignment horizontal="center" vertical="center" wrapText="1"/>
    </xf>
    <xf numFmtId="167" fontId="2" fillId="7" borderId="1" xfId="6" applyNumberFormat="1" applyFont="1" applyFill="1" applyBorder="1" applyAlignment="1" applyProtection="1">
      <alignment horizontal="center" vertical="center"/>
      <protection hidden="1"/>
    </xf>
    <xf numFmtId="0" fontId="66" fillId="4" borderId="1" xfId="4" applyFont="1" applyFill="1" applyBorder="1" applyAlignment="1">
      <alignment horizontal="center" vertical="center" wrapText="1"/>
    </xf>
    <xf numFmtId="167" fontId="66" fillId="2" borderId="1" xfId="6" applyNumberFormat="1" applyFont="1" applyFill="1" applyBorder="1" applyAlignment="1" applyProtection="1">
      <alignment horizontal="center" vertical="center"/>
      <protection hidden="1"/>
    </xf>
    <xf numFmtId="0" fontId="66" fillId="2" borderId="1" xfId="4" applyFont="1" applyFill="1" applyBorder="1" applyAlignment="1">
      <alignment horizontal="center" vertical="center"/>
    </xf>
    <xf numFmtId="0" fontId="2" fillId="2" borderId="1" xfId="7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6" fillId="7" borderId="1" xfId="7" applyFont="1" applyFill="1" applyBorder="1" applyAlignment="1">
      <alignment horizontal="center" vertical="center" wrapText="1"/>
    </xf>
    <xf numFmtId="0" fontId="66" fillId="2" borderId="1" xfId="7" applyFont="1" applyFill="1" applyBorder="1" applyAlignment="1">
      <alignment horizontal="center" vertical="center" wrapText="1"/>
    </xf>
    <xf numFmtId="0" fontId="78" fillId="2" borderId="1" xfId="7" applyFont="1" applyFill="1" applyBorder="1" applyAlignment="1" applyProtection="1">
      <alignment horizontal="center" vertical="center"/>
      <protection hidden="1"/>
    </xf>
    <xf numFmtId="0" fontId="24" fillId="5" borderId="1" xfId="0" applyFont="1" applyFill="1" applyBorder="1" applyAlignment="1" applyProtection="1">
      <alignment horizontal="center" vertical="center" wrapText="1"/>
      <protection locked="0" hidden="1"/>
    </xf>
    <xf numFmtId="44" fontId="88" fillId="5" borderId="1" xfId="13" applyFont="1" applyFill="1" applyBorder="1"/>
    <xf numFmtId="44" fontId="92" fillId="5" borderId="1" xfId="13" applyFont="1" applyFill="1" applyBorder="1"/>
    <xf numFmtId="44" fontId="96" fillId="5" borderId="1" xfId="13" applyFont="1" applyFill="1" applyBorder="1"/>
    <xf numFmtId="0" fontId="0" fillId="0" borderId="7" xfId="0" applyBorder="1"/>
    <xf numFmtId="0" fontId="83" fillId="0" borderId="0" xfId="0" applyFont="1"/>
    <xf numFmtId="0" fontId="72" fillId="0" borderId="0" xfId="0" applyFont="1"/>
    <xf numFmtId="0" fontId="0" fillId="0" borderId="18" xfId="0" applyBorder="1"/>
    <xf numFmtId="44" fontId="55" fillId="0" borderId="0" xfId="13" applyFont="1" applyFill="1" applyBorder="1"/>
    <xf numFmtId="44" fontId="24" fillId="0" borderId="0" xfId="13" applyFont="1" applyFill="1" applyBorder="1"/>
    <xf numFmtId="167" fontId="2" fillId="0" borderId="1" xfId="6" applyNumberFormat="1" applyFont="1" applyBorder="1" applyAlignment="1" applyProtection="1">
      <alignment horizontal="center" vertical="center"/>
      <protection hidden="1"/>
    </xf>
    <xf numFmtId="0" fontId="2" fillId="0" borderId="1" xfId="7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6" fillId="0" borderId="1" xfId="7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/>
    </xf>
    <xf numFmtId="0" fontId="9" fillId="7" borderId="6" xfId="0" applyFont="1" applyFill="1" applyBorder="1" applyAlignment="1" applyProtection="1">
      <alignment horizontal="center" vertical="center"/>
      <protection locked="0"/>
    </xf>
    <xf numFmtId="0" fontId="98" fillId="0" borderId="0" xfId="0" applyFont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30" fillId="4" borderId="0" xfId="0" applyFont="1" applyFill="1" applyAlignment="1">
      <alignment vertical="center"/>
    </xf>
    <xf numFmtId="0" fontId="27" fillId="4" borderId="0" xfId="0" applyFont="1" applyFill="1" applyAlignment="1">
      <alignment horizontal="left" vertical="center" wrapText="1"/>
    </xf>
    <xf numFmtId="0" fontId="29" fillId="4" borderId="0" xfId="0" applyFont="1" applyFill="1" applyAlignment="1">
      <alignment horizontal="center" vertical="center"/>
    </xf>
    <xf numFmtId="14" fontId="84" fillId="0" borderId="0" xfId="1" applyNumberFormat="1" applyFont="1" applyFill="1" applyBorder="1" applyAlignment="1">
      <alignment horizontal="center"/>
    </xf>
    <xf numFmtId="14" fontId="84" fillId="0" borderId="7" xfId="1" applyNumberFormat="1" applyFont="1" applyFill="1" applyBorder="1" applyAlignment="1">
      <alignment horizontal="center"/>
    </xf>
    <xf numFmtId="14" fontId="58" fillId="0" borderId="0" xfId="1" applyNumberFormat="1" applyFont="1" applyFill="1" applyBorder="1" applyAlignment="1">
      <alignment horizontal="center"/>
    </xf>
    <xf numFmtId="14" fontId="58" fillId="0" borderId="7" xfId="1" applyNumberFormat="1" applyFont="1" applyFill="1" applyBorder="1" applyAlignment="1">
      <alignment horizontal="center"/>
    </xf>
    <xf numFmtId="0" fontId="15" fillId="5" borderId="0" xfId="65" applyFill="1" applyAlignment="1">
      <alignment horizontal="center"/>
    </xf>
    <xf numFmtId="0" fontId="15" fillId="5" borderId="7" xfId="65" applyFill="1" applyBorder="1" applyAlignment="1">
      <alignment horizontal="center"/>
    </xf>
  </cellXfs>
  <cellStyles count="69">
    <cellStyle name="20% — akcent 1" xfId="42" builtinId="30" customBuiltin="1"/>
    <cellStyle name="20% — akcent 2" xfId="46" builtinId="34" customBuiltin="1"/>
    <cellStyle name="20% — akcent 3" xfId="50" builtinId="38" customBuiltin="1"/>
    <cellStyle name="20% — akcent 4" xfId="54" builtinId="42" customBuiltin="1"/>
    <cellStyle name="20% — akcent 5" xfId="58" builtinId="46" customBuiltin="1"/>
    <cellStyle name="20% — akcent 6" xfId="62" builtinId="50" customBuiltin="1"/>
    <cellStyle name="40% — akcent 1" xfId="43" builtinId="31" customBuiltin="1"/>
    <cellStyle name="40% — akcent 2" xfId="47" builtinId="35" customBuiltin="1"/>
    <cellStyle name="40% — akcent 3" xfId="51" builtinId="39" customBuiltin="1"/>
    <cellStyle name="40% — akcent 4" xfId="55" builtinId="43" customBuiltin="1"/>
    <cellStyle name="40% — akcent 5" xfId="59" builtinId="47" customBuiltin="1"/>
    <cellStyle name="40% — akcent 6" xfId="63" builtinId="51" customBuiltin="1"/>
    <cellStyle name="60% — akcent 1" xfId="44" builtinId="32" customBuiltin="1"/>
    <cellStyle name="60% — akcent 2" xfId="48" builtinId="36" customBuiltin="1"/>
    <cellStyle name="60% — akcent 3" xfId="52" builtinId="40" customBuiltin="1"/>
    <cellStyle name="60% — akcent 4" xfId="56" builtinId="44" customBuiltin="1"/>
    <cellStyle name="60% — akcent 5" xfId="60" builtinId="48" customBuiltin="1"/>
    <cellStyle name="60% — akcent 6" xfId="64" builtinId="52" customBuiltin="1"/>
    <cellStyle name="Akcent 1" xfId="41" builtinId="29" customBuiltin="1"/>
    <cellStyle name="Akcent 2" xfId="45" builtinId="33" customBuiltin="1"/>
    <cellStyle name="Akcent 3" xfId="49" builtinId="37" customBuiltin="1"/>
    <cellStyle name="Akcent 4" xfId="53" builtinId="41" customBuiltin="1"/>
    <cellStyle name="Akcent 5" xfId="57" builtinId="45" customBuiltin="1"/>
    <cellStyle name="Akcent 6" xfId="61" builtinId="49" customBuiltin="1"/>
    <cellStyle name="Comma 2" xfId="19" xr:uid="{00000000-0005-0000-0000-000018000000}"/>
    <cellStyle name="Currency 2" xfId="18" xr:uid="{00000000-0005-0000-0000-000019000000}"/>
    <cellStyle name="Dane wejściowe" xfId="32" builtinId="20" customBuiltin="1"/>
    <cellStyle name="Dane wyjściowe" xfId="33" builtinId="21" customBuiltin="1"/>
    <cellStyle name="Dobry" xfId="29" builtinId="26" customBuiltin="1"/>
    <cellStyle name="Dziesiętny" xfId="1" builtinId="3"/>
    <cellStyle name="Hiperłącze" xfId="2" builtinId="8"/>
    <cellStyle name="Hiperłącze 2" xfId="15" xr:uid="{00000000-0005-0000-0000-00001F000000}"/>
    <cellStyle name="Komórka połączona" xfId="35" builtinId="24" customBuiltin="1"/>
    <cellStyle name="Komórka zaznaczona" xfId="36" builtinId="23" customBuiltin="1"/>
    <cellStyle name="Legal 8½ x 14 in" xfId="14" xr:uid="{00000000-0005-0000-0000-000022000000}"/>
    <cellStyle name="Nagłówek 1" xfId="25" builtinId="16" customBuiltin="1"/>
    <cellStyle name="Nagłówek 2" xfId="26" builtinId="17" customBuiltin="1"/>
    <cellStyle name="Nagłówek 3" xfId="27" builtinId="18" customBuiltin="1"/>
    <cellStyle name="Nagłówek 4" xfId="28" builtinId="19" customBuiltin="1"/>
    <cellStyle name="Neutralny" xfId="31" builtinId="28" customBuiltin="1"/>
    <cellStyle name="Normal 2" xfId="12" xr:uid="{00000000-0005-0000-0000-000028000000}"/>
    <cellStyle name="Normal 2 2" xfId="17" xr:uid="{00000000-0005-0000-0000-000029000000}"/>
    <cellStyle name="Normal 3" xfId="20" xr:uid="{00000000-0005-0000-0000-00002A000000}"/>
    <cellStyle name="Normalny" xfId="0" builtinId="0"/>
    <cellStyle name="Normalny 2" xfId="3" xr:uid="{00000000-0005-0000-0000-00002C000000}"/>
    <cellStyle name="Normalny 2 2" xfId="4" xr:uid="{00000000-0005-0000-0000-00002D000000}"/>
    <cellStyle name="Normalny 2 3" xfId="16" xr:uid="{00000000-0005-0000-0000-00002E000000}"/>
    <cellStyle name="Normalny 3" xfId="68" xr:uid="{EDAB8BBE-11F2-4B89-AE1C-E442E12F4D92}"/>
    <cellStyle name="Normalny 5" xfId="65" xr:uid="{4E51F033-42A7-4EF8-9CB9-14772950493C}"/>
    <cellStyle name="Normalny_EXL 6mm" xfId="5" xr:uid="{00000000-0005-0000-0000-00002F000000}"/>
    <cellStyle name="Normalny_EXL 6mm 2" xfId="6" xr:uid="{00000000-0005-0000-0000-000030000000}"/>
    <cellStyle name="Normalny_XL-SM 2" xfId="7" xr:uid="{00000000-0005-0000-0000-000031000000}"/>
    <cellStyle name="Obliczenia" xfId="34" builtinId="22" customBuiltin="1"/>
    <cellStyle name="Percent 2" xfId="21" xr:uid="{00000000-0005-0000-0000-000033000000}"/>
    <cellStyle name="Procentowy" xfId="8" builtinId="5"/>
    <cellStyle name="Procentowy 2" xfId="23" xr:uid="{00000000-0005-0000-0000-000035000000}"/>
    <cellStyle name="Procentowy 4" xfId="67" xr:uid="{FD7AACE1-A5F3-4552-9BF1-69C96362B922}"/>
    <cellStyle name="Suma" xfId="40" builtinId="25" customBuiltin="1"/>
    <cellStyle name="Tekst objaśnienia" xfId="39" builtinId="53" customBuiltin="1"/>
    <cellStyle name="Tekst ostrzeżenia" xfId="37" builtinId="11" customBuiltin="1"/>
    <cellStyle name="Tytuł" xfId="24" builtinId="15" customBuiltin="1"/>
    <cellStyle name="Uwaga" xfId="38" builtinId="10" customBuiltin="1"/>
    <cellStyle name="Walutowy" xfId="13" builtinId="4"/>
    <cellStyle name="Walutowy 2" xfId="9" xr:uid="{00000000-0005-0000-0000-00003C000000}"/>
    <cellStyle name="Walutowy 2 2" xfId="22" xr:uid="{00000000-0005-0000-0000-00003D000000}"/>
    <cellStyle name="Walutowy 2 2 2" xfId="10" xr:uid="{00000000-0005-0000-0000-00003E000000}"/>
    <cellStyle name="Walutowy 3 2 2" xfId="11" xr:uid="{00000000-0005-0000-0000-00003F000000}"/>
    <cellStyle name="Walutowy 5" xfId="66" xr:uid="{28717349-28C3-4333-A6AA-BFF3E6E9DC11}"/>
    <cellStyle name="Zły" xfId="30" builtinId="27" customBuiltin="1"/>
  </cellStyles>
  <dxfs count="4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8" formatCode="_-[$€-2]\ * #,##0.00_-;\-[$€-2]\ * #,##0.0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8" formatCode="_-[$€-2]\ * #,##0.00_-;\-[$€-2]\ * #,##0.00_-;_-[$€-2]\ 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8" formatCode="_-[$€-2]\ * #,##0.00_-;\-[$€-2]\ * #,##0.00_-;_-[$€-2]\ 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color rgb="FFFF0000"/>
      </font>
    </dxf>
    <dxf>
      <font>
        <b/>
        <i val="0"/>
        <color rgb="FF00B05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0000"/>
      <color rgb="FF993300"/>
      <color rgb="FFCC3300"/>
      <color rgb="FF993366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2914650</xdr:colOff>
      <xdr:row>0</xdr:row>
      <xdr:rowOff>60960</xdr:rowOff>
    </xdr:from>
    <xdr:to>
      <xdr:col>3</xdr:col>
      <xdr:colOff>3764</xdr:colOff>
      <xdr:row>4</xdr:row>
      <xdr:rowOff>81405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8C7333F-F170-472F-A2A4-5AB50416E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9490" y="60960"/>
          <a:ext cx="2520269" cy="8967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65314</xdr:colOff>
      <xdr:row>0</xdr:row>
      <xdr:rowOff>238125</xdr:rowOff>
    </xdr:from>
    <xdr:to>
      <xdr:col>3</xdr:col>
      <xdr:colOff>820192</xdr:colOff>
      <xdr:row>1</xdr:row>
      <xdr:rowOff>664879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C69D3A-22AE-4EDF-B575-BAD414414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238125"/>
          <a:ext cx="2518364" cy="8948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D0087C-D07B-46AB-98E2-4B12B418A517}" name="Tabela6" displayName="Tabela6" ref="A1:R248" totalsRowShown="0" headerRowDxfId="21" dataDxfId="19" headerRowBorderDxfId="20" tableBorderDxfId="18">
  <autoFilter ref="A1:R248" xr:uid="{5BD0087C-D07B-46AB-98E2-4B12B418A517}">
    <filterColumn colId="4">
      <filters>
        <filter val="747D"/>
      </filters>
    </filterColumn>
  </autoFilter>
  <sortState xmlns:xlrd2="http://schemas.microsoft.com/office/spreadsheetml/2017/richdata2" ref="A2:R248">
    <sortCondition ref="D2:D248"/>
  </sortState>
  <tableColumns count="18">
    <tableColumn id="1" xr3:uid="{CE43BC82-E023-4205-B0B2-4191A82B160C}" name="WZ 12" dataDxfId="17"/>
    <tableColumn id="2" xr3:uid="{E9216634-BAA2-4DA9-BDD6-C170D01D3763}" name="COMMODITY" dataDxfId="16"/>
    <tableColumn id="3" xr3:uid="{75A9FF17-A88E-488A-8484-556F6FC033AF}" name="3M SN" dataDxfId="15"/>
    <tableColumn id="7" xr3:uid="{362548ED-38A6-44F7-9A31-A67D39DACB98}" name="NAME" dataDxfId="14"/>
    <tableColumn id="32" xr3:uid="{53AD8857-57C3-442B-A893-95787F67E9C8}" name="Materiał" dataDxfId="13"/>
    <tableColumn id="31" xr3:uid="{B7319F78-3D6D-4DCF-B9D2-879683ED0C86}" name="Szerokość" dataDxfId="12"/>
    <tableColumn id="33" xr3:uid="{0AFCA325-54AF-43AA-AF2D-04B70A3C2ADD}" name="DŁ" dataDxfId="11"/>
    <tableColumn id="30" xr3:uid="{45C7E036-155F-481A-A493-6F46953D446A}" name="GRADACJA" dataDxfId="10"/>
    <tableColumn id="16" xr3:uid="{ADE58032-8ABD-4BA4-801D-40648AB3BE64}" name="DATA PRICE 2022.02.01" dataDxfId="9"/>
    <tableColumn id="17" xr3:uid="{8441EBA9-4961-4B4A-B500-B5DBE85F9068}" name="PRICE 2021.09.012" dataDxfId="8"/>
    <tableColumn id="18" xr3:uid="{9015BC95-D633-4999-969D-C08928EA85A2}" name="Discount PRICE 2022.02.01" dataDxfId="7"/>
    <tableColumn id="19" xr3:uid="{8BCCA528-97BF-4081-998C-D82BF5EC1AEE}" name="Price change" dataDxfId="6"/>
    <tableColumn id="20" xr3:uid="{3A5D7F97-B325-4AB6-A0C4-4C115AF3B897}" name="Cena za" dataDxfId="5"/>
    <tableColumn id="21" xr3:uid="{70ECCB82-C3E7-48A3-930B-339645A8FC4F}" name="Kod EAN" dataDxfId="4"/>
    <tableColumn id="23" xr3:uid="{06525DEE-F63E-4B65-8A41-57E2F64D2E9D}" name="Opis jednostki sprzedaży" dataDxfId="3"/>
    <tableColumn id="25" xr3:uid="{5CA0EE04-9390-4FCE-BEC1-077656AD062E}" name=" (MOQ)" dataDxfId="2"/>
    <tableColumn id="27" xr3:uid="{A59C6ABF-180D-430A-8F28-4A675EC322F4}" name="Numer kontraktu oferty specjalnej" dataDxfId="1"/>
    <tableColumn id="28" xr3:uid="{39C63286-264B-49EE-9356-3ADFA6CB22E1}" name="Przelicznik opakowań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zamowienia@redosystem.com.pll" TargetMode="External"/><Relationship Id="rId7" Type="http://schemas.openxmlformats.org/officeDocument/2006/relationships/hyperlink" Target="mailto:wpogorzelski@redosystem.com.pll" TargetMode="External"/><Relationship Id="rId2" Type="http://schemas.openxmlformats.org/officeDocument/2006/relationships/hyperlink" Target="mailto:mstefanicka@redosystem.com.pll" TargetMode="External"/><Relationship Id="rId1" Type="http://schemas.openxmlformats.org/officeDocument/2006/relationships/hyperlink" Target="mailto:dkrauze@redosystem.com.pll" TargetMode="External"/><Relationship Id="rId6" Type="http://schemas.openxmlformats.org/officeDocument/2006/relationships/hyperlink" Target="mailto:mstefanicka@redosystem.com.pll" TargetMode="External"/><Relationship Id="rId5" Type="http://schemas.openxmlformats.org/officeDocument/2006/relationships/hyperlink" Target="mailto:dkrauze@redosystem.com.pll" TargetMode="External"/><Relationship Id="rId4" Type="http://schemas.openxmlformats.org/officeDocument/2006/relationships/hyperlink" Target="mailto:dsilski@redosystem.com.pll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/>
  <dimension ref="A1:M39"/>
  <sheetViews>
    <sheetView zoomScale="70" zoomScaleNormal="70" workbookViewId="0">
      <selection activeCell="C8" sqref="C8"/>
    </sheetView>
  </sheetViews>
  <sheetFormatPr defaultColWidth="0" defaultRowHeight="15" zeroHeight="1"/>
  <cols>
    <col min="1" max="1" width="9.140625" customWidth="1"/>
    <col min="2" max="2" width="42.7109375" style="62" customWidth="1"/>
    <col min="3" max="3" width="37.28515625" customWidth="1"/>
    <col min="4" max="4" width="34.85546875" style="84" customWidth="1"/>
    <col min="5" max="5" width="21.28515625" customWidth="1"/>
    <col min="6" max="13" width="9.140625" customWidth="1"/>
    <col min="14" max="14" width="9.140625" style="85" hidden="1" customWidth="1"/>
    <col min="15" max="16384" width="9.140625" style="85" hidden="1"/>
  </cols>
  <sheetData>
    <row r="1" spans="1:13" ht="15.75">
      <c r="A1" s="30"/>
      <c r="B1" s="34"/>
      <c r="C1" s="35"/>
      <c r="D1" s="36"/>
      <c r="E1" s="33"/>
      <c r="F1" s="33"/>
      <c r="G1" s="33"/>
      <c r="H1" s="33"/>
      <c r="I1" s="33"/>
      <c r="J1" s="33"/>
      <c r="K1" s="33"/>
      <c r="L1" s="33"/>
      <c r="M1" s="33"/>
    </row>
    <row r="2" spans="1:13" ht="23.25">
      <c r="A2" s="30"/>
      <c r="B2" s="37" t="s">
        <v>2422</v>
      </c>
      <c r="C2" s="35"/>
      <c r="D2" s="38"/>
      <c r="E2" s="33"/>
      <c r="F2" s="33"/>
      <c r="G2" s="33"/>
      <c r="H2" s="33"/>
      <c r="I2" s="33"/>
      <c r="J2" s="33"/>
      <c r="K2" s="33"/>
      <c r="L2" s="33"/>
      <c r="M2" s="33"/>
    </row>
    <row r="3" spans="1:13">
      <c r="A3" s="30"/>
      <c r="B3" s="39" t="s">
        <v>2423</v>
      </c>
      <c r="C3" s="35"/>
      <c r="D3" s="40"/>
      <c r="E3" s="33"/>
      <c r="F3" s="33"/>
      <c r="G3" s="33"/>
      <c r="H3" s="33"/>
      <c r="I3" s="33"/>
      <c r="J3" s="33"/>
      <c r="K3" s="33"/>
      <c r="L3" s="33"/>
      <c r="M3" s="33"/>
    </row>
    <row r="4" spans="1:13">
      <c r="A4" s="30"/>
      <c r="B4" s="39" t="s">
        <v>1092</v>
      </c>
      <c r="C4" s="35"/>
      <c r="D4" s="41"/>
      <c r="E4" s="33"/>
      <c r="F4" s="33"/>
      <c r="G4" s="33"/>
      <c r="H4" s="33"/>
      <c r="I4" s="33"/>
      <c r="J4" s="33"/>
      <c r="K4" s="33"/>
      <c r="L4" s="33"/>
      <c r="M4" s="33"/>
    </row>
    <row r="5" spans="1:13">
      <c r="A5" s="30"/>
      <c r="B5" s="39"/>
      <c r="C5" s="35"/>
      <c r="D5" s="41"/>
      <c r="E5" s="33"/>
      <c r="F5" s="33"/>
      <c r="G5" s="33"/>
      <c r="H5" s="33"/>
      <c r="I5" s="33"/>
      <c r="J5" s="33"/>
      <c r="K5" s="33"/>
      <c r="L5" s="33"/>
      <c r="M5" s="33"/>
    </row>
    <row r="6" spans="1:13" ht="23.25">
      <c r="A6" s="30"/>
      <c r="B6" s="37" t="s">
        <v>1093</v>
      </c>
      <c r="C6" s="35"/>
      <c r="D6" s="42"/>
      <c r="E6" s="33"/>
      <c r="F6" s="33"/>
      <c r="G6" s="33"/>
      <c r="H6" s="33"/>
      <c r="I6" s="33"/>
      <c r="J6" s="33"/>
      <c r="K6" s="33"/>
      <c r="L6" s="33"/>
      <c r="M6" s="33"/>
    </row>
    <row r="7" spans="1:13" ht="28.5">
      <c r="A7" s="7"/>
      <c r="B7" s="43" t="s">
        <v>1094</v>
      </c>
      <c r="C7" s="44" t="s">
        <v>1095</v>
      </c>
      <c r="D7" s="45"/>
      <c r="E7" s="7"/>
      <c r="F7" s="7"/>
      <c r="G7" s="46"/>
      <c r="H7" s="7"/>
      <c r="I7" s="7"/>
      <c r="J7" s="7"/>
      <c r="K7" s="7"/>
      <c r="L7" s="33"/>
      <c r="M7" s="33"/>
    </row>
    <row r="8" spans="1:13" ht="21">
      <c r="A8" s="47"/>
      <c r="B8" s="48" t="s">
        <v>1096</v>
      </c>
      <c r="C8" s="47" t="s">
        <v>1097</v>
      </c>
      <c r="D8" s="47"/>
      <c r="E8" s="47"/>
      <c r="F8" s="47"/>
      <c r="G8" s="47"/>
      <c r="H8" s="47"/>
      <c r="I8" s="47"/>
      <c r="J8" s="47"/>
      <c r="K8" s="47"/>
      <c r="L8" s="49"/>
      <c r="M8" s="33"/>
    </row>
    <row r="9" spans="1:13" ht="21">
      <c r="A9" s="47"/>
      <c r="B9" s="48" t="s">
        <v>1098</v>
      </c>
      <c r="C9" s="47" t="s">
        <v>1099</v>
      </c>
      <c r="D9" s="47"/>
      <c r="E9" s="47"/>
      <c r="F9" s="47"/>
      <c r="G9" s="47"/>
      <c r="H9" s="47"/>
      <c r="I9" s="47"/>
      <c r="J9" s="47"/>
      <c r="K9" s="47"/>
      <c r="L9" s="49"/>
      <c r="M9" s="33"/>
    </row>
    <row r="10" spans="1:13" ht="21">
      <c r="A10" s="47"/>
      <c r="B10" s="48" t="s">
        <v>1100</v>
      </c>
      <c r="C10" s="50" t="s">
        <v>1101</v>
      </c>
      <c r="D10" s="47"/>
      <c r="E10" s="47"/>
      <c r="F10" s="47"/>
      <c r="G10" s="50"/>
      <c r="H10" s="47"/>
      <c r="I10" s="47"/>
      <c r="J10" s="47"/>
      <c r="K10" s="47"/>
      <c r="L10" s="49"/>
      <c r="M10" s="33"/>
    </row>
    <row r="11" spans="1:13" ht="21">
      <c r="A11" s="47"/>
      <c r="B11" s="48" t="s">
        <v>1102</v>
      </c>
      <c r="C11" s="50" t="s">
        <v>1103</v>
      </c>
      <c r="D11" s="47"/>
      <c r="E11" s="47"/>
      <c r="F11" s="47"/>
      <c r="G11" s="50"/>
      <c r="H11" s="47"/>
      <c r="I11" s="47"/>
      <c r="J11" s="47"/>
      <c r="K11" s="47"/>
      <c r="L11" s="49"/>
      <c r="M11" s="33"/>
    </row>
    <row r="12" spans="1:13" ht="21">
      <c r="A12" s="47"/>
      <c r="B12" s="51"/>
      <c r="C12" s="47"/>
      <c r="D12" s="47"/>
      <c r="E12" s="47"/>
      <c r="F12" s="47"/>
      <c r="G12" s="47"/>
      <c r="H12" s="47"/>
      <c r="I12" s="47"/>
      <c r="J12" s="47"/>
      <c r="K12" s="47"/>
      <c r="L12" s="49"/>
      <c r="M12" s="33"/>
    </row>
    <row r="13" spans="1:13" ht="21">
      <c r="A13" s="49"/>
      <c r="B13" s="388"/>
      <c r="C13" s="388"/>
      <c r="D13" s="388"/>
      <c r="E13" s="47"/>
      <c r="F13" s="47"/>
      <c r="G13" s="47"/>
      <c r="H13" s="47"/>
      <c r="I13" s="49"/>
      <c r="J13" s="47"/>
      <c r="K13" s="47"/>
      <c r="L13" s="47"/>
      <c r="M13" s="33"/>
    </row>
    <row r="14" spans="1:13" ht="21">
      <c r="A14" s="49"/>
      <c r="B14" s="52" t="s">
        <v>1104</v>
      </c>
      <c r="C14" s="47" t="s">
        <v>1105</v>
      </c>
      <c r="D14" s="53" t="s">
        <v>1106</v>
      </c>
      <c r="E14" s="47"/>
      <c r="F14" s="47"/>
      <c r="G14" s="47"/>
      <c r="H14" s="49"/>
      <c r="I14" s="47"/>
      <c r="J14" s="47"/>
      <c r="K14" s="47"/>
      <c r="L14" s="49"/>
      <c r="M14" s="33"/>
    </row>
    <row r="15" spans="1:13" ht="21">
      <c r="A15" s="49"/>
      <c r="B15" s="52" t="s">
        <v>1107</v>
      </c>
      <c r="C15" s="49" t="s">
        <v>2424</v>
      </c>
      <c r="D15" s="53" t="s">
        <v>1108</v>
      </c>
      <c r="E15" s="49"/>
      <c r="F15" s="47"/>
      <c r="G15" s="53"/>
      <c r="H15" s="47"/>
      <c r="I15" s="47"/>
      <c r="J15" s="47"/>
      <c r="K15" s="49"/>
      <c r="L15" s="49"/>
      <c r="M15" s="33"/>
    </row>
    <row r="16" spans="1:13" ht="21">
      <c r="A16" s="49"/>
      <c r="B16" s="52" t="s">
        <v>2425</v>
      </c>
      <c r="C16" s="49" t="s">
        <v>2426</v>
      </c>
      <c r="D16" s="53" t="s">
        <v>2427</v>
      </c>
      <c r="E16" s="49"/>
      <c r="F16" s="47"/>
      <c r="G16" s="49"/>
      <c r="H16" s="47"/>
      <c r="I16" s="47"/>
      <c r="J16" s="47"/>
      <c r="K16" s="49"/>
      <c r="L16" s="49"/>
      <c r="M16" s="33"/>
    </row>
    <row r="17" spans="1:13" ht="21">
      <c r="A17" s="49"/>
      <c r="B17" s="52" t="s">
        <v>1109</v>
      </c>
      <c r="C17" s="49" t="s">
        <v>1110</v>
      </c>
      <c r="D17" s="53" t="s">
        <v>1111</v>
      </c>
      <c r="E17" s="49"/>
      <c r="F17" s="47"/>
      <c r="G17" s="49"/>
      <c r="H17" s="47"/>
      <c r="I17" s="47"/>
      <c r="J17" s="47"/>
      <c r="K17" s="49"/>
      <c r="L17" s="49"/>
      <c r="M17" s="33"/>
    </row>
    <row r="18" spans="1:13" ht="21">
      <c r="A18" s="49"/>
      <c r="B18" s="52" t="s">
        <v>1112</v>
      </c>
      <c r="C18" s="49" t="s">
        <v>1113</v>
      </c>
      <c r="D18" s="53" t="s">
        <v>1114</v>
      </c>
      <c r="E18" s="49"/>
      <c r="F18" s="47"/>
      <c r="G18" s="49"/>
      <c r="H18" s="47"/>
      <c r="I18" s="47"/>
      <c r="J18" s="47"/>
      <c r="K18" s="49"/>
      <c r="L18" s="49"/>
      <c r="M18" s="33"/>
    </row>
    <row r="19" spans="1:13" ht="21">
      <c r="A19" s="49"/>
      <c r="B19" s="52" t="s">
        <v>2428</v>
      </c>
      <c r="C19" s="49" t="s">
        <v>2429</v>
      </c>
      <c r="D19" s="53" t="s">
        <v>2430</v>
      </c>
      <c r="E19" s="49"/>
      <c r="F19" s="47"/>
      <c r="G19" s="49"/>
      <c r="H19" s="47"/>
      <c r="I19" s="47"/>
      <c r="J19" s="47"/>
      <c r="K19" s="49"/>
      <c r="L19" s="49"/>
      <c r="M19" s="33"/>
    </row>
    <row r="20" spans="1:13" ht="21">
      <c r="A20" s="49"/>
      <c r="B20" s="54"/>
      <c r="C20" s="49"/>
      <c r="D20" s="53"/>
      <c r="E20" s="49"/>
      <c r="F20" s="47"/>
      <c r="G20" s="49"/>
      <c r="H20" s="47"/>
      <c r="I20" s="47"/>
      <c r="J20" s="47"/>
      <c r="K20" s="49"/>
      <c r="L20" s="49"/>
      <c r="M20" s="33"/>
    </row>
    <row r="21" spans="1:13" ht="21">
      <c r="A21" s="49"/>
      <c r="B21" s="54"/>
      <c r="C21" s="54" t="s">
        <v>1115</v>
      </c>
      <c r="D21" s="53" t="s">
        <v>1116</v>
      </c>
      <c r="E21" s="49"/>
      <c r="F21" s="47"/>
      <c r="G21" s="47"/>
      <c r="H21" s="47"/>
      <c r="I21" s="47"/>
      <c r="J21" s="47"/>
      <c r="K21" s="47"/>
      <c r="L21" s="47"/>
      <c r="M21" s="33"/>
    </row>
    <row r="22" spans="1:13" ht="21">
      <c r="A22" s="49"/>
      <c r="B22" s="386" t="s">
        <v>1117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33"/>
    </row>
    <row r="23" spans="1:13" ht="21" customHeight="1">
      <c r="A23" s="49"/>
      <c r="B23" s="387" t="s">
        <v>1118</v>
      </c>
      <c r="C23" s="387"/>
      <c r="D23" s="387"/>
      <c r="E23" s="387"/>
      <c r="F23" s="387"/>
      <c r="G23" s="387"/>
      <c r="H23" s="387"/>
      <c r="I23" s="387"/>
      <c r="J23" s="387"/>
      <c r="K23" s="387"/>
      <c r="L23" s="387"/>
      <c r="M23" s="33"/>
    </row>
    <row r="24" spans="1:13" ht="21" customHeight="1">
      <c r="A24" s="49"/>
      <c r="B24" s="387" t="s">
        <v>1119</v>
      </c>
      <c r="C24" s="387"/>
      <c r="D24" s="387"/>
      <c r="E24" s="387"/>
      <c r="F24" s="387"/>
      <c r="G24" s="387"/>
      <c r="H24" s="387"/>
      <c r="I24" s="387"/>
      <c r="J24" s="387"/>
      <c r="K24" s="387"/>
      <c r="L24" s="387"/>
      <c r="M24" s="33"/>
    </row>
    <row r="25" spans="1:13" ht="21">
      <c r="A25" s="49"/>
      <c r="B25" s="387" t="s">
        <v>1506</v>
      </c>
      <c r="C25" s="387"/>
      <c r="D25" s="387"/>
      <c r="E25" s="387"/>
      <c r="F25" s="387"/>
      <c r="G25" s="387"/>
      <c r="H25" s="387"/>
      <c r="I25" s="387"/>
      <c r="J25" s="387"/>
      <c r="K25" s="387"/>
      <c r="L25" s="387"/>
      <c r="M25" s="33"/>
    </row>
    <row r="26" spans="1:13" ht="21" customHeight="1">
      <c r="A26" s="49"/>
      <c r="B26" s="387" t="s">
        <v>1508</v>
      </c>
      <c r="C26" s="387"/>
      <c r="D26" s="387"/>
      <c r="E26" s="387"/>
      <c r="F26" s="387"/>
      <c r="G26" s="387"/>
      <c r="H26" s="387"/>
      <c r="I26" s="387"/>
      <c r="J26" s="387"/>
      <c r="K26" s="387"/>
      <c r="L26" s="387"/>
      <c r="M26" s="33"/>
    </row>
    <row r="27" spans="1:13" ht="21" customHeight="1">
      <c r="A27" s="49"/>
      <c r="B27" s="387" t="s">
        <v>2431</v>
      </c>
      <c r="C27" s="387"/>
      <c r="D27" s="387"/>
      <c r="E27" s="387"/>
      <c r="F27" s="387"/>
      <c r="G27" s="387"/>
      <c r="H27" s="387"/>
      <c r="I27" s="387"/>
      <c r="J27" s="387"/>
      <c r="K27" s="387"/>
      <c r="L27" s="387"/>
      <c r="M27" s="33"/>
    </row>
    <row r="28" spans="1:13" ht="21" customHeight="1">
      <c r="A28" s="49"/>
      <c r="B28" s="387" t="s">
        <v>2432</v>
      </c>
      <c r="C28" s="387"/>
      <c r="D28" s="387"/>
      <c r="E28" s="387"/>
      <c r="F28" s="387"/>
      <c r="G28" s="387"/>
      <c r="H28" s="387"/>
      <c r="I28" s="387"/>
      <c r="J28" s="387"/>
      <c r="K28" s="387"/>
      <c r="L28" s="387"/>
      <c r="M28" s="33"/>
    </row>
    <row r="29" spans="1:13" ht="21" customHeight="1">
      <c r="A29" s="49"/>
      <c r="B29" s="387" t="s">
        <v>1507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3"/>
    </row>
    <row r="30" spans="1:13" ht="21" customHeight="1">
      <c r="A30" s="49"/>
      <c r="B30" s="387" t="s">
        <v>1120</v>
      </c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3"/>
    </row>
    <row r="31" spans="1:13" ht="21" customHeight="1">
      <c r="A31" s="49"/>
      <c r="B31" s="387" t="s">
        <v>1121</v>
      </c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3"/>
    </row>
    <row r="32" spans="1:13" ht="21" customHeight="1">
      <c r="A32" s="49"/>
      <c r="B32" s="387" t="s">
        <v>2436</v>
      </c>
      <c r="C32" s="387"/>
      <c r="D32" s="387"/>
      <c r="E32" s="387"/>
      <c r="F32" s="387"/>
      <c r="G32" s="387"/>
      <c r="H32" s="387"/>
      <c r="I32" s="387"/>
      <c r="J32" s="387"/>
      <c r="K32" s="387"/>
      <c r="L32" s="387"/>
      <c r="M32" s="33"/>
    </row>
    <row r="33" spans="1:13" ht="21" customHeight="1">
      <c r="A33" s="49"/>
      <c r="B33" s="387" t="s">
        <v>2437</v>
      </c>
      <c r="C33" s="387"/>
      <c r="D33" s="387"/>
      <c r="E33" s="387"/>
      <c r="F33" s="387"/>
      <c r="G33" s="387"/>
      <c r="H33" s="387"/>
      <c r="I33" s="387"/>
      <c r="J33" s="387"/>
      <c r="K33" s="387"/>
      <c r="L33" s="387"/>
      <c r="M33" s="33"/>
    </row>
    <row r="34" spans="1:13" ht="21" customHeight="1">
      <c r="A34" s="49"/>
      <c r="B34" s="387" t="s">
        <v>2435</v>
      </c>
      <c r="C34" s="387"/>
      <c r="D34" s="387"/>
      <c r="E34" s="387"/>
      <c r="F34" s="387"/>
      <c r="G34" s="387"/>
      <c r="H34" s="387"/>
      <c r="I34" s="387"/>
      <c r="J34" s="387"/>
      <c r="K34" s="387"/>
      <c r="L34" s="387"/>
      <c r="M34" s="33"/>
    </row>
    <row r="35" spans="1:13" ht="21">
      <c r="A35" s="49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33"/>
    </row>
    <row r="36" spans="1:13" ht="21" hidden="1">
      <c r="A36" s="49"/>
      <c r="B36" s="8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33"/>
    </row>
    <row r="37" spans="1:13" hidden="1">
      <c r="B37" s="85"/>
    </row>
    <row r="38" spans="1:13" hidden="1">
      <c r="B38" s="85"/>
    </row>
    <row r="39" spans="1:13" hidden="1">
      <c r="B39" s="85"/>
    </row>
  </sheetData>
  <mergeCells count="13">
    <mergeCell ref="B34:L34"/>
    <mergeCell ref="B13:D13"/>
    <mergeCell ref="B23:L23"/>
    <mergeCell ref="B24:L24"/>
    <mergeCell ref="B29:L29"/>
    <mergeCell ref="B30:L30"/>
    <mergeCell ref="B31:L31"/>
    <mergeCell ref="B32:L32"/>
    <mergeCell ref="B33:L33"/>
    <mergeCell ref="B25:L25"/>
    <mergeCell ref="B26:L26"/>
    <mergeCell ref="B27:L27"/>
    <mergeCell ref="B28:L28"/>
  </mergeCells>
  <hyperlinks>
    <hyperlink ref="D15" r:id="rId1" display="e-mail: dkrauze@redosystem.pl" xr:uid="{7BF0F1A7-81F7-4C1F-B8C7-0A7B774FCD43}"/>
    <hyperlink ref="D18" r:id="rId2" display="e-mail: mstefanicka@redosystem.pl" xr:uid="{BB6DC010-9183-4BAB-8FAD-60B1C96BD7E3}"/>
    <hyperlink ref="D21" r:id="rId3" display="e-mail: zamowienia@redosystem.pl  " xr:uid="{52319E2B-45BB-4419-986B-C201CA8C31A9}"/>
    <hyperlink ref="D17" r:id="rId4" xr:uid="{6DAE296D-8F37-4034-91C5-2E920BADC0B8}"/>
    <hyperlink ref="D14" r:id="rId5" display="e-mail: dkrauze@redosystem.pl" xr:uid="{D8EC66D6-CA5D-4959-81D6-C3E9649FCD02}"/>
    <hyperlink ref="D19" r:id="rId6" display="e-mail: mstefanicka@redosystem.pl" xr:uid="{287530FB-3D2C-41EC-9D52-55E5D30FD664}"/>
    <hyperlink ref="D16" r:id="rId7" display="e-mail: dkrauze@redosystem.com.pl" xr:uid="{BDCDF826-DAE6-46AD-8882-51A9405EBAA8}"/>
  </hyperlinks>
  <pageMargins left="0.7" right="0.7" top="0.75" bottom="0.75" header="0.3" footer="0.3"/>
  <pageSetup paperSize="9" scale="38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7">
    <tabColor rgb="FFFF0000"/>
  </sheetPr>
  <dimension ref="A1:CM1194"/>
  <sheetViews>
    <sheetView tabSelected="1" topLeftCell="B1" zoomScale="70" zoomScaleNormal="70" zoomScaleSheetLayoutView="50" workbookViewId="0">
      <pane xSplit="5" ySplit="4" topLeftCell="G5" activePane="bottomRight" state="frozen"/>
      <selection activeCell="B1" sqref="B1"/>
      <selection pane="topRight" activeCell="G1" sqref="G1"/>
      <selection pane="bottomLeft" activeCell="B5" sqref="B5"/>
      <selection pane="bottomRight" activeCell="N13" sqref="N13"/>
    </sheetView>
  </sheetViews>
  <sheetFormatPr defaultColWidth="0" defaultRowHeight="18.75" zeroHeight="1"/>
  <cols>
    <col min="1" max="1" width="11.28515625" style="173" hidden="1" customWidth="1"/>
    <col min="2" max="2" width="3.7109375" style="173" customWidth="1"/>
    <col min="3" max="3" width="25.7109375" customWidth="1"/>
    <col min="4" max="4" width="52.28515625" customWidth="1"/>
    <col min="5" max="5" width="19.28515625" customWidth="1"/>
    <col min="6" max="6" width="20.42578125" customWidth="1"/>
    <col min="7" max="7" width="25.28515625" customWidth="1"/>
    <col min="8" max="8" width="19.42578125" bestFit="1" customWidth="1"/>
    <col min="9" max="9" width="24.140625" bestFit="1" customWidth="1"/>
    <col min="10" max="10" width="13.140625" bestFit="1" customWidth="1"/>
    <col min="11" max="11" width="26.28515625" bestFit="1" customWidth="1"/>
    <col min="12" max="12" width="3.7109375" customWidth="1"/>
    <col min="13" max="13" width="16.85546875" style="374" customWidth="1"/>
    <col min="14" max="14" width="19.140625" style="374" bestFit="1" customWidth="1"/>
    <col min="15" max="15" width="2.85546875" customWidth="1"/>
    <col min="16" max="16" width="5.5703125" style="56" hidden="1" customWidth="1"/>
    <col min="17" max="17" width="24.42578125" style="374" hidden="1" customWidth="1" collapsed="1"/>
    <col min="18" max="18" width="17.85546875" style="279" customWidth="1"/>
    <col min="19" max="19" width="22.140625" style="375" hidden="1" customWidth="1" collapsed="1"/>
    <col min="20" max="20" width="9.140625" hidden="1" customWidth="1"/>
    <col min="21" max="21" width="9.140625" customWidth="1"/>
    <col min="22" max="91" width="0" hidden="1" customWidth="1"/>
    <col min="92" max="16384" width="9.140625" hidden="1"/>
  </cols>
  <sheetData>
    <row r="1" spans="1:91" ht="36.6" customHeight="1">
      <c r="C1" s="8"/>
      <c r="D1" s="8"/>
      <c r="E1" s="8"/>
      <c r="F1" s="76"/>
      <c r="G1" s="76"/>
      <c r="H1" s="76"/>
      <c r="I1" s="76"/>
      <c r="J1" s="9"/>
      <c r="L1" s="9"/>
      <c r="M1" s="178"/>
      <c r="N1" s="180" t="s">
        <v>1490</v>
      </c>
      <c r="O1" s="9"/>
      <c r="Q1" s="391">
        <v>44835</v>
      </c>
      <c r="S1" s="389">
        <v>45017</v>
      </c>
    </row>
    <row r="2" spans="1:91" ht="55.15" customHeight="1">
      <c r="C2" s="8"/>
      <c r="D2" s="8"/>
      <c r="E2" s="182" t="s">
        <v>2047</v>
      </c>
      <c r="F2" s="383" t="s">
        <v>2048</v>
      </c>
      <c r="G2" s="384" t="s">
        <v>2433</v>
      </c>
      <c r="I2" s="186"/>
      <c r="J2" s="9"/>
      <c r="L2" s="9"/>
      <c r="M2" s="178"/>
      <c r="N2" s="181">
        <v>0</v>
      </c>
      <c r="O2" s="9"/>
      <c r="P2" s="239"/>
      <c r="Q2" s="391"/>
      <c r="S2" s="389"/>
    </row>
    <row r="3" spans="1:91" s="370" customFormat="1" ht="18.75" customHeight="1">
      <c r="A3" s="174"/>
      <c r="B3" s="174"/>
      <c r="C3" s="81"/>
      <c r="D3" s="81"/>
      <c r="E3" s="81"/>
      <c r="F3" s="81"/>
      <c r="G3" s="81"/>
      <c r="H3" s="81"/>
      <c r="I3" s="81"/>
      <c r="J3" s="82"/>
      <c r="K3" s="81" t="s">
        <v>1552</v>
      </c>
      <c r="L3" s="9"/>
      <c r="M3" s="179"/>
      <c r="N3" s="179"/>
      <c r="O3" s="9"/>
      <c r="P3" s="81"/>
      <c r="Q3" s="392"/>
      <c r="R3" s="280"/>
      <c r="S3" s="390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</row>
    <row r="4" spans="1:91" ht="54">
      <c r="C4" s="285" t="s">
        <v>0</v>
      </c>
      <c r="D4" s="285" t="s">
        <v>0</v>
      </c>
      <c r="E4" s="285" t="s">
        <v>2413</v>
      </c>
      <c r="F4" s="285" t="s">
        <v>2</v>
      </c>
      <c r="G4" s="285" t="s">
        <v>2414</v>
      </c>
      <c r="H4" s="285" t="s">
        <v>2415</v>
      </c>
      <c r="I4" s="285" t="s">
        <v>2416</v>
      </c>
      <c r="J4" s="287" t="s">
        <v>2036</v>
      </c>
      <c r="K4" s="288" t="s">
        <v>3</v>
      </c>
      <c r="L4" s="224"/>
      <c r="M4" s="366" t="s">
        <v>2417</v>
      </c>
      <c r="N4" s="286" t="s">
        <v>2418</v>
      </c>
      <c r="O4" s="224"/>
      <c r="P4" s="281" t="s">
        <v>2412</v>
      </c>
      <c r="Q4" s="149" t="s">
        <v>2184</v>
      </c>
      <c r="R4" s="288" t="s">
        <v>2221</v>
      </c>
      <c r="S4" s="201" t="s">
        <v>2411</v>
      </c>
    </row>
    <row r="5" spans="1:91">
      <c r="A5" s="173" t="str">
        <f t="shared" ref="A5:A52" si="0">_xlfn.CONCAT(C5,D5,E5,F5,G5,I5)</f>
        <v>Dysk rolok DF-DR76mmA CRSrolok3M Durable Flex</v>
      </c>
      <c r="C5" s="185" t="s">
        <v>1559</v>
      </c>
      <c r="D5" s="185" t="s">
        <v>1556</v>
      </c>
      <c r="E5" s="11" t="s">
        <v>64</v>
      </c>
      <c r="F5" s="31" t="s">
        <v>65</v>
      </c>
      <c r="G5" s="289" t="s">
        <v>17</v>
      </c>
      <c r="H5" s="289"/>
      <c r="I5" s="289" t="s">
        <v>1505</v>
      </c>
      <c r="J5" s="11">
        <v>25</v>
      </c>
      <c r="K5" s="200" t="s">
        <v>139</v>
      </c>
      <c r="L5" s="225"/>
      <c r="M5" s="367">
        <f t="shared" ref="M5:M36" si="1">S5</f>
        <v>7</v>
      </c>
      <c r="N5" s="290">
        <f t="shared" ref="N5:N68" si="2">M5*(1-$N$2)</f>
        <v>7</v>
      </c>
      <c r="O5" s="225"/>
      <c r="P5" s="200" t="s">
        <v>2324</v>
      </c>
      <c r="Q5" s="240">
        <v>7</v>
      </c>
      <c r="R5" s="282">
        <f t="shared" ref="R5:R39" si="3">(S5-Q5)/Q5</f>
        <v>0</v>
      </c>
      <c r="S5" s="152">
        <v>7</v>
      </c>
    </row>
    <row r="6" spans="1:91">
      <c r="A6" s="173" t="str">
        <f t="shared" si="0"/>
        <v>Dysk rolok DF-DR76mmA MEDrolok3M Durable Flex</v>
      </c>
      <c r="C6" s="185" t="s">
        <v>1559</v>
      </c>
      <c r="D6" s="185" t="s">
        <v>1556</v>
      </c>
      <c r="E6" s="11" t="s">
        <v>64</v>
      </c>
      <c r="F6" s="31" t="s">
        <v>358</v>
      </c>
      <c r="G6" s="289" t="s">
        <v>17</v>
      </c>
      <c r="H6" s="289"/>
      <c r="I6" s="289" t="s">
        <v>1505</v>
      </c>
      <c r="J6" s="11">
        <v>25</v>
      </c>
      <c r="K6" s="200" t="s">
        <v>139</v>
      </c>
      <c r="L6" s="225"/>
      <c r="M6" s="367">
        <f t="shared" si="1"/>
        <v>7</v>
      </c>
      <c r="N6" s="290">
        <f t="shared" si="2"/>
        <v>7</v>
      </c>
      <c r="O6" s="225"/>
      <c r="P6" s="200" t="s">
        <v>2325</v>
      </c>
      <c r="Q6" s="240">
        <v>7</v>
      </c>
      <c r="R6" s="282">
        <f t="shared" si="3"/>
        <v>0</v>
      </c>
      <c r="S6" s="152">
        <v>7</v>
      </c>
    </row>
    <row r="7" spans="1:91">
      <c r="A7" s="173" t="str">
        <f t="shared" si="0"/>
        <v>Dysk rolok DF-DR76mmA FINrolok3M Durable Flex</v>
      </c>
      <c r="C7" s="185" t="s">
        <v>1559</v>
      </c>
      <c r="D7" s="185" t="s">
        <v>1556</v>
      </c>
      <c r="E7" s="11" t="s">
        <v>64</v>
      </c>
      <c r="F7" s="31" t="s">
        <v>394</v>
      </c>
      <c r="G7" s="289" t="s">
        <v>17</v>
      </c>
      <c r="H7" s="289"/>
      <c r="I7" s="289" t="s">
        <v>1505</v>
      </c>
      <c r="J7" s="11">
        <v>25</v>
      </c>
      <c r="K7" s="200" t="s">
        <v>139</v>
      </c>
      <c r="L7" s="225"/>
      <c r="M7" s="367">
        <f t="shared" si="1"/>
        <v>7</v>
      </c>
      <c r="N7" s="290">
        <f t="shared" si="2"/>
        <v>7</v>
      </c>
      <c r="O7" s="225"/>
      <c r="P7" s="200" t="s">
        <v>2324</v>
      </c>
      <c r="Q7" s="240">
        <v>7</v>
      </c>
      <c r="R7" s="282">
        <f t="shared" si="3"/>
        <v>0</v>
      </c>
      <c r="S7" s="152">
        <v>7</v>
      </c>
    </row>
    <row r="8" spans="1:91">
      <c r="A8" s="173" t="str">
        <f t="shared" si="0"/>
        <v>Dysk rolok DF-DR50mmA CRSrolok3M Durable Flex</v>
      </c>
      <c r="C8" s="185" t="s">
        <v>1559</v>
      </c>
      <c r="D8" s="185" t="s">
        <v>1556</v>
      </c>
      <c r="E8" s="11" t="s">
        <v>649</v>
      </c>
      <c r="F8" s="31" t="s">
        <v>65</v>
      </c>
      <c r="G8" s="289" t="s">
        <v>17</v>
      </c>
      <c r="H8" s="289"/>
      <c r="I8" s="289" t="s">
        <v>1505</v>
      </c>
      <c r="J8" s="11">
        <v>25</v>
      </c>
      <c r="K8" s="200" t="s">
        <v>139</v>
      </c>
      <c r="L8" s="225"/>
      <c r="M8" s="367">
        <f>S8</f>
        <v>4.8</v>
      </c>
      <c r="N8" s="290">
        <f t="shared" si="2"/>
        <v>4.8</v>
      </c>
      <c r="O8" s="225"/>
      <c r="P8" s="200" t="s">
        <v>2324</v>
      </c>
      <c r="Q8" s="240">
        <v>4.8</v>
      </c>
      <c r="R8" s="282">
        <f t="shared" si="3"/>
        <v>0</v>
      </c>
      <c r="S8" s="152">
        <v>4.8</v>
      </c>
    </row>
    <row r="9" spans="1:91">
      <c r="A9" s="173" t="str">
        <f t="shared" si="0"/>
        <v>Dysk rolok DF-DR50mmA MEDrolok3M Durable Flex</v>
      </c>
      <c r="C9" s="185" t="s">
        <v>1559</v>
      </c>
      <c r="D9" s="185" t="s">
        <v>1556</v>
      </c>
      <c r="E9" s="11" t="s">
        <v>649</v>
      </c>
      <c r="F9" s="31" t="s">
        <v>358</v>
      </c>
      <c r="G9" s="289" t="s">
        <v>17</v>
      </c>
      <c r="H9" s="289"/>
      <c r="I9" s="289" t="s">
        <v>1505</v>
      </c>
      <c r="J9" s="11">
        <v>25</v>
      </c>
      <c r="K9" s="200" t="s">
        <v>139</v>
      </c>
      <c r="L9" s="225"/>
      <c r="M9" s="367">
        <f t="shared" si="1"/>
        <v>4.8</v>
      </c>
      <c r="N9" s="290">
        <f t="shared" si="2"/>
        <v>4.8</v>
      </c>
      <c r="O9" s="225"/>
      <c r="P9" s="200" t="s">
        <v>2324</v>
      </c>
      <c r="Q9" s="240">
        <v>4.8</v>
      </c>
      <c r="R9" s="282">
        <f t="shared" si="3"/>
        <v>0</v>
      </c>
      <c r="S9" s="152">
        <v>4.8</v>
      </c>
    </row>
    <row r="10" spans="1:91">
      <c r="A10" s="173" t="str">
        <f t="shared" si="0"/>
        <v>Dysk rolok DF-DR50mmA FINrolok3M Durable Flex</v>
      </c>
      <c r="C10" s="185" t="s">
        <v>1559</v>
      </c>
      <c r="D10" s="185" t="s">
        <v>1556</v>
      </c>
      <c r="E10" s="11" t="s">
        <v>649</v>
      </c>
      <c r="F10" s="31" t="s">
        <v>394</v>
      </c>
      <c r="G10" s="289" t="s">
        <v>17</v>
      </c>
      <c r="H10" s="289"/>
      <c r="I10" s="289" t="s">
        <v>1505</v>
      </c>
      <c r="J10" s="11">
        <v>25</v>
      </c>
      <c r="K10" s="200" t="s">
        <v>139</v>
      </c>
      <c r="L10" s="225"/>
      <c r="M10" s="367">
        <f t="shared" si="1"/>
        <v>4.8</v>
      </c>
      <c r="N10" s="290">
        <f t="shared" si="2"/>
        <v>4.8</v>
      </c>
      <c r="O10" s="225"/>
      <c r="P10" s="200" t="s">
        <v>2324</v>
      </c>
      <c r="Q10" s="240">
        <v>4.8</v>
      </c>
      <c r="R10" s="282">
        <f t="shared" si="3"/>
        <v>0</v>
      </c>
      <c r="S10" s="152">
        <v>4.8</v>
      </c>
    </row>
    <row r="11" spans="1:91">
      <c r="A11" s="173" t="str">
        <f t="shared" si="0"/>
        <v>Dysk rolok RFC-DRL76mmA CRSrolokRedo Fast Cut</v>
      </c>
      <c r="C11" s="11" t="s">
        <v>1559</v>
      </c>
      <c r="D11" s="11" t="s">
        <v>1159</v>
      </c>
      <c r="E11" s="11" t="s">
        <v>64</v>
      </c>
      <c r="F11" s="31" t="s">
        <v>65</v>
      </c>
      <c r="G11" s="289" t="s">
        <v>17</v>
      </c>
      <c r="H11" s="289" t="s">
        <v>1147</v>
      </c>
      <c r="I11" s="289" t="s">
        <v>1125</v>
      </c>
      <c r="J11" s="11">
        <v>25</v>
      </c>
      <c r="K11" s="200" t="s">
        <v>139</v>
      </c>
      <c r="L11" s="225"/>
      <c r="M11" s="367">
        <f t="shared" si="1"/>
        <v>8.4</v>
      </c>
      <c r="N11" s="290">
        <f t="shared" si="2"/>
        <v>8.4</v>
      </c>
      <c r="O11" s="225"/>
      <c r="P11" s="200" t="s">
        <v>2326</v>
      </c>
      <c r="Q11" s="240">
        <v>8.4</v>
      </c>
      <c r="R11" s="282">
        <f t="shared" si="3"/>
        <v>0</v>
      </c>
      <c r="S11" s="152">
        <v>8.4</v>
      </c>
    </row>
    <row r="12" spans="1:91">
      <c r="A12" s="173" t="str">
        <f t="shared" si="0"/>
        <v>Dysk rolok RFC-DRL76mmA MEDrolokRedo Fast Cut</v>
      </c>
      <c r="C12" s="11" t="s">
        <v>1559</v>
      </c>
      <c r="D12" s="11" t="s">
        <v>1159</v>
      </c>
      <c r="E12" s="11" t="s">
        <v>64</v>
      </c>
      <c r="F12" s="31" t="s">
        <v>358</v>
      </c>
      <c r="G12" s="289" t="s">
        <v>17</v>
      </c>
      <c r="H12" s="289" t="s">
        <v>1147</v>
      </c>
      <c r="I12" s="289" t="s">
        <v>1125</v>
      </c>
      <c r="J12" s="11">
        <v>25</v>
      </c>
      <c r="K12" s="200" t="s">
        <v>139</v>
      </c>
      <c r="L12" s="225"/>
      <c r="M12" s="367">
        <f t="shared" si="1"/>
        <v>8</v>
      </c>
      <c r="N12" s="290">
        <f t="shared" si="2"/>
        <v>8</v>
      </c>
      <c r="O12" s="225"/>
      <c r="P12" s="200" t="s">
        <v>2049</v>
      </c>
      <c r="Q12" s="240">
        <v>8</v>
      </c>
      <c r="R12" s="282">
        <f t="shared" si="3"/>
        <v>0</v>
      </c>
      <c r="S12" s="152">
        <v>8</v>
      </c>
    </row>
    <row r="13" spans="1:91">
      <c r="A13" s="173" t="str">
        <f t="shared" si="0"/>
        <v>Dysk rolok RFC-DRL76mmA FINrolokRedo Fast Cut</v>
      </c>
      <c r="C13" s="11" t="s">
        <v>1559</v>
      </c>
      <c r="D13" s="11" t="s">
        <v>1159</v>
      </c>
      <c r="E13" s="11" t="s">
        <v>64</v>
      </c>
      <c r="F13" s="31" t="s">
        <v>394</v>
      </c>
      <c r="G13" s="289" t="s">
        <v>17</v>
      </c>
      <c r="H13" s="289" t="s">
        <v>1147</v>
      </c>
      <c r="I13" s="289" t="s">
        <v>1125</v>
      </c>
      <c r="J13" s="11">
        <v>25</v>
      </c>
      <c r="K13" s="200" t="s">
        <v>139</v>
      </c>
      <c r="L13" s="225"/>
      <c r="M13" s="367">
        <f t="shared" si="1"/>
        <v>8</v>
      </c>
      <c r="N13" s="290">
        <f t="shared" si="2"/>
        <v>8</v>
      </c>
      <c r="O13" s="225"/>
      <c r="P13" s="200" t="s">
        <v>2050</v>
      </c>
      <c r="Q13" s="240">
        <v>8</v>
      </c>
      <c r="R13" s="282">
        <f t="shared" si="3"/>
        <v>0</v>
      </c>
      <c r="S13" s="152">
        <v>8</v>
      </c>
    </row>
    <row r="14" spans="1:91">
      <c r="A14" s="173" t="str">
        <f t="shared" si="0"/>
        <v>Dysk rolok RFC-DRL50mmA CRSrolokRedo Fast Cut</v>
      </c>
      <c r="C14" s="11" t="s">
        <v>1559</v>
      </c>
      <c r="D14" s="11" t="s">
        <v>1159</v>
      </c>
      <c r="E14" s="11" t="s">
        <v>649</v>
      </c>
      <c r="F14" s="31" t="s">
        <v>65</v>
      </c>
      <c r="G14" s="289" t="s">
        <v>17</v>
      </c>
      <c r="H14" s="289" t="s">
        <v>1147</v>
      </c>
      <c r="I14" s="289" t="s">
        <v>1125</v>
      </c>
      <c r="J14" s="11">
        <v>25</v>
      </c>
      <c r="K14" s="200" t="s">
        <v>139</v>
      </c>
      <c r="L14" s="225"/>
      <c r="M14" s="367">
        <f t="shared" si="1"/>
        <v>4.8</v>
      </c>
      <c r="N14" s="290">
        <f t="shared" si="2"/>
        <v>4.8</v>
      </c>
      <c r="O14" s="225"/>
      <c r="P14" s="200" t="s">
        <v>2324</v>
      </c>
      <c r="Q14" s="240">
        <v>4.8</v>
      </c>
      <c r="R14" s="282">
        <f t="shared" si="3"/>
        <v>0</v>
      </c>
      <c r="S14" s="152">
        <v>4.8</v>
      </c>
    </row>
    <row r="15" spans="1:91">
      <c r="A15" s="173" t="str">
        <f t="shared" si="0"/>
        <v>Dysk rolok RFC-DRL50mmA MEDrolokRedo Fast Cut</v>
      </c>
      <c r="C15" s="11" t="s">
        <v>1559</v>
      </c>
      <c r="D15" s="11" t="s">
        <v>1159</v>
      </c>
      <c r="E15" s="11" t="s">
        <v>649</v>
      </c>
      <c r="F15" s="31" t="s">
        <v>358</v>
      </c>
      <c r="G15" s="289" t="s">
        <v>17</v>
      </c>
      <c r="H15" s="289" t="s">
        <v>1147</v>
      </c>
      <c r="I15" s="289" t="s">
        <v>1125</v>
      </c>
      <c r="J15" s="11">
        <v>25</v>
      </c>
      <c r="K15" s="200" t="s">
        <v>139</v>
      </c>
      <c r="L15" s="225"/>
      <c r="M15" s="367">
        <f t="shared" si="1"/>
        <v>4.5999999999999996</v>
      </c>
      <c r="N15" s="290">
        <f t="shared" si="2"/>
        <v>4.5999999999999996</v>
      </c>
      <c r="O15" s="225"/>
      <c r="P15" s="200" t="s">
        <v>2324</v>
      </c>
      <c r="Q15" s="240">
        <v>4.5999999999999996</v>
      </c>
      <c r="R15" s="282">
        <f t="shared" si="3"/>
        <v>0</v>
      </c>
      <c r="S15" s="152">
        <v>4.5999999999999996</v>
      </c>
    </row>
    <row r="16" spans="1:91">
      <c r="A16" s="173" t="str">
        <f t="shared" si="0"/>
        <v>Dysk rolok RFC-DRL50mmA FINrolokRedo Fast Cut</v>
      </c>
      <c r="C16" s="11" t="s">
        <v>1559</v>
      </c>
      <c r="D16" s="11" t="s">
        <v>1159</v>
      </c>
      <c r="E16" s="11" t="s">
        <v>649</v>
      </c>
      <c r="F16" s="31" t="s">
        <v>394</v>
      </c>
      <c r="G16" s="289" t="s">
        <v>17</v>
      </c>
      <c r="H16" s="289" t="s">
        <v>1147</v>
      </c>
      <c r="I16" s="289" t="s">
        <v>1125</v>
      </c>
      <c r="J16" s="11">
        <v>25</v>
      </c>
      <c r="K16" s="200" t="s">
        <v>139</v>
      </c>
      <c r="L16" s="225"/>
      <c r="M16" s="367">
        <f t="shared" si="1"/>
        <v>4.5999999999999996</v>
      </c>
      <c r="N16" s="290">
        <f t="shared" si="2"/>
        <v>4.5999999999999996</v>
      </c>
      <c r="O16" s="225"/>
      <c r="P16" s="200" t="s">
        <v>2324</v>
      </c>
      <c r="Q16" s="240">
        <v>4.5999999999999996</v>
      </c>
      <c r="R16" s="282">
        <f t="shared" si="3"/>
        <v>0</v>
      </c>
      <c r="S16" s="152">
        <v>4.5999999999999996</v>
      </c>
    </row>
    <row r="17" spans="1:19">
      <c r="A17" s="173" t="str">
        <f t="shared" si="0"/>
        <v>Dysk rolok SC-DR76mmA CRSrolok3M SC(Scrim Back)</v>
      </c>
      <c r="C17" s="10" t="s">
        <v>1559</v>
      </c>
      <c r="D17" s="10" t="s">
        <v>140</v>
      </c>
      <c r="E17" s="10" t="s">
        <v>64</v>
      </c>
      <c r="F17" s="31" t="s">
        <v>65</v>
      </c>
      <c r="G17" s="291" t="s">
        <v>17</v>
      </c>
      <c r="H17" s="291"/>
      <c r="I17" s="291" t="s">
        <v>1488</v>
      </c>
      <c r="J17" s="10">
        <v>25</v>
      </c>
      <c r="K17" s="200" t="s">
        <v>139</v>
      </c>
      <c r="L17" s="225"/>
      <c r="M17" s="367">
        <f t="shared" si="1"/>
        <v>6.5</v>
      </c>
      <c r="N17" s="290">
        <f t="shared" si="2"/>
        <v>6.5</v>
      </c>
      <c r="O17" s="225"/>
      <c r="P17" s="200" t="s">
        <v>141</v>
      </c>
      <c r="Q17" s="241">
        <v>6</v>
      </c>
      <c r="R17" s="282">
        <f t="shared" si="3"/>
        <v>8.3333333333333329E-2</v>
      </c>
      <c r="S17" s="151">
        <v>6.5</v>
      </c>
    </row>
    <row r="18" spans="1:19">
      <c r="A18" s="173" t="str">
        <f t="shared" si="0"/>
        <v>Dysk rolok SC-DR76mmA MEDrolok3M SC(Scrim Back)</v>
      </c>
      <c r="C18" s="10" t="s">
        <v>1559</v>
      </c>
      <c r="D18" s="10" t="s">
        <v>140</v>
      </c>
      <c r="E18" s="10" t="s">
        <v>64</v>
      </c>
      <c r="F18" s="31" t="s">
        <v>358</v>
      </c>
      <c r="G18" s="291" t="s">
        <v>17</v>
      </c>
      <c r="H18" s="291"/>
      <c r="I18" s="291" t="s">
        <v>1488</v>
      </c>
      <c r="J18" s="10">
        <v>25</v>
      </c>
      <c r="K18" s="200" t="s">
        <v>139</v>
      </c>
      <c r="L18" s="225"/>
      <c r="M18" s="367">
        <f t="shared" si="1"/>
        <v>6.5</v>
      </c>
      <c r="N18" s="290">
        <f t="shared" si="2"/>
        <v>6.5</v>
      </c>
      <c r="O18" s="225"/>
      <c r="P18" s="200" t="s">
        <v>142</v>
      </c>
      <c r="Q18" s="241">
        <v>6</v>
      </c>
      <c r="R18" s="282">
        <f t="shared" si="3"/>
        <v>8.3333333333333329E-2</v>
      </c>
      <c r="S18" s="151">
        <v>6.5</v>
      </c>
    </row>
    <row r="19" spans="1:19">
      <c r="A19" s="173" t="str">
        <f t="shared" si="0"/>
        <v>Dysk rolok SC-DR76mmA VFNrolok3M SC(Scrim Back)</v>
      </c>
      <c r="C19" s="10" t="s">
        <v>1559</v>
      </c>
      <c r="D19" s="10" t="s">
        <v>140</v>
      </c>
      <c r="E19" s="10" t="s">
        <v>64</v>
      </c>
      <c r="F19" s="31" t="s">
        <v>68</v>
      </c>
      <c r="G19" s="291" t="s">
        <v>17</v>
      </c>
      <c r="H19" s="291"/>
      <c r="I19" s="291" t="s">
        <v>1488</v>
      </c>
      <c r="J19" s="10">
        <v>25</v>
      </c>
      <c r="K19" s="200" t="s">
        <v>139</v>
      </c>
      <c r="L19" s="225"/>
      <c r="M19" s="367">
        <f t="shared" si="1"/>
        <v>6</v>
      </c>
      <c r="N19" s="290">
        <f t="shared" si="2"/>
        <v>6</v>
      </c>
      <c r="O19" s="225"/>
      <c r="P19" s="200" t="s">
        <v>143</v>
      </c>
      <c r="Q19" s="241">
        <v>6</v>
      </c>
      <c r="R19" s="282">
        <f t="shared" si="3"/>
        <v>0</v>
      </c>
      <c r="S19" s="151">
        <v>6</v>
      </c>
    </row>
    <row r="20" spans="1:19">
      <c r="A20" s="173" t="str">
        <f t="shared" si="0"/>
        <v>Dysk rolok SC-DR76mmS SFNrolok3M SC(Low Stretch)</v>
      </c>
      <c r="C20" s="10" t="s">
        <v>1559</v>
      </c>
      <c r="D20" s="10" t="s">
        <v>140</v>
      </c>
      <c r="E20" s="10" t="s">
        <v>64</v>
      </c>
      <c r="F20" s="31" t="s">
        <v>69</v>
      </c>
      <c r="G20" s="291" t="s">
        <v>17</v>
      </c>
      <c r="H20" s="291"/>
      <c r="I20" s="291" t="s">
        <v>1123</v>
      </c>
      <c r="J20" s="10">
        <v>25</v>
      </c>
      <c r="K20" s="200" t="s">
        <v>139</v>
      </c>
      <c r="L20" s="225"/>
      <c r="M20" s="367">
        <f t="shared" si="1"/>
        <v>6</v>
      </c>
      <c r="N20" s="290">
        <f t="shared" si="2"/>
        <v>6</v>
      </c>
      <c r="O20" s="225"/>
      <c r="P20" s="200" t="s">
        <v>144</v>
      </c>
      <c r="Q20" s="241">
        <v>6</v>
      </c>
      <c r="R20" s="282">
        <f t="shared" si="3"/>
        <v>0</v>
      </c>
      <c r="S20" s="151">
        <v>6</v>
      </c>
    </row>
    <row r="21" spans="1:19">
      <c r="A21" s="173" t="str">
        <f t="shared" si="0"/>
        <v>Dysk rolok SC-DR76mmTYPE Trolok3M SC(Low Stretch)</v>
      </c>
      <c r="C21" s="10" t="s">
        <v>1559</v>
      </c>
      <c r="D21" s="10" t="s">
        <v>140</v>
      </c>
      <c r="E21" s="10" t="s">
        <v>64</v>
      </c>
      <c r="F21" s="31" t="s">
        <v>145</v>
      </c>
      <c r="G21" s="291" t="s">
        <v>17</v>
      </c>
      <c r="H21" s="291"/>
      <c r="I21" s="291" t="s">
        <v>1123</v>
      </c>
      <c r="J21" s="10">
        <v>25</v>
      </c>
      <c r="K21" s="200" t="s">
        <v>139</v>
      </c>
      <c r="L21" s="225"/>
      <c r="M21" s="367">
        <f t="shared" si="1"/>
        <v>6.5</v>
      </c>
      <c r="N21" s="290">
        <f t="shared" si="2"/>
        <v>6.5</v>
      </c>
      <c r="O21" s="225"/>
      <c r="P21" s="200" t="s">
        <v>2051</v>
      </c>
      <c r="Q21" s="241">
        <v>6</v>
      </c>
      <c r="R21" s="282">
        <f t="shared" si="3"/>
        <v>8.3333333333333329E-2</v>
      </c>
      <c r="S21" s="151">
        <v>6.5</v>
      </c>
    </row>
    <row r="22" spans="1:19">
      <c r="A22" s="173" t="str">
        <f t="shared" si="0"/>
        <v>Dysk rolok SC-DR50mmA CRSrolok3M SC(Scrim Back)</v>
      </c>
      <c r="C22" s="10" t="s">
        <v>1559</v>
      </c>
      <c r="D22" s="10" t="s">
        <v>140</v>
      </c>
      <c r="E22" s="10" t="s">
        <v>649</v>
      </c>
      <c r="F22" s="31" t="s">
        <v>65</v>
      </c>
      <c r="G22" s="291" t="s">
        <v>17</v>
      </c>
      <c r="H22" s="291"/>
      <c r="I22" s="291" t="s">
        <v>1488</v>
      </c>
      <c r="J22" s="10">
        <v>50</v>
      </c>
      <c r="K22" s="200" t="s">
        <v>139</v>
      </c>
      <c r="L22" s="225"/>
      <c r="M22" s="367">
        <f t="shared" si="1"/>
        <v>4.7</v>
      </c>
      <c r="N22" s="290">
        <f t="shared" si="2"/>
        <v>4.7</v>
      </c>
      <c r="O22" s="225"/>
      <c r="P22" s="200" t="s">
        <v>146</v>
      </c>
      <c r="Q22" s="241">
        <v>4.3</v>
      </c>
      <c r="R22" s="282">
        <f t="shared" si="3"/>
        <v>9.302325581395357E-2</v>
      </c>
      <c r="S22" s="151">
        <v>4.7</v>
      </c>
    </row>
    <row r="23" spans="1:19">
      <c r="A23" s="173" t="str">
        <f t="shared" si="0"/>
        <v>Dysk rolok SC-DR50mmA MEDrolok3M SC(Scrim Back)</v>
      </c>
      <c r="C23" s="10" t="s">
        <v>1559</v>
      </c>
      <c r="D23" s="10" t="s">
        <v>140</v>
      </c>
      <c r="E23" s="10" t="s">
        <v>649</v>
      </c>
      <c r="F23" s="31" t="s">
        <v>358</v>
      </c>
      <c r="G23" s="291" t="s">
        <v>17</v>
      </c>
      <c r="H23" s="291"/>
      <c r="I23" s="291" t="s">
        <v>1488</v>
      </c>
      <c r="J23" s="10">
        <v>50</v>
      </c>
      <c r="K23" s="200" t="s">
        <v>139</v>
      </c>
      <c r="L23" s="225"/>
      <c r="M23" s="367">
        <f t="shared" si="1"/>
        <v>4.7</v>
      </c>
      <c r="N23" s="290">
        <f t="shared" si="2"/>
        <v>4.7</v>
      </c>
      <c r="O23" s="225"/>
      <c r="P23" s="200" t="s">
        <v>147</v>
      </c>
      <c r="Q23" s="241">
        <v>4.3</v>
      </c>
      <c r="R23" s="282">
        <f t="shared" si="3"/>
        <v>9.302325581395357E-2</v>
      </c>
      <c r="S23" s="151">
        <v>4.7</v>
      </c>
    </row>
    <row r="24" spans="1:19">
      <c r="A24" s="173" t="str">
        <f t="shared" si="0"/>
        <v>Dysk rolok SC-DR50mmA VFNrolok3M SC(Scrim Back)</v>
      </c>
      <c r="C24" s="10" t="s">
        <v>1559</v>
      </c>
      <c r="D24" s="10" t="s">
        <v>140</v>
      </c>
      <c r="E24" s="10" t="s">
        <v>649</v>
      </c>
      <c r="F24" s="31" t="s">
        <v>68</v>
      </c>
      <c r="G24" s="291" t="s">
        <v>17</v>
      </c>
      <c r="H24" s="291"/>
      <c r="I24" s="291" t="s">
        <v>1488</v>
      </c>
      <c r="J24" s="10">
        <v>50</v>
      </c>
      <c r="K24" s="200" t="s">
        <v>139</v>
      </c>
      <c r="L24" s="225"/>
      <c r="M24" s="367">
        <f t="shared" si="1"/>
        <v>3.9</v>
      </c>
      <c r="N24" s="290">
        <f t="shared" si="2"/>
        <v>3.9</v>
      </c>
      <c r="O24" s="225"/>
      <c r="P24" s="200" t="s">
        <v>148</v>
      </c>
      <c r="Q24" s="241">
        <v>4.3</v>
      </c>
      <c r="R24" s="282">
        <f t="shared" si="3"/>
        <v>-9.3023255813953473E-2</v>
      </c>
      <c r="S24" s="151">
        <v>3.9</v>
      </c>
    </row>
    <row r="25" spans="1:19">
      <c r="A25" s="173" t="str">
        <f t="shared" si="0"/>
        <v>Dysk rolok SC-DR50mmS SFNrolok3M SC(Low Stretch)</v>
      </c>
      <c r="C25" s="10" t="s">
        <v>1559</v>
      </c>
      <c r="D25" s="10" t="s">
        <v>140</v>
      </c>
      <c r="E25" s="10" t="s">
        <v>649</v>
      </c>
      <c r="F25" s="31" t="s">
        <v>69</v>
      </c>
      <c r="G25" s="291" t="s">
        <v>17</v>
      </c>
      <c r="H25" s="291"/>
      <c r="I25" s="291" t="s">
        <v>1123</v>
      </c>
      <c r="J25" s="10">
        <v>50</v>
      </c>
      <c r="K25" s="200" t="s">
        <v>139</v>
      </c>
      <c r="L25" s="225"/>
      <c r="M25" s="367">
        <f t="shared" si="1"/>
        <v>4.8</v>
      </c>
      <c r="N25" s="290">
        <f t="shared" si="2"/>
        <v>4.8</v>
      </c>
      <c r="O25" s="225"/>
      <c r="P25" s="200" t="s">
        <v>149</v>
      </c>
      <c r="Q25" s="241">
        <v>4.3</v>
      </c>
      <c r="R25" s="282">
        <f t="shared" si="3"/>
        <v>0.11627906976744186</v>
      </c>
      <c r="S25" s="151">
        <v>4.8</v>
      </c>
    </row>
    <row r="26" spans="1:19">
      <c r="A26" s="173" t="str">
        <f t="shared" si="0"/>
        <v>Dysk rolok SC-DR50mmTYPE Trolok3M SC(Low Stretch)</v>
      </c>
      <c r="C26" s="10" t="s">
        <v>1559</v>
      </c>
      <c r="D26" s="10" t="s">
        <v>140</v>
      </c>
      <c r="E26" s="10" t="s">
        <v>649</v>
      </c>
      <c r="F26" s="31" t="s">
        <v>145</v>
      </c>
      <c r="G26" s="291" t="s">
        <v>17</v>
      </c>
      <c r="H26" s="291"/>
      <c r="I26" s="385" t="s">
        <v>1123</v>
      </c>
      <c r="J26" s="10">
        <v>50</v>
      </c>
      <c r="K26" s="200" t="s">
        <v>139</v>
      </c>
      <c r="L26" s="225"/>
      <c r="M26" s="367">
        <f t="shared" si="1"/>
        <v>4.9000000000000004</v>
      </c>
      <c r="N26" s="290">
        <f t="shared" si="2"/>
        <v>4.9000000000000004</v>
      </c>
      <c r="O26" s="225"/>
      <c r="P26" s="200" t="s">
        <v>2222</v>
      </c>
      <c r="Q26" s="241">
        <v>4.3</v>
      </c>
      <c r="R26" s="282">
        <f t="shared" si="3"/>
        <v>0.13953488372093037</v>
      </c>
      <c r="S26" s="151">
        <v>4.9000000000000004</v>
      </c>
    </row>
    <row r="27" spans="1:19">
      <c r="A27" s="173" t="str">
        <f t="shared" si="0"/>
        <v>Dysk rolok SL-DR76mmA CRS SDrolok</v>
      </c>
      <c r="C27" s="28" t="s">
        <v>1559</v>
      </c>
      <c r="D27" s="28" t="s">
        <v>163</v>
      </c>
      <c r="E27" s="10" t="s">
        <v>64</v>
      </c>
      <c r="F27" s="200" t="s">
        <v>1504</v>
      </c>
      <c r="G27" s="291" t="s">
        <v>17</v>
      </c>
      <c r="H27" s="291"/>
      <c r="I27" s="291"/>
      <c r="J27" s="10">
        <v>50</v>
      </c>
      <c r="K27" s="200" t="s">
        <v>139</v>
      </c>
      <c r="L27" s="225"/>
      <c r="M27" s="367">
        <f t="shared" si="1"/>
        <v>7.6</v>
      </c>
      <c r="N27" s="290">
        <f t="shared" si="2"/>
        <v>7.6</v>
      </c>
      <c r="O27" s="225"/>
      <c r="P27" s="200" t="s">
        <v>164</v>
      </c>
      <c r="Q27" s="241">
        <v>7.6</v>
      </c>
      <c r="R27" s="282">
        <f t="shared" si="3"/>
        <v>0</v>
      </c>
      <c r="S27" s="151">
        <v>7.6</v>
      </c>
    </row>
    <row r="28" spans="1:19">
      <c r="A28" s="173" t="str">
        <f t="shared" si="0"/>
        <v>Dysk rolok SL-DR50mmA CRS SDrolok</v>
      </c>
      <c r="C28" s="28" t="s">
        <v>1559</v>
      </c>
      <c r="D28" s="28" t="s">
        <v>163</v>
      </c>
      <c r="E28" s="10" t="s">
        <v>649</v>
      </c>
      <c r="F28" s="200" t="s">
        <v>1504</v>
      </c>
      <c r="G28" s="291" t="s">
        <v>17</v>
      </c>
      <c r="H28" s="291"/>
      <c r="I28" s="291"/>
      <c r="J28" s="10">
        <v>100</v>
      </c>
      <c r="K28" s="200" t="s">
        <v>139</v>
      </c>
      <c r="L28" s="225"/>
      <c r="M28" s="367">
        <f t="shared" si="1"/>
        <v>4.2</v>
      </c>
      <c r="N28" s="290">
        <f t="shared" si="2"/>
        <v>4.2</v>
      </c>
      <c r="O28" s="225"/>
      <c r="P28" s="200" t="s">
        <v>165</v>
      </c>
      <c r="Q28" s="241">
        <v>4.2</v>
      </c>
      <c r="R28" s="282">
        <f t="shared" si="3"/>
        <v>0</v>
      </c>
      <c r="S28" s="151">
        <v>4.2</v>
      </c>
    </row>
    <row r="29" spans="1:19" s="56" customFormat="1">
      <c r="A29" s="173" t="str">
        <f t="shared" si="0"/>
        <v>Dysk rolok RP-DR76mmA CRSrolokLow Stretch</v>
      </c>
      <c r="B29" s="173"/>
      <c r="C29" s="10" t="s">
        <v>1559</v>
      </c>
      <c r="D29" s="10" t="s">
        <v>150</v>
      </c>
      <c r="E29" s="10" t="s">
        <v>64</v>
      </c>
      <c r="F29" s="31" t="s">
        <v>65</v>
      </c>
      <c r="G29" s="291" t="s">
        <v>17</v>
      </c>
      <c r="H29" s="291"/>
      <c r="I29" s="291" t="s">
        <v>158</v>
      </c>
      <c r="J29" s="10">
        <v>25</v>
      </c>
      <c r="K29" s="200" t="s">
        <v>139</v>
      </c>
      <c r="L29" s="225"/>
      <c r="M29" s="367">
        <f t="shared" si="1"/>
        <v>6.9</v>
      </c>
      <c r="N29" s="292">
        <f t="shared" si="2"/>
        <v>6.9</v>
      </c>
      <c r="O29" s="225"/>
      <c r="P29" s="200" t="s">
        <v>151</v>
      </c>
      <c r="Q29" s="243">
        <v>6.3</v>
      </c>
      <c r="R29" s="282">
        <f t="shared" si="3"/>
        <v>9.523809523809533E-2</v>
      </c>
      <c r="S29" s="151">
        <v>6.9</v>
      </c>
    </row>
    <row r="30" spans="1:19" s="56" customFormat="1">
      <c r="A30" s="173" t="str">
        <f t="shared" si="0"/>
        <v>Dysk rolok RP-DR76mmA MEDrolokLow Stretch</v>
      </c>
      <c r="B30" s="173"/>
      <c r="C30" s="10" t="s">
        <v>1559</v>
      </c>
      <c r="D30" s="10" t="s">
        <v>150</v>
      </c>
      <c r="E30" s="10" t="s">
        <v>64</v>
      </c>
      <c r="F30" s="31" t="s">
        <v>358</v>
      </c>
      <c r="G30" s="291" t="s">
        <v>17</v>
      </c>
      <c r="H30" s="291"/>
      <c r="I30" s="291" t="s">
        <v>158</v>
      </c>
      <c r="J30" s="10">
        <v>25</v>
      </c>
      <c r="K30" s="200" t="s">
        <v>139</v>
      </c>
      <c r="L30" s="225"/>
      <c r="M30" s="367">
        <f t="shared" si="1"/>
        <v>6.4</v>
      </c>
      <c r="N30" s="292">
        <f t="shared" si="2"/>
        <v>6.4</v>
      </c>
      <c r="O30" s="225"/>
      <c r="P30" s="200" t="s">
        <v>152</v>
      </c>
      <c r="Q30" s="243">
        <v>6</v>
      </c>
      <c r="R30" s="282">
        <f t="shared" si="3"/>
        <v>6.6666666666666721E-2</v>
      </c>
      <c r="S30" s="151">
        <v>6.4</v>
      </c>
    </row>
    <row r="31" spans="1:19" s="56" customFormat="1">
      <c r="A31" s="173" t="str">
        <f t="shared" si="0"/>
        <v>Dysk rolok RP-DR76mmA VFNrolokLow Stretch</v>
      </c>
      <c r="B31" s="173"/>
      <c r="C31" s="10" t="s">
        <v>1559</v>
      </c>
      <c r="D31" s="10" t="s">
        <v>150</v>
      </c>
      <c r="E31" s="10" t="s">
        <v>64</v>
      </c>
      <c r="F31" s="31" t="s">
        <v>68</v>
      </c>
      <c r="G31" s="291" t="s">
        <v>17</v>
      </c>
      <c r="H31" s="291"/>
      <c r="I31" s="291" t="s">
        <v>158</v>
      </c>
      <c r="J31" s="10">
        <v>25</v>
      </c>
      <c r="K31" s="200" t="s">
        <v>139</v>
      </c>
      <c r="L31" s="225"/>
      <c r="M31" s="367">
        <f t="shared" si="1"/>
        <v>6</v>
      </c>
      <c r="N31" s="292">
        <f t="shared" si="2"/>
        <v>6</v>
      </c>
      <c r="O31" s="225"/>
      <c r="P31" s="200" t="s">
        <v>153</v>
      </c>
      <c r="Q31" s="243">
        <v>6</v>
      </c>
      <c r="R31" s="282">
        <f t="shared" si="3"/>
        <v>0</v>
      </c>
      <c r="S31" s="151">
        <v>6</v>
      </c>
    </row>
    <row r="32" spans="1:19" s="56" customFormat="1">
      <c r="A32" s="173" t="str">
        <f t="shared" si="0"/>
        <v>Dysk rolok RP-DR50mmA CRSrolokLow Stretch</v>
      </c>
      <c r="B32" s="173"/>
      <c r="C32" s="10" t="s">
        <v>1559</v>
      </c>
      <c r="D32" s="10" t="s">
        <v>150</v>
      </c>
      <c r="E32" s="10" t="s">
        <v>649</v>
      </c>
      <c r="F32" s="31" t="s">
        <v>65</v>
      </c>
      <c r="G32" s="291" t="s">
        <v>17</v>
      </c>
      <c r="H32" s="291"/>
      <c r="I32" s="291" t="s">
        <v>158</v>
      </c>
      <c r="J32" s="10">
        <v>50</v>
      </c>
      <c r="K32" s="200" t="s">
        <v>139</v>
      </c>
      <c r="L32" s="225"/>
      <c r="M32" s="367">
        <f t="shared" si="1"/>
        <v>5.3</v>
      </c>
      <c r="N32" s="292">
        <f t="shared" si="2"/>
        <v>5.3</v>
      </c>
      <c r="O32" s="225"/>
      <c r="P32" s="200" t="s">
        <v>154</v>
      </c>
      <c r="Q32" s="243">
        <v>4.8</v>
      </c>
      <c r="R32" s="282">
        <f t="shared" si="3"/>
        <v>0.10416666666666667</v>
      </c>
      <c r="S32" s="151">
        <v>5.3</v>
      </c>
    </row>
    <row r="33" spans="1:19" s="56" customFormat="1">
      <c r="A33" s="173" t="str">
        <f t="shared" si="0"/>
        <v>Dysk rolok RP-DR50mmA MEDrolokLow Stretch</v>
      </c>
      <c r="B33" s="173"/>
      <c r="C33" s="10" t="s">
        <v>1559</v>
      </c>
      <c r="D33" s="10" t="s">
        <v>150</v>
      </c>
      <c r="E33" s="10" t="s">
        <v>649</v>
      </c>
      <c r="F33" s="31" t="s">
        <v>358</v>
      </c>
      <c r="G33" s="291" t="s">
        <v>17</v>
      </c>
      <c r="H33" s="291"/>
      <c r="I33" s="291" t="s">
        <v>158</v>
      </c>
      <c r="J33" s="10">
        <v>50</v>
      </c>
      <c r="K33" s="200" t="s">
        <v>139</v>
      </c>
      <c r="L33" s="225"/>
      <c r="M33" s="367">
        <f t="shared" si="1"/>
        <v>4.7</v>
      </c>
      <c r="N33" s="292">
        <f t="shared" si="2"/>
        <v>4.7</v>
      </c>
      <c r="O33" s="225"/>
      <c r="P33" s="200" t="s">
        <v>155</v>
      </c>
      <c r="Q33" s="243">
        <v>4.3</v>
      </c>
      <c r="R33" s="282">
        <f t="shared" si="3"/>
        <v>9.302325581395357E-2</v>
      </c>
      <c r="S33" s="151">
        <v>4.7</v>
      </c>
    </row>
    <row r="34" spans="1:19" s="56" customFormat="1">
      <c r="A34" s="173" t="str">
        <f t="shared" si="0"/>
        <v>Dysk rolok RP-DR50mmA VFNrolokLow Stretch</v>
      </c>
      <c r="B34" s="173"/>
      <c r="C34" s="10" t="s">
        <v>1559</v>
      </c>
      <c r="D34" s="10" t="s">
        <v>150</v>
      </c>
      <c r="E34" s="10" t="s">
        <v>649</v>
      </c>
      <c r="F34" s="31" t="s">
        <v>68</v>
      </c>
      <c r="G34" s="291" t="s">
        <v>17</v>
      </c>
      <c r="H34" s="291"/>
      <c r="I34" s="291" t="s">
        <v>158</v>
      </c>
      <c r="J34" s="10">
        <v>50</v>
      </c>
      <c r="K34" s="200" t="s">
        <v>139</v>
      </c>
      <c r="L34" s="225"/>
      <c r="M34" s="367">
        <f t="shared" si="1"/>
        <v>4.3</v>
      </c>
      <c r="N34" s="292">
        <f t="shared" si="2"/>
        <v>4.3</v>
      </c>
      <c r="O34" s="225"/>
      <c r="P34" s="200" t="s">
        <v>156</v>
      </c>
      <c r="Q34" s="243">
        <v>4.3</v>
      </c>
      <c r="R34" s="282">
        <f t="shared" si="3"/>
        <v>0</v>
      </c>
      <c r="S34" s="151">
        <v>4.3</v>
      </c>
    </row>
    <row r="35" spans="1:19">
      <c r="A35" s="173" t="str">
        <f t="shared" si="0"/>
        <v>Dysk rolok RH-DR76mmA CRSrolokHeavy Duty</v>
      </c>
      <c r="C35" s="10" t="s">
        <v>1559</v>
      </c>
      <c r="D35" s="10" t="s">
        <v>157</v>
      </c>
      <c r="E35" s="10" t="s">
        <v>64</v>
      </c>
      <c r="F35" s="31" t="s">
        <v>65</v>
      </c>
      <c r="G35" s="291" t="s">
        <v>17</v>
      </c>
      <c r="H35" s="291"/>
      <c r="I35" s="291" t="s">
        <v>1151</v>
      </c>
      <c r="J35" s="10">
        <v>25</v>
      </c>
      <c r="K35" s="200" t="s">
        <v>139</v>
      </c>
      <c r="L35" s="225"/>
      <c r="M35" s="367">
        <f t="shared" si="1"/>
        <v>7.1</v>
      </c>
      <c r="N35" s="290">
        <f t="shared" si="2"/>
        <v>7.1</v>
      </c>
      <c r="O35" s="225"/>
      <c r="P35" s="200" t="s">
        <v>159</v>
      </c>
      <c r="Q35" s="244">
        <v>6.4</v>
      </c>
      <c r="R35" s="282">
        <f t="shared" si="3"/>
        <v>0.10937499999999989</v>
      </c>
      <c r="S35" s="202">
        <v>7.1</v>
      </c>
    </row>
    <row r="36" spans="1:19">
      <c r="A36" s="173" t="str">
        <f t="shared" si="0"/>
        <v>Dysk rolok RH-DR76mmA MEDrolokHeavy Duty</v>
      </c>
      <c r="C36" s="10" t="s">
        <v>1559</v>
      </c>
      <c r="D36" s="10" t="s">
        <v>157</v>
      </c>
      <c r="E36" s="10" t="s">
        <v>64</v>
      </c>
      <c r="F36" s="31" t="s">
        <v>358</v>
      </c>
      <c r="G36" s="291" t="s">
        <v>17</v>
      </c>
      <c r="H36" s="291"/>
      <c r="I36" s="291" t="s">
        <v>1151</v>
      </c>
      <c r="J36" s="10">
        <v>25</v>
      </c>
      <c r="K36" s="200" t="s">
        <v>139</v>
      </c>
      <c r="L36" s="225"/>
      <c r="M36" s="367">
        <f t="shared" si="1"/>
        <v>7.1</v>
      </c>
      <c r="N36" s="290">
        <f t="shared" si="2"/>
        <v>7.1</v>
      </c>
      <c r="O36" s="225"/>
      <c r="P36" s="200" t="s">
        <v>160</v>
      </c>
      <c r="Q36" s="244">
        <v>6.4</v>
      </c>
      <c r="R36" s="282">
        <f t="shared" si="3"/>
        <v>0.10937499999999989</v>
      </c>
      <c r="S36" s="202">
        <v>7.1</v>
      </c>
    </row>
    <row r="37" spans="1:19">
      <c r="A37" s="173" t="str">
        <f t="shared" si="0"/>
        <v>Dysk rolok RH-DR50mmA CRSrolokHeavy Duty</v>
      </c>
      <c r="C37" s="10" t="s">
        <v>1559</v>
      </c>
      <c r="D37" s="10" t="s">
        <v>157</v>
      </c>
      <c r="E37" s="10" t="s">
        <v>649</v>
      </c>
      <c r="F37" s="31" t="s">
        <v>65</v>
      </c>
      <c r="G37" s="291" t="s">
        <v>17</v>
      </c>
      <c r="H37" s="291"/>
      <c r="I37" s="291" t="s">
        <v>1151</v>
      </c>
      <c r="J37" s="10">
        <v>50</v>
      </c>
      <c r="K37" s="200" t="s">
        <v>139</v>
      </c>
      <c r="L37" s="225"/>
      <c r="M37" s="367">
        <f t="shared" ref="M37:M68" si="4">S37</f>
        <v>5</v>
      </c>
      <c r="N37" s="290">
        <f t="shared" si="2"/>
        <v>5</v>
      </c>
      <c r="O37" s="225"/>
      <c r="P37" s="200" t="s">
        <v>161</v>
      </c>
      <c r="Q37" s="244">
        <v>4.5999999999999996</v>
      </c>
      <c r="R37" s="282">
        <f t="shared" si="3"/>
        <v>8.6956521739130516E-2</v>
      </c>
      <c r="S37" s="202">
        <v>5</v>
      </c>
    </row>
    <row r="38" spans="1:19">
      <c r="A38" s="173" t="str">
        <f t="shared" si="0"/>
        <v>Dysk rolok RH-DR50mmA MEDrolokHeavy Duty</v>
      </c>
      <c r="C38" s="10" t="s">
        <v>1559</v>
      </c>
      <c r="D38" s="10" t="s">
        <v>157</v>
      </c>
      <c r="E38" s="10" t="s">
        <v>649</v>
      </c>
      <c r="F38" s="31" t="s">
        <v>358</v>
      </c>
      <c r="G38" s="291" t="s">
        <v>17</v>
      </c>
      <c r="H38" s="291"/>
      <c r="I38" s="291" t="s">
        <v>1151</v>
      </c>
      <c r="J38" s="10">
        <v>50</v>
      </c>
      <c r="K38" s="200" t="s">
        <v>139</v>
      </c>
      <c r="L38" s="225"/>
      <c r="M38" s="367">
        <f t="shared" si="4"/>
        <v>5</v>
      </c>
      <c r="N38" s="290">
        <f t="shared" si="2"/>
        <v>5</v>
      </c>
      <c r="O38" s="225"/>
      <c r="P38" s="200" t="s">
        <v>162</v>
      </c>
      <c r="Q38" s="244">
        <v>4.5999999999999996</v>
      </c>
      <c r="R38" s="282">
        <f t="shared" si="3"/>
        <v>8.6956521739130516E-2</v>
      </c>
      <c r="S38" s="202">
        <v>5</v>
      </c>
    </row>
    <row r="39" spans="1:19">
      <c r="A39" s="173" t="str">
        <f t="shared" si="0"/>
        <v>Dysk rolok RL-DR76mmA CRSrolokLow Strech</v>
      </c>
      <c r="C39" s="10" t="s">
        <v>1559</v>
      </c>
      <c r="D39" s="10" t="s">
        <v>2041</v>
      </c>
      <c r="E39" s="10" t="s">
        <v>64</v>
      </c>
      <c r="F39" s="31" t="s">
        <v>65</v>
      </c>
      <c r="G39" s="291" t="s">
        <v>17</v>
      </c>
      <c r="H39" s="291"/>
      <c r="I39" s="291" t="s">
        <v>2040</v>
      </c>
      <c r="J39" s="10">
        <v>25</v>
      </c>
      <c r="K39" s="200" t="s">
        <v>139</v>
      </c>
      <c r="L39" s="225"/>
      <c r="M39" s="367">
        <f t="shared" si="4"/>
        <v>7</v>
      </c>
      <c r="N39" s="290">
        <f t="shared" si="2"/>
        <v>7</v>
      </c>
      <c r="O39" s="225"/>
      <c r="P39" s="200" t="s">
        <v>2223</v>
      </c>
      <c r="Q39" s="241">
        <v>6.6</v>
      </c>
      <c r="R39" s="282">
        <f t="shared" si="3"/>
        <v>6.0606060606060663E-2</v>
      </c>
      <c r="S39" s="151">
        <v>7</v>
      </c>
    </row>
    <row r="40" spans="1:19">
      <c r="A40" s="173" t="str">
        <f t="shared" si="0"/>
        <v>Dysk rolok RL-DR76mmA MEDrolokLow Strech</v>
      </c>
      <c r="C40" s="10" t="s">
        <v>1559</v>
      </c>
      <c r="D40" s="10" t="s">
        <v>2041</v>
      </c>
      <c r="E40" s="10" t="s">
        <v>64</v>
      </c>
      <c r="F40" s="31" t="s">
        <v>358</v>
      </c>
      <c r="G40" s="291" t="s">
        <v>17</v>
      </c>
      <c r="H40" s="291"/>
      <c r="I40" s="291" t="s">
        <v>2040</v>
      </c>
      <c r="J40" s="10">
        <v>25</v>
      </c>
      <c r="K40" s="200" t="s">
        <v>139</v>
      </c>
      <c r="L40" s="225"/>
      <c r="M40" s="367">
        <f t="shared" si="4"/>
        <v>6.6</v>
      </c>
      <c r="N40" s="290">
        <f t="shared" si="2"/>
        <v>6.6</v>
      </c>
      <c r="O40" s="225"/>
      <c r="P40" s="200" t="s">
        <v>2224</v>
      </c>
      <c r="Q40" s="241">
        <v>6.2</v>
      </c>
      <c r="R40" s="282">
        <f t="shared" ref="R40:R89" si="5">(S40-Q40)/Q40</f>
        <v>6.4516129032257979E-2</v>
      </c>
      <c r="S40" s="151">
        <v>6.6</v>
      </c>
    </row>
    <row r="41" spans="1:19">
      <c r="A41" s="173" t="str">
        <f t="shared" si="0"/>
        <v>Dysk rolok RL-DR76mmA FINrolokLow Strech</v>
      </c>
      <c r="C41" s="10" t="s">
        <v>1559</v>
      </c>
      <c r="D41" s="10" t="s">
        <v>2041</v>
      </c>
      <c r="E41" s="10" t="s">
        <v>64</v>
      </c>
      <c r="F41" s="31" t="s">
        <v>394</v>
      </c>
      <c r="G41" s="291" t="s">
        <v>17</v>
      </c>
      <c r="H41" s="291"/>
      <c r="I41" s="291" t="s">
        <v>2040</v>
      </c>
      <c r="J41" s="10">
        <v>25</v>
      </c>
      <c r="K41" s="200" t="s">
        <v>139</v>
      </c>
      <c r="L41" s="225"/>
      <c r="M41" s="367">
        <f t="shared" si="4"/>
        <v>6.2</v>
      </c>
      <c r="N41" s="290">
        <f t="shared" si="2"/>
        <v>6.2</v>
      </c>
      <c r="O41" s="225"/>
      <c r="P41" s="200" t="s">
        <v>2324</v>
      </c>
      <c r="Q41" s="241">
        <v>6.2</v>
      </c>
      <c r="R41" s="282">
        <f t="shared" si="5"/>
        <v>0</v>
      </c>
      <c r="S41" s="151">
        <v>6.2</v>
      </c>
    </row>
    <row r="42" spans="1:19">
      <c r="A42" s="173" t="str">
        <f>_xlfn.CONCAT(C42,D42,E42,F42,G42,I42)</f>
        <v>Dysk rolok RL-DR76mmA VFNrolokLow Strech</v>
      </c>
      <c r="C42" s="10" t="s">
        <v>1559</v>
      </c>
      <c r="D42" s="10" t="s">
        <v>2041</v>
      </c>
      <c r="E42" s="10" t="s">
        <v>64</v>
      </c>
      <c r="F42" s="31" t="s">
        <v>68</v>
      </c>
      <c r="G42" s="291" t="s">
        <v>17</v>
      </c>
      <c r="H42" s="291"/>
      <c r="I42" s="291" t="s">
        <v>2040</v>
      </c>
      <c r="J42" s="10">
        <v>25</v>
      </c>
      <c r="K42" s="200" t="s">
        <v>139</v>
      </c>
      <c r="L42" s="225"/>
      <c r="M42" s="367">
        <f t="shared" si="4"/>
        <v>6</v>
      </c>
      <c r="N42" s="290">
        <f t="shared" si="2"/>
        <v>6</v>
      </c>
      <c r="O42" s="225"/>
      <c r="P42" s="200" t="s">
        <v>2225</v>
      </c>
      <c r="Q42" s="241">
        <v>6</v>
      </c>
      <c r="R42" s="282">
        <f t="shared" si="5"/>
        <v>0</v>
      </c>
      <c r="S42" s="151">
        <v>6</v>
      </c>
    </row>
    <row r="43" spans="1:19">
      <c r="A43" s="173" t="str">
        <f t="shared" si="0"/>
        <v>Dysk rolok RL-DR50mmA CRSrolokLow Strech</v>
      </c>
      <c r="C43" s="10" t="s">
        <v>1559</v>
      </c>
      <c r="D43" s="10" t="s">
        <v>2041</v>
      </c>
      <c r="E43" s="10" t="s">
        <v>649</v>
      </c>
      <c r="F43" s="31" t="s">
        <v>65</v>
      </c>
      <c r="G43" s="291" t="s">
        <v>17</v>
      </c>
      <c r="H43" s="291"/>
      <c r="I43" s="291" t="s">
        <v>2040</v>
      </c>
      <c r="J43" s="10">
        <v>50</v>
      </c>
      <c r="K43" s="200" t="s">
        <v>139</v>
      </c>
      <c r="L43" s="225"/>
      <c r="M43" s="367">
        <f t="shared" si="4"/>
        <v>5</v>
      </c>
      <c r="N43" s="290">
        <f t="shared" si="2"/>
        <v>5</v>
      </c>
      <c r="O43" s="225"/>
      <c r="P43" s="200" t="s">
        <v>2226</v>
      </c>
      <c r="Q43" s="241">
        <v>4.9000000000000004</v>
      </c>
      <c r="R43" s="282">
        <f t="shared" si="5"/>
        <v>2.0408163265306048E-2</v>
      </c>
      <c r="S43" s="151">
        <v>5</v>
      </c>
    </row>
    <row r="44" spans="1:19">
      <c r="A44" s="173" t="str">
        <f t="shared" si="0"/>
        <v>Dysk rolok RL-DR50mmA MEDrolokLow Strech</v>
      </c>
      <c r="C44" s="10" t="s">
        <v>1559</v>
      </c>
      <c r="D44" s="10" t="s">
        <v>2041</v>
      </c>
      <c r="E44" s="10" t="s">
        <v>649</v>
      </c>
      <c r="F44" s="31" t="s">
        <v>358</v>
      </c>
      <c r="G44" s="291" t="s">
        <v>17</v>
      </c>
      <c r="H44" s="291"/>
      <c r="I44" s="291" t="s">
        <v>2040</v>
      </c>
      <c r="J44" s="10">
        <v>50</v>
      </c>
      <c r="K44" s="200" t="s">
        <v>139</v>
      </c>
      <c r="L44" s="225"/>
      <c r="M44" s="367">
        <f t="shared" si="4"/>
        <v>4.9000000000000004</v>
      </c>
      <c r="N44" s="290">
        <f t="shared" si="2"/>
        <v>4.9000000000000004</v>
      </c>
      <c r="O44" s="225"/>
      <c r="P44" s="200" t="s">
        <v>2227</v>
      </c>
      <c r="Q44" s="241">
        <v>4.9000000000000004</v>
      </c>
      <c r="R44" s="282">
        <f t="shared" si="5"/>
        <v>0</v>
      </c>
      <c r="S44" s="151">
        <v>4.9000000000000004</v>
      </c>
    </row>
    <row r="45" spans="1:19">
      <c r="A45" s="173" t="str">
        <f>_xlfn.CONCAT(C45,D45,E45,F45,G45,I45)</f>
        <v>Dysk rolok RL-DR50mmA FINrolokLow Strech</v>
      </c>
      <c r="C45" s="10" t="s">
        <v>1559</v>
      </c>
      <c r="D45" s="10" t="s">
        <v>2041</v>
      </c>
      <c r="E45" s="10" t="s">
        <v>649</v>
      </c>
      <c r="F45" s="31" t="s">
        <v>394</v>
      </c>
      <c r="G45" s="291" t="s">
        <v>17</v>
      </c>
      <c r="H45" s="291"/>
      <c r="I45" s="291" t="s">
        <v>2040</v>
      </c>
      <c r="J45" s="10">
        <v>50</v>
      </c>
      <c r="K45" s="200" t="s">
        <v>139</v>
      </c>
      <c r="L45" s="225"/>
      <c r="M45" s="367">
        <f t="shared" si="4"/>
        <v>4.7</v>
      </c>
      <c r="N45" s="290">
        <f t="shared" si="2"/>
        <v>4.7</v>
      </c>
      <c r="O45" s="225"/>
      <c r="P45" s="200" t="s">
        <v>2324</v>
      </c>
      <c r="Q45" s="241">
        <v>4.7</v>
      </c>
      <c r="R45" s="282">
        <f t="shared" si="5"/>
        <v>0</v>
      </c>
      <c r="S45" s="151">
        <v>4.7</v>
      </c>
    </row>
    <row r="46" spans="1:19">
      <c r="A46" s="173" t="str">
        <f>_xlfn.CONCAT(C46,D46,E46,F46,G46,I46)</f>
        <v>Dysk rolok RL-DR50mmA VFNrolokLow Strech</v>
      </c>
      <c r="C46" s="10" t="s">
        <v>1559</v>
      </c>
      <c r="D46" s="10" t="s">
        <v>2041</v>
      </c>
      <c r="E46" s="10" t="s">
        <v>649</v>
      </c>
      <c r="F46" s="31" t="s">
        <v>68</v>
      </c>
      <c r="G46" s="291" t="s">
        <v>17</v>
      </c>
      <c r="H46" s="291"/>
      <c r="I46" s="291" t="s">
        <v>2040</v>
      </c>
      <c r="J46" s="10">
        <v>50</v>
      </c>
      <c r="K46" s="200" t="s">
        <v>139</v>
      </c>
      <c r="L46" s="225"/>
      <c r="M46" s="367">
        <f t="shared" si="4"/>
        <v>4.4000000000000004</v>
      </c>
      <c r="N46" s="290">
        <f t="shared" si="2"/>
        <v>4.4000000000000004</v>
      </c>
      <c r="O46" s="225"/>
      <c r="P46" s="200" t="s">
        <v>2228</v>
      </c>
      <c r="Q46" s="241">
        <v>4.4000000000000004</v>
      </c>
      <c r="R46" s="282">
        <f t="shared" si="5"/>
        <v>0</v>
      </c>
      <c r="S46" s="151">
        <v>4.4000000000000004</v>
      </c>
    </row>
    <row r="47" spans="1:19" s="56" customFormat="1">
      <c r="A47" s="173" t="str">
        <f t="shared" si="0"/>
        <v>Dysk rolok PL-DR FUEGO76x8mm6C CRSrolok</v>
      </c>
      <c r="B47" s="173"/>
      <c r="C47" s="12" t="s">
        <v>1559</v>
      </c>
      <c r="D47" s="12" t="s">
        <v>1484</v>
      </c>
      <c r="E47" s="1" t="s">
        <v>2307</v>
      </c>
      <c r="F47" s="308" t="s">
        <v>7</v>
      </c>
      <c r="G47" s="304" t="s">
        <v>17</v>
      </c>
      <c r="H47" s="1" t="s">
        <v>22</v>
      </c>
      <c r="I47" s="3"/>
      <c r="J47" s="1">
        <v>25</v>
      </c>
      <c r="K47" s="249" t="s">
        <v>139</v>
      </c>
      <c r="L47" s="228"/>
      <c r="M47" s="367">
        <f t="shared" si="4"/>
        <v>18</v>
      </c>
      <c r="N47" s="292">
        <f t="shared" si="2"/>
        <v>18</v>
      </c>
      <c r="O47" s="228"/>
      <c r="P47" s="200" t="s">
        <v>23</v>
      </c>
      <c r="Q47" s="243">
        <v>18</v>
      </c>
      <c r="R47" s="282">
        <f t="shared" si="5"/>
        <v>0</v>
      </c>
      <c r="S47" s="151">
        <v>18</v>
      </c>
    </row>
    <row r="48" spans="1:19" s="56" customFormat="1">
      <c r="A48" s="173" t="str">
        <f t="shared" si="0"/>
        <v>Dysk rolok PL-DR FUEGO60x8mm6C CRSrolok</v>
      </c>
      <c r="B48" s="173"/>
      <c r="C48" s="12" t="s">
        <v>1559</v>
      </c>
      <c r="D48" s="12" t="s">
        <v>1484</v>
      </c>
      <c r="E48" s="1" t="s">
        <v>2303</v>
      </c>
      <c r="F48" s="308" t="s">
        <v>7</v>
      </c>
      <c r="G48" s="304" t="s">
        <v>17</v>
      </c>
      <c r="H48" s="1" t="s">
        <v>22</v>
      </c>
      <c r="I48" s="3"/>
      <c r="J48" s="1">
        <v>25</v>
      </c>
      <c r="K48" s="249" t="s">
        <v>139</v>
      </c>
      <c r="L48" s="228"/>
      <c r="M48" s="367">
        <f t="shared" si="4"/>
        <v>12</v>
      </c>
      <c r="N48" s="292">
        <f t="shared" si="2"/>
        <v>12</v>
      </c>
      <c r="O48" s="228"/>
      <c r="P48" s="200" t="s">
        <v>2052</v>
      </c>
      <c r="Q48" s="243">
        <v>12</v>
      </c>
      <c r="R48" s="282">
        <f t="shared" si="5"/>
        <v>0</v>
      </c>
      <c r="S48" s="151">
        <v>12</v>
      </c>
    </row>
    <row r="49" spans="1:19" s="56" customFormat="1">
      <c r="A49" s="173" t="str">
        <f t="shared" si="0"/>
        <v>Dysk rolok PL-DR NERO76x9mm5A CRSrolok</v>
      </c>
      <c r="B49" s="173"/>
      <c r="C49" s="1" t="s">
        <v>1559</v>
      </c>
      <c r="D49" s="1" t="s">
        <v>1128</v>
      </c>
      <c r="E49" s="1" t="s">
        <v>2308</v>
      </c>
      <c r="F49" s="308" t="s">
        <v>28</v>
      </c>
      <c r="G49" s="304" t="s">
        <v>17</v>
      </c>
      <c r="H49" s="1" t="s">
        <v>22</v>
      </c>
      <c r="I49" s="3"/>
      <c r="J49" s="1">
        <v>25</v>
      </c>
      <c r="K49" s="249" t="s">
        <v>139</v>
      </c>
      <c r="L49" s="228"/>
      <c r="M49" s="367">
        <f t="shared" si="4"/>
        <v>11.4</v>
      </c>
      <c r="N49" s="292">
        <f t="shared" si="2"/>
        <v>11.4</v>
      </c>
      <c r="O49" s="228"/>
      <c r="P49" s="200" t="s">
        <v>2053</v>
      </c>
      <c r="Q49" s="243">
        <v>10.4</v>
      </c>
      <c r="R49" s="282">
        <f t="shared" si="5"/>
        <v>9.6153846153846145E-2</v>
      </c>
      <c r="S49" s="151">
        <v>11.4</v>
      </c>
    </row>
    <row r="50" spans="1:19" s="56" customFormat="1">
      <c r="A50" s="173" t="str">
        <f t="shared" si="0"/>
        <v>Dysk rolok PL-DR NERO60x9mm5A CRSrolok</v>
      </c>
      <c r="B50" s="173"/>
      <c r="C50" s="1" t="s">
        <v>1559</v>
      </c>
      <c r="D50" s="1" t="s">
        <v>1128</v>
      </c>
      <c r="E50" s="1" t="s">
        <v>2304</v>
      </c>
      <c r="F50" s="308" t="s">
        <v>28</v>
      </c>
      <c r="G50" s="304" t="s">
        <v>17</v>
      </c>
      <c r="H50" s="1" t="s">
        <v>22</v>
      </c>
      <c r="I50" s="3"/>
      <c r="J50" s="1">
        <v>25</v>
      </c>
      <c r="K50" s="249" t="s">
        <v>139</v>
      </c>
      <c r="L50" s="228"/>
      <c r="M50" s="367">
        <f t="shared" si="4"/>
        <v>6.3</v>
      </c>
      <c r="N50" s="292">
        <f t="shared" si="2"/>
        <v>6.3</v>
      </c>
      <c r="O50" s="228"/>
      <c r="P50" s="200" t="s">
        <v>42</v>
      </c>
      <c r="Q50" s="243">
        <v>6.3</v>
      </c>
      <c r="R50" s="282">
        <f t="shared" si="5"/>
        <v>0</v>
      </c>
      <c r="S50" s="151">
        <v>6.3</v>
      </c>
    </row>
    <row r="51" spans="1:19" s="56" customFormat="1">
      <c r="A51" s="173" t="str">
        <f t="shared" si="0"/>
        <v>Dysk rolok PL-DR NERO76x6mm7A CRSrolok</v>
      </c>
      <c r="B51" s="173"/>
      <c r="C51" s="1" t="s">
        <v>1559</v>
      </c>
      <c r="D51" s="1" t="s">
        <v>1128</v>
      </c>
      <c r="E51" s="1" t="s">
        <v>1042</v>
      </c>
      <c r="F51" s="199" t="s">
        <v>32</v>
      </c>
      <c r="G51" s="304" t="s">
        <v>17</v>
      </c>
      <c r="H51" s="1" t="s">
        <v>22</v>
      </c>
      <c r="I51" s="5"/>
      <c r="J51" s="1">
        <v>25</v>
      </c>
      <c r="K51" s="249" t="s">
        <v>139</v>
      </c>
      <c r="L51" s="228"/>
      <c r="M51" s="367">
        <f t="shared" si="4"/>
        <v>11.4</v>
      </c>
      <c r="N51" s="292">
        <f t="shared" si="2"/>
        <v>11.4</v>
      </c>
      <c r="O51" s="228"/>
      <c r="P51" s="200" t="s">
        <v>44</v>
      </c>
      <c r="Q51" s="243">
        <v>10.4</v>
      </c>
      <c r="R51" s="282">
        <f t="shared" si="5"/>
        <v>9.6153846153846145E-2</v>
      </c>
      <c r="S51" s="151">
        <v>11.4</v>
      </c>
    </row>
    <row r="52" spans="1:19" s="56" customFormat="1">
      <c r="A52" s="173" t="str">
        <f t="shared" si="0"/>
        <v>Dysk rolok PL-DR NERO60x6mm7A CRSrolok</v>
      </c>
      <c r="B52" s="173"/>
      <c r="C52" s="1" t="s">
        <v>1559</v>
      </c>
      <c r="D52" s="1" t="s">
        <v>1128</v>
      </c>
      <c r="E52" s="1" t="s">
        <v>2305</v>
      </c>
      <c r="F52" s="199" t="s">
        <v>32</v>
      </c>
      <c r="G52" s="304" t="s">
        <v>17</v>
      </c>
      <c r="H52" s="1" t="s">
        <v>22</v>
      </c>
      <c r="I52" s="5"/>
      <c r="J52" s="1">
        <v>25</v>
      </c>
      <c r="K52" s="249" t="s">
        <v>139</v>
      </c>
      <c r="L52" s="228"/>
      <c r="M52" s="367">
        <f t="shared" si="4"/>
        <v>6.3</v>
      </c>
      <c r="N52" s="292">
        <f t="shared" si="2"/>
        <v>6.3</v>
      </c>
      <c r="O52" s="228"/>
      <c r="P52" s="200" t="s">
        <v>46</v>
      </c>
      <c r="Q52" s="243">
        <v>6.3</v>
      </c>
      <c r="R52" s="282">
        <f t="shared" si="5"/>
        <v>0</v>
      </c>
      <c r="S52" s="151">
        <v>6.3</v>
      </c>
    </row>
    <row r="53" spans="1:19" s="56" customFormat="1">
      <c r="A53" s="173" t="str">
        <f t="shared" ref="A53:A110" si="6">_xlfn.CONCAT(C53,D53,E53,F53,G53,I53)</f>
        <v>Dysk rolok PL-DR MORA76x6mm4A MEDrolok</v>
      </c>
      <c r="B53" s="173"/>
      <c r="C53" s="1" t="s">
        <v>1559</v>
      </c>
      <c r="D53" s="1" t="s">
        <v>1129</v>
      </c>
      <c r="E53" s="1" t="s">
        <v>1042</v>
      </c>
      <c r="F53" s="6" t="s">
        <v>2014</v>
      </c>
      <c r="G53" s="304" t="s">
        <v>17</v>
      </c>
      <c r="H53" s="304" t="s">
        <v>22</v>
      </c>
      <c r="I53" s="304"/>
      <c r="J53" s="1">
        <v>25</v>
      </c>
      <c r="K53" s="247" t="s">
        <v>139</v>
      </c>
      <c r="L53" s="228"/>
      <c r="M53" s="367">
        <f t="shared" si="4"/>
        <v>9</v>
      </c>
      <c r="N53" s="292">
        <f t="shared" si="2"/>
        <v>9</v>
      </c>
      <c r="O53" s="228"/>
      <c r="P53" s="200" t="s">
        <v>2054</v>
      </c>
      <c r="Q53" s="243">
        <v>9</v>
      </c>
      <c r="R53" s="282">
        <f t="shared" si="5"/>
        <v>0</v>
      </c>
      <c r="S53" s="151">
        <v>9</v>
      </c>
    </row>
    <row r="54" spans="1:19" s="56" customFormat="1">
      <c r="A54" s="173" t="str">
        <f t="shared" si="6"/>
        <v>Dysk rolok PL-DR MORA60x6mm4A MEDrolok</v>
      </c>
      <c r="B54" s="173"/>
      <c r="C54" s="1" t="s">
        <v>1559</v>
      </c>
      <c r="D54" s="1" t="s">
        <v>1129</v>
      </c>
      <c r="E54" s="1" t="s">
        <v>2305</v>
      </c>
      <c r="F54" s="6" t="s">
        <v>2014</v>
      </c>
      <c r="G54" s="304" t="s">
        <v>17</v>
      </c>
      <c r="H54" s="304" t="s">
        <v>22</v>
      </c>
      <c r="I54" s="304"/>
      <c r="J54" s="1">
        <v>25</v>
      </c>
      <c r="K54" s="247" t="s">
        <v>139</v>
      </c>
      <c r="L54" s="228"/>
      <c r="M54" s="367">
        <f t="shared" si="4"/>
        <v>5</v>
      </c>
      <c r="N54" s="292">
        <f t="shared" si="2"/>
        <v>5</v>
      </c>
      <c r="O54" s="228"/>
      <c r="P54" s="200" t="s">
        <v>2055</v>
      </c>
      <c r="Q54" s="243">
        <v>5</v>
      </c>
      <c r="R54" s="282">
        <f t="shared" si="5"/>
        <v>0</v>
      </c>
      <c r="S54" s="151">
        <v>5</v>
      </c>
    </row>
    <row r="55" spans="1:19" s="56" customFormat="1">
      <c r="A55" s="173" t="str">
        <f t="shared" si="6"/>
        <v>Dysk rolok PL-DR HARMA76x6mm2S FINrolok</v>
      </c>
      <c r="B55" s="173"/>
      <c r="C55" s="1" t="s">
        <v>1559</v>
      </c>
      <c r="D55" s="1" t="s">
        <v>1133</v>
      </c>
      <c r="E55" s="6" t="s">
        <v>1042</v>
      </c>
      <c r="F55" s="308" t="s">
        <v>54</v>
      </c>
      <c r="G55" s="313" t="s">
        <v>17</v>
      </c>
      <c r="H55" s="6" t="s">
        <v>22</v>
      </c>
      <c r="I55" s="308"/>
      <c r="J55" s="6">
        <v>25</v>
      </c>
      <c r="K55" s="249" t="s">
        <v>139</v>
      </c>
      <c r="L55" s="228"/>
      <c r="M55" s="367">
        <f t="shared" si="4"/>
        <v>9.5</v>
      </c>
      <c r="N55" s="292">
        <f t="shared" si="2"/>
        <v>9.5</v>
      </c>
      <c r="O55" s="228"/>
      <c r="P55" s="200" t="s">
        <v>57</v>
      </c>
      <c r="Q55" s="243">
        <v>9.1999999999999993</v>
      </c>
      <c r="R55" s="282">
        <f t="shared" si="5"/>
        <v>3.2608695652173995E-2</v>
      </c>
      <c r="S55" s="151">
        <v>9.5</v>
      </c>
    </row>
    <row r="56" spans="1:19" s="56" customFormat="1">
      <c r="A56" s="173" t="str">
        <f t="shared" si="6"/>
        <v>Dysk rolok PL-DR HARMA76x9mm4S FINrolok</v>
      </c>
      <c r="B56" s="173"/>
      <c r="C56" s="1" t="s">
        <v>1559</v>
      </c>
      <c r="D56" s="1" t="s">
        <v>1133</v>
      </c>
      <c r="E56" s="1" t="s">
        <v>2308</v>
      </c>
      <c r="F56" s="308" t="s">
        <v>58</v>
      </c>
      <c r="G56" s="304" t="s">
        <v>17</v>
      </c>
      <c r="H56" s="1" t="s">
        <v>22</v>
      </c>
      <c r="I56" s="5"/>
      <c r="J56" s="1">
        <v>25</v>
      </c>
      <c r="K56" s="249" t="s">
        <v>139</v>
      </c>
      <c r="L56" s="228"/>
      <c r="M56" s="367">
        <f t="shared" si="4"/>
        <v>27.2</v>
      </c>
      <c r="N56" s="292">
        <f t="shared" si="2"/>
        <v>27.2</v>
      </c>
      <c r="O56" s="228"/>
      <c r="P56" s="200" t="s">
        <v>2324</v>
      </c>
      <c r="Q56" s="243">
        <v>25.2</v>
      </c>
      <c r="R56" s="282">
        <f t="shared" si="5"/>
        <v>7.9365079365079361E-2</v>
      </c>
      <c r="S56" s="151">
        <v>27.2</v>
      </c>
    </row>
    <row r="57" spans="1:19" s="56" customFormat="1">
      <c r="A57" s="173" t="str">
        <f t="shared" si="6"/>
        <v>Dysk rolok PL-DR HARMA60x9mm4S FINrolok</v>
      </c>
      <c r="B57" s="173"/>
      <c r="C57" s="1" t="s">
        <v>1559</v>
      </c>
      <c r="D57" s="1" t="s">
        <v>1133</v>
      </c>
      <c r="E57" s="1" t="s">
        <v>2304</v>
      </c>
      <c r="F57" s="308" t="s">
        <v>58</v>
      </c>
      <c r="G57" s="304" t="s">
        <v>17</v>
      </c>
      <c r="H57" s="1" t="s">
        <v>22</v>
      </c>
      <c r="I57" s="5"/>
      <c r="J57" s="1">
        <v>25</v>
      </c>
      <c r="K57" s="249" t="s">
        <v>139</v>
      </c>
      <c r="L57" s="228"/>
      <c r="M57" s="367">
        <f t="shared" si="4"/>
        <v>15.4</v>
      </c>
      <c r="N57" s="292">
        <f t="shared" si="2"/>
        <v>15.4</v>
      </c>
      <c r="O57" s="228"/>
      <c r="P57" s="200" t="s">
        <v>2324</v>
      </c>
      <c r="Q57" s="243">
        <v>14.3</v>
      </c>
      <c r="R57" s="282">
        <f t="shared" si="5"/>
        <v>7.69230769230769E-2</v>
      </c>
      <c r="S57" s="151">
        <v>15.4</v>
      </c>
    </row>
    <row r="58" spans="1:19" s="56" customFormat="1">
      <c r="A58" s="173" t="str">
        <f t="shared" si="6"/>
        <v>Dysk rolok PL-DR HARMA76x6mm4S FINrolok</v>
      </c>
      <c r="B58" s="173"/>
      <c r="C58" s="1" t="s">
        <v>1559</v>
      </c>
      <c r="D58" s="1" t="s">
        <v>1133</v>
      </c>
      <c r="E58" s="6" t="s">
        <v>1042</v>
      </c>
      <c r="F58" s="308" t="s">
        <v>58</v>
      </c>
      <c r="G58" s="313" t="s">
        <v>17</v>
      </c>
      <c r="H58" s="6" t="s">
        <v>22</v>
      </c>
      <c r="I58" s="199"/>
      <c r="J58" s="6">
        <v>25</v>
      </c>
      <c r="K58" s="249" t="s">
        <v>139</v>
      </c>
      <c r="L58" s="228"/>
      <c r="M58" s="367">
        <f t="shared" si="4"/>
        <v>16.2</v>
      </c>
      <c r="N58" s="292">
        <f t="shared" si="2"/>
        <v>16.2</v>
      </c>
      <c r="O58" s="228"/>
      <c r="P58" s="200" t="s">
        <v>61</v>
      </c>
      <c r="Q58" s="243">
        <v>15.2</v>
      </c>
      <c r="R58" s="282">
        <f t="shared" si="5"/>
        <v>6.5789473684210523E-2</v>
      </c>
      <c r="S58" s="151">
        <v>16.2</v>
      </c>
    </row>
    <row r="59" spans="1:19">
      <c r="A59" s="173" t="str">
        <f t="shared" si="6"/>
        <v>Dysk rolok HD-DR76mmP120rolokHeavy Duty</v>
      </c>
      <c r="C59" s="10" t="s">
        <v>1559</v>
      </c>
      <c r="D59" s="10" t="s">
        <v>166</v>
      </c>
      <c r="E59" s="10" t="s">
        <v>64</v>
      </c>
      <c r="F59" s="6" t="s">
        <v>104</v>
      </c>
      <c r="G59" s="291" t="s">
        <v>17</v>
      </c>
      <c r="H59" s="291"/>
      <c r="I59" s="23" t="s">
        <v>1151</v>
      </c>
      <c r="J59" s="10">
        <v>50</v>
      </c>
      <c r="K59" s="200" t="s">
        <v>139</v>
      </c>
      <c r="L59" s="225"/>
      <c r="M59" s="367">
        <f t="shared" si="4"/>
        <v>8.6</v>
      </c>
      <c r="N59" s="290">
        <f t="shared" si="2"/>
        <v>8.6</v>
      </c>
      <c r="O59" s="225"/>
      <c r="P59" s="200" t="s">
        <v>167</v>
      </c>
      <c r="Q59" s="241">
        <v>8.6</v>
      </c>
      <c r="R59" s="284">
        <f t="shared" si="5"/>
        <v>0</v>
      </c>
      <c r="S59" s="151">
        <v>8.6</v>
      </c>
    </row>
    <row r="60" spans="1:19">
      <c r="A60" s="173" t="str">
        <f t="shared" si="6"/>
        <v>Dysk rolok HD-DR60mmP120rolokHeavy Duty</v>
      </c>
      <c r="C60" s="10" t="s">
        <v>1559</v>
      </c>
      <c r="D60" s="10" t="s">
        <v>166</v>
      </c>
      <c r="E60" s="10" t="s">
        <v>647</v>
      </c>
      <c r="F60" s="6" t="s">
        <v>104</v>
      </c>
      <c r="G60" s="291" t="s">
        <v>17</v>
      </c>
      <c r="H60" s="291"/>
      <c r="I60" s="23" t="s">
        <v>1151</v>
      </c>
      <c r="J60" s="10">
        <v>50</v>
      </c>
      <c r="K60" s="200" t="s">
        <v>139</v>
      </c>
      <c r="L60" s="225"/>
      <c r="M60" s="367">
        <f t="shared" si="4"/>
        <v>6.4</v>
      </c>
      <c r="N60" s="290">
        <f t="shared" si="2"/>
        <v>6.4</v>
      </c>
      <c r="O60" s="225"/>
      <c r="P60" s="200" t="s">
        <v>733</v>
      </c>
      <c r="Q60" s="241">
        <v>6.4</v>
      </c>
      <c r="R60" s="284">
        <f t="shared" si="5"/>
        <v>0</v>
      </c>
      <c r="S60" s="151">
        <v>6.4</v>
      </c>
    </row>
    <row r="61" spans="1:19">
      <c r="A61" s="173" t="str">
        <f t="shared" si="6"/>
        <v>Dysk rolok HD-DR50mmP120rolokHeavy Duty</v>
      </c>
      <c r="C61" s="10" t="s">
        <v>1559</v>
      </c>
      <c r="D61" s="10" t="s">
        <v>166</v>
      </c>
      <c r="E61" s="10" t="s">
        <v>649</v>
      </c>
      <c r="F61" s="6" t="s">
        <v>104</v>
      </c>
      <c r="G61" s="291" t="s">
        <v>17</v>
      </c>
      <c r="H61" s="291"/>
      <c r="I61" s="23" t="s">
        <v>1151</v>
      </c>
      <c r="J61" s="10">
        <v>100</v>
      </c>
      <c r="K61" s="200" t="s">
        <v>139</v>
      </c>
      <c r="L61" s="225"/>
      <c r="M61" s="367">
        <f t="shared" si="4"/>
        <v>5.4</v>
      </c>
      <c r="N61" s="290">
        <f t="shared" si="2"/>
        <v>5.4</v>
      </c>
      <c r="O61" s="225"/>
      <c r="P61" s="200" t="s">
        <v>168</v>
      </c>
      <c r="Q61" s="241">
        <v>5.4</v>
      </c>
      <c r="R61" s="284">
        <f t="shared" si="5"/>
        <v>0</v>
      </c>
      <c r="S61" s="151">
        <v>5.4</v>
      </c>
    </row>
    <row r="62" spans="1:19">
      <c r="A62" s="173" t="str">
        <f t="shared" si="6"/>
        <v>Dysk rolok HS-DR76mmA MED Goldrolok</v>
      </c>
      <c r="C62" s="10" t="s">
        <v>1559</v>
      </c>
      <c r="D62" s="10" t="s">
        <v>766</v>
      </c>
      <c r="E62" s="10" t="s">
        <v>64</v>
      </c>
      <c r="F62" s="6" t="s">
        <v>2015</v>
      </c>
      <c r="G62" s="298" t="s">
        <v>17</v>
      </c>
      <c r="H62" s="298"/>
      <c r="I62" s="10"/>
      <c r="J62" s="10">
        <v>25</v>
      </c>
      <c r="K62" s="200" t="s">
        <v>139</v>
      </c>
      <c r="L62" s="225"/>
      <c r="M62" s="367">
        <f t="shared" si="4"/>
        <v>7</v>
      </c>
      <c r="N62" s="290">
        <f t="shared" si="2"/>
        <v>7</v>
      </c>
      <c r="O62" s="225"/>
      <c r="P62" s="200" t="s">
        <v>2056</v>
      </c>
      <c r="Q62" s="241">
        <v>6.8</v>
      </c>
      <c r="R62" s="284">
        <f t="shared" si="5"/>
        <v>2.941176470588238E-2</v>
      </c>
      <c r="S62" s="151">
        <v>7</v>
      </c>
    </row>
    <row r="63" spans="1:19">
      <c r="A63" s="173" t="str">
        <f t="shared" si="6"/>
        <v>Dysk rolok HS-DR60mmA MED Goldrolok</v>
      </c>
      <c r="C63" s="10" t="s">
        <v>1559</v>
      </c>
      <c r="D63" s="10" t="s">
        <v>766</v>
      </c>
      <c r="E63" s="10" t="s">
        <v>647</v>
      </c>
      <c r="F63" s="6" t="s">
        <v>2015</v>
      </c>
      <c r="G63" s="298" t="s">
        <v>17</v>
      </c>
      <c r="H63" s="298"/>
      <c r="I63" s="10"/>
      <c r="J63" s="10">
        <v>50</v>
      </c>
      <c r="K63" s="200" t="s">
        <v>139</v>
      </c>
      <c r="L63" s="225"/>
      <c r="M63" s="367">
        <f t="shared" si="4"/>
        <v>5.7</v>
      </c>
      <c r="N63" s="290">
        <f t="shared" si="2"/>
        <v>5.7</v>
      </c>
      <c r="O63" s="225"/>
      <c r="P63" s="200" t="s">
        <v>2057</v>
      </c>
      <c r="Q63" s="241">
        <v>5.5</v>
      </c>
      <c r="R63" s="284">
        <f t="shared" si="5"/>
        <v>3.6363636363636397E-2</v>
      </c>
      <c r="S63" s="151">
        <v>5.7</v>
      </c>
    </row>
    <row r="64" spans="1:19">
      <c r="A64" s="173" t="str">
        <f t="shared" si="6"/>
        <v>Dysk rolok HS-DR50mmA MED Goldrolok</v>
      </c>
      <c r="C64" s="10" t="s">
        <v>1559</v>
      </c>
      <c r="D64" s="10" t="s">
        <v>766</v>
      </c>
      <c r="E64" s="10" t="s">
        <v>649</v>
      </c>
      <c r="F64" s="6" t="s">
        <v>2015</v>
      </c>
      <c r="G64" s="298" t="s">
        <v>17</v>
      </c>
      <c r="H64" s="298"/>
      <c r="I64" s="10"/>
      <c r="J64" s="10">
        <v>100</v>
      </c>
      <c r="K64" s="200" t="s">
        <v>139</v>
      </c>
      <c r="L64" s="225"/>
      <c r="M64" s="367">
        <f t="shared" si="4"/>
        <v>5</v>
      </c>
      <c r="N64" s="290">
        <f t="shared" si="2"/>
        <v>5</v>
      </c>
      <c r="O64" s="225"/>
      <c r="P64" s="200" t="s">
        <v>2058</v>
      </c>
      <c r="Q64" s="241">
        <v>4.8</v>
      </c>
      <c r="R64" s="284">
        <f t="shared" si="5"/>
        <v>4.1666666666666706E-2</v>
      </c>
      <c r="S64" s="151">
        <v>5</v>
      </c>
    </row>
    <row r="65" spans="1:19">
      <c r="A65" s="173" t="str">
        <f t="shared" si="6"/>
        <v>Dysk rolok HS-DR76mmA VFNrolok</v>
      </c>
      <c r="C65" s="10" t="s">
        <v>1559</v>
      </c>
      <c r="D65" s="10" t="s">
        <v>766</v>
      </c>
      <c r="E65" s="10" t="s">
        <v>64</v>
      </c>
      <c r="F65" s="200" t="s">
        <v>68</v>
      </c>
      <c r="G65" s="298" t="s">
        <v>17</v>
      </c>
      <c r="H65" s="298"/>
      <c r="I65" s="10"/>
      <c r="J65" s="10">
        <v>25</v>
      </c>
      <c r="K65" s="200" t="s">
        <v>139</v>
      </c>
      <c r="L65" s="225"/>
      <c r="M65" s="367">
        <f t="shared" si="4"/>
        <v>5.2</v>
      </c>
      <c r="N65" s="290">
        <f t="shared" si="2"/>
        <v>5.2</v>
      </c>
      <c r="O65" s="225"/>
      <c r="P65" s="200" t="s">
        <v>767</v>
      </c>
      <c r="Q65" s="241">
        <v>5.2</v>
      </c>
      <c r="R65" s="284">
        <f t="shared" si="5"/>
        <v>0</v>
      </c>
      <c r="S65" s="151">
        <v>5.2</v>
      </c>
    </row>
    <row r="66" spans="1:19">
      <c r="A66" s="173" t="str">
        <f t="shared" si="6"/>
        <v>Dysk rolok HS-DR60mmA VFNrolok</v>
      </c>
      <c r="C66" s="10" t="s">
        <v>1559</v>
      </c>
      <c r="D66" s="10" t="s">
        <v>766</v>
      </c>
      <c r="E66" s="10" t="s">
        <v>647</v>
      </c>
      <c r="F66" s="200" t="s">
        <v>68</v>
      </c>
      <c r="G66" s="298" t="s">
        <v>17</v>
      </c>
      <c r="H66" s="298"/>
      <c r="I66" s="10"/>
      <c r="J66" s="10">
        <v>25</v>
      </c>
      <c r="K66" s="200" t="s">
        <v>139</v>
      </c>
      <c r="L66" s="225"/>
      <c r="M66" s="367">
        <f t="shared" si="4"/>
        <v>4.3</v>
      </c>
      <c r="N66" s="290">
        <f t="shared" si="2"/>
        <v>4.3</v>
      </c>
      <c r="O66" s="225"/>
      <c r="P66" s="200" t="s">
        <v>768</v>
      </c>
      <c r="Q66" s="241">
        <v>4.3</v>
      </c>
      <c r="R66" s="284">
        <f t="shared" si="5"/>
        <v>0</v>
      </c>
      <c r="S66" s="151">
        <v>4.3</v>
      </c>
    </row>
    <row r="67" spans="1:19">
      <c r="A67" s="173" t="str">
        <f t="shared" si="6"/>
        <v>Dysk rolok HS-DR50mmA VFNrolok</v>
      </c>
      <c r="C67" s="10" t="s">
        <v>1559</v>
      </c>
      <c r="D67" s="10" t="s">
        <v>766</v>
      </c>
      <c r="E67" s="10" t="s">
        <v>649</v>
      </c>
      <c r="F67" s="200" t="s">
        <v>68</v>
      </c>
      <c r="G67" s="298" t="s">
        <v>17</v>
      </c>
      <c r="H67" s="298"/>
      <c r="I67" s="10"/>
      <c r="J67" s="10">
        <v>25</v>
      </c>
      <c r="K67" s="200" t="s">
        <v>139</v>
      </c>
      <c r="L67" s="225"/>
      <c r="M67" s="367">
        <f t="shared" si="4"/>
        <v>4.0999999999999996</v>
      </c>
      <c r="N67" s="290">
        <f t="shared" si="2"/>
        <v>4.0999999999999996</v>
      </c>
      <c r="O67" s="225"/>
      <c r="P67" s="200" t="s">
        <v>769</v>
      </c>
      <c r="Q67" s="241">
        <v>4.0999999999999996</v>
      </c>
      <c r="R67" s="284">
        <f t="shared" si="5"/>
        <v>0</v>
      </c>
      <c r="S67" s="151">
        <v>4.0999999999999996</v>
      </c>
    </row>
    <row r="68" spans="1:19">
      <c r="A68" s="173" t="str">
        <f t="shared" si="6"/>
        <v>Dysk rolok XT-DR76mmS XCRSrolokClean&amp;Strip</v>
      </c>
      <c r="C68" s="10" t="s">
        <v>1559</v>
      </c>
      <c r="D68" s="10" t="s">
        <v>662</v>
      </c>
      <c r="E68" s="10" t="s">
        <v>64</v>
      </c>
      <c r="F68" s="299" t="s">
        <v>170</v>
      </c>
      <c r="G68" s="298" t="s">
        <v>17</v>
      </c>
      <c r="H68" s="298"/>
      <c r="I68" s="59" t="s">
        <v>1150</v>
      </c>
      <c r="J68" s="10">
        <v>20</v>
      </c>
      <c r="K68" s="247" t="s">
        <v>139</v>
      </c>
      <c r="L68" s="225"/>
      <c r="M68" s="367">
        <f t="shared" si="4"/>
        <v>12.5</v>
      </c>
      <c r="N68" s="290">
        <f t="shared" si="2"/>
        <v>12.5</v>
      </c>
      <c r="O68" s="225"/>
      <c r="P68" s="200" t="s">
        <v>663</v>
      </c>
      <c r="Q68" s="244">
        <v>12.5</v>
      </c>
      <c r="R68" s="284">
        <f t="shared" si="5"/>
        <v>0</v>
      </c>
      <c r="S68" s="202">
        <v>12.5</v>
      </c>
    </row>
    <row r="69" spans="1:19">
      <c r="A69" s="173" t="str">
        <f t="shared" si="6"/>
        <v>Dysk rolok XT-DR60mmS XCRSrolokClean&amp;Strip</v>
      </c>
      <c r="C69" s="10" t="s">
        <v>1559</v>
      </c>
      <c r="D69" s="10" t="s">
        <v>662</v>
      </c>
      <c r="E69" s="10" t="s">
        <v>647</v>
      </c>
      <c r="F69" s="299" t="s">
        <v>170</v>
      </c>
      <c r="G69" s="298" t="s">
        <v>17</v>
      </c>
      <c r="H69" s="298"/>
      <c r="I69" s="59" t="s">
        <v>1150</v>
      </c>
      <c r="J69" s="10">
        <v>40</v>
      </c>
      <c r="K69" s="247" t="s">
        <v>139</v>
      </c>
      <c r="L69" s="225"/>
      <c r="M69" s="367">
        <f t="shared" ref="M69:M90" si="7">S69</f>
        <v>8.1999999999999993</v>
      </c>
      <c r="N69" s="290">
        <f t="shared" ref="N69:N132" si="8">M69*(1-$N$2)</f>
        <v>8.1999999999999993</v>
      </c>
      <c r="O69" s="225"/>
      <c r="P69" s="200" t="s">
        <v>664</v>
      </c>
      <c r="Q69" s="244">
        <v>8.1999999999999993</v>
      </c>
      <c r="R69" s="284">
        <f t="shared" si="5"/>
        <v>0</v>
      </c>
      <c r="S69" s="202">
        <v>8.1999999999999993</v>
      </c>
    </row>
    <row r="70" spans="1:19">
      <c r="A70" s="173" t="str">
        <f t="shared" si="6"/>
        <v>Dysk rolok XT-DR50mmS XCRSrolokClean&amp;Strip</v>
      </c>
      <c r="C70" s="10" t="s">
        <v>1559</v>
      </c>
      <c r="D70" s="10" t="s">
        <v>662</v>
      </c>
      <c r="E70" s="10" t="s">
        <v>649</v>
      </c>
      <c r="F70" s="299" t="s">
        <v>170</v>
      </c>
      <c r="G70" s="298" t="s">
        <v>17</v>
      </c>
      <c r="H70" s="298"/>
      <c r="I70" s="59" t="s">
        <v>1150</v>
      </c>
      <c r="J70" s="10">
        <v>50</v>
      </c>
      <c r="K70" s="247" t="s">
        <v>139</v>
      </c>
      <c r="L70" s="225"/>
      <c r="M70" s="367">
        <f t="shared" si="7"/>
        <v>7.1999999999999993</v>
      </c>
      <c r="N70" s="290">
        <f t="shared" si="8"/>
        <v>7.1999999999999993</v>
      </c>
      <c r="O70" s="225"/>
      <c r="P70" s="200" t="s">
        <v>665</v>
      </c>
      <c r="Q70" s="244">
        <v>7.1999999999999993</v>
      </c>
      <c r="R70" s="284">
        <f t="shared" si="5"/>
        <v>0</v>
      </c>
      <c r="S70" s="202">
        <v>7.1999999999999993</v>
      </c>
    </row>
    <row r="71" spans="1:19">
      <c r="A71" s="173" t="str">
        <f t="shared" si="6"/>
        <v>Dysk rolok CR-DR76mmS XCRSrolok</v>
      </c>
      <c r="C71" s="10" t="s">
        <v>1559</v>
      </c>
      <c r="D71" s="10" t="s">
        <v>645</v>
      </c>
      <c r="E71" s="10" t="s">
        <v>64</v>
      </c>
      <c r="F71" s="299" t="s">
        <v>170</v>
      </c>
      <c r="G71" s="298" t="s">
        <v>17</v>
      </c>
      <c r="H71" s="298"/>
      <c r="I71" s="59"/>
      <c r="J71" s="10">
        <v>25</v>
      </c>
      <c r="K71" s="247" t="s">
        <v>139</v>
      </c>
      <c r="L71" s="225"/>
      <c r="M71" s="367">
        <f t="shared" si="7"/>
        <v>16</v>
      </c>
      <c r="N71" s="290">
        <f t="shared" si="8"/>
        <v>16</v>
      </c>
      <c r="O71" s="225"/>
      <c r="P71" s="200" t="s">
        <v>646</v>
      </c>
      <c r="Q71" s="244">
        <v>16</v>
      </c>
      <c r="R71" s="284">
        <f t="shared" si="5"/>
        <v>0</v>
      </c>
      <c r="S71" s="202">
        <v>16</v>
      </c>
    </row>
    <row r="72" spans="1:19">
      <c r="A72" s="173" t="str">
        <f t="shared" si="6"/>
        <v>Dysk rolok CR-DR60mmS XCRSrolok</v>
      </c>
      <c r="C72" s="10" t="s">
        <v>1559</v>
      </c>
      <c r="D72" s="10" t="s">
        <v>645</v>
      </c>
      <c r="E72" s="10" t="s">
        <v>647</v>
      </c>
      <c r="F72" s="299" t="s">
        <v>170</v>
      </c>
      <c r="G72" s="298" t="s">
        <v>17</v>
      </c>
      <c r="H72" s="298"/>
      <c r="I72" s="22"/>
      <c r="J72" s="10">
        <v>25</v>
      </c>
      <c r="K72" s="247" t="s">
        <v>139</v>
      </c>
      <c r="L72" s="225"/>
      <c r="M72" s="367">
        <f t="shared" si="7"/>
        <v>10</v>
      </c>
      <c r="N72" s="290">
        <f t="shared" si="8"/>
        <v>10</v>
      </c>
      <c r="O72" s="225"/>
      <c r="P72" s="200" t="s">
        <v>648</v>
      </c>
      <c r="Q72" s="244">
        <v>10</v>
      </c>
      <c r="R72" s="284">
        <f t="shared" si="5"/>
        <v>0</v>
      </c>
      <c r="S72" s="202">
        <v>10</v>
      </c>
    </row>
    <row r="73" spans="1:19">
      <c r="A73" s="173" t="str">
        <f t="shared" si="6"/>
        <v>Dysk rolok CR-DR50mmS XCRSrolok</v>
      </c>
      <c r="C73" s="10" t="s">
        <v>1559</v>
      </c>
      <c r="D73" s="10" t="s">
        <v>645</v>
      </c>
      <c r="E73" s="10" t="s">
        <v>649</v>
      </c>
      <c r="F73" s="299" t="s">
        <v>170</v>
      </c>
      <c r="G73" s="298" t="s">
        <v>17</v>
      </c>
      <c r="H73" s="298"/>
      <c r="I73" s="22"/>
      <c r="J73" s="10">
        <v>25</v>
      </c>
      <c r="K73" s="247" t="s">
        <v>139</v>
      </c>
      <c r="L73" s="225"/>
      <c r="M73" s="367">
        <f t="shared" si="7"/>
        <v>8.5</v>
      </c>
      <c r="N73" s="290">
        <f t="shared" si="8"/>
        <v>8.5</v>
      </c>
      <c r="O73" s="225"/>
      <c r="P73" s="200" t="s">
        <v>650</v>
      </c>
      <c r="Q73" s="244">
        <v>8.5</v>
      </c>
      <c r="R73" s="284">
        <f t="shared" si="5"/>
        <v>0</v>
      </c>
      <c r="S73" s="202">
        <v>8.5</v>
      </c>
    </row>
    <row r="74" spans="1:19">
      <c r="A74" s="173" t="str">
        <f t="shared" si="6"/>
        <v>Dysk rolok CG-DR76mmS XCRSrolokClean&amp;Strip</v>
      </c>
      <c r="C74" s="10" t="s">
        <v>1559</v>
      </c>
      <c r="D74" s="10" t="s">
        <v>714</v>
      </c>
      <c r="E74" s="10" t="s">
        <v>64</v>
      </c>
      <c r="F74" s="221" t="s">
        <v>170</v>
      </c>
      <c r="G74" s="298" t="s">
        <v>17</v>
      </c>
      <c r="H74" s="298"/>
      <c r="I74" s="10" t="s">
        <v>1150</v>
      </c>
      <c r="J74" s="10">
        <v>20</v>
      </c>
      <c r="K74" s="247" t="s">
        <v>139</v>
      </c>
      <c r="L74" s="225"/>
      <c r="M74" s="367">
        <f t="shared" si="7"/>
        <v>12</v>
      </c>
      <c r="N74" s="290">
        <f t="shared" si="8"/>
        <v>12</v>
      </c>
      <c r="O74" s="225"/>
      <c r="P74" s="200" t="s">
        <v>715</v>
      </c>
      <c r="Q74" s="244">
        <v>12</v>
      </c>
      <c r="R74" s="284">
        <f t="shared" si="5"/>
        <v>0</v>
      </c>
      <c r="S74" s="202">
        <v>12</v>
      </c>
    </row>
    <row r="75" spans="1:19">
      <c r="A75" s="173" t="str">
        <f t="shared" si="6"/>
        <v>Dysk rolok CG-DR50mmS XCRSrolokClean&amp;Strip</v>
      </c>
      <c r="C75" s="10" t="s">
        <v>1559</v>
      </c>
      <c r="D75" s="10" t="s">
        <v>714</v>
      </c>
      <c r="E75" s="10" t="s">
        <v>649</v>
      </c>
      <c r="F75" s="221" t="s">
        <v>170</v>
      </c>
      <c r="G75" s="298" t="s">
        <v>17</v>
      </c>
      <c r="H75" s="298"/>
      <c r="I75" s="10" t="s">
        <v>1150</v>
      </c>
      <c r="J75" s="10">
        <v>50</v>
      </c>
      <c r="K75" s="247" t="s">
        <v>139</v>
      </c>
      <c r="L75" s="225"/>
      <c r="M75" s="367">
        <f t="shared" si="7"/>
        <v>8.1999999999999993</v>
      </c>
      <c r="N75" s="290">
        <f t="shared" si="8"/>
        <v>8.1999999999999993</v>
      </c>
      <c r="O75" s="225"/>
      <c r="P75" s="200" t="s">
        <v>716</v>
      </c>
      <c r="Q75" s="244">
        <v>8.1999999999999993</v>
      </c>
      <c r="R75" s="284">
        <f t="shared" si="5"/>
        <v>0</v>
      </c>
      <c r="S75" s="202">
        <v>8.1999999999999993</v>
      </c>
    </row>
    <row r="76" spans="1:19">
      <c r="A76" s="173" t="str">
        <f t="shared" si="6"/>
        <v>Dysk rolok CS-DR76mmS XCRSrolokClean&amp;Strip</v>
      </c>
      <c r="C76" s="10" t="s">
        <v>1559</v>
      </c>
      <c r="D76" s="10" t="s">
        <v>169</v>
      </c>
      <c r="E76" s="10" t="s">
        <v>64</v>
      </c>
      <c r="F76" s="300" t="s">
        <v>170</v>
      </c>
      <c r="G76" s="298" t="s">
        <v>17</v>
      </c>
      <c r="H76" s="298"/>
      <c r="I76" s="10" t="s">
        <v>1150</v>
      </c>
      <c r="J76" s="10">
        <v>20</v>
      </c>
      <c r="K76" s="247" t="s">
        <v>139</v>
      </c>
      <c r="L76" s="225"/>
      <c r="M76" s="367">
        <f t="shared" si="7"/>
        <v>7</v>
      </c>
      <c r="N76" s="290">
        <f t="shared" si="8"/>
        <v>7</v>
      </c>
      <c r="O76" s="225"/>
      <c r="P76" s="200" t="s">
        <v>171</v>
      </c>
      <c r="Q76" s="244">
        <v>7</v>
      </c>
      <c r="R76" s="284">
        <f t="shared" si="5"/>
        <v>0</v>
      </c>
      <c r="S76" s="202">
        <v>7</v>
      </c>
    </row>
    <row r="77" spans="1:19">
      <c r="A77" s="173" t="str">
        <f t="shared" si="6"/>
        <v>Dysk rolok CS-DR60mmS XCRSrolokClean&amp;Strip</v>
      </c>
      <c r="C77" s="10" t="s">
        <v>1559</v>
      </c>
      <c r="D77" s="10" t="s">
        <v>169</v>
      </c>
      <c r="E77" s="10" t="s">
        <v>647</v>
      </c>
      <c r="F77" s="300" t="s">
        <v>170</v>
      </c>
      <c r="G77" s="298" t="s">
        <v>17</v>
      </c>
      <c r="H77" s="298"/>
      <c r="I77" s="10" t="s">
        <v>1150</v>
      </c>
      <c r="J77" s="10">
        <v>40</v>
      </c>
      <c r="K77" s="247" t="s">
        <v>139</v>
      </c>
      <c r="L77" s="225"/>
      <c r="M77" s="367">
        <f t="shared" si="7"/>
        <v>6</v>
      </c>
      <c r="N77" s="290">
        <f t="shared" si="8"/>
        <v>6</v>
      </c>
      <c r="O77" s="225"/>
      <c r="P77" s="200" t="s">
        <v>2059</v>
      </c>
      <c r="Q77" s="244">
        <v>6</v>
      </c>
      <c r="R77" s="284">
        <f t="shared" si="5"/>
        <v>0</v>
      </c>
      <c r="S77" s="202">
        <v>6</v>
      </c>
    </row>
    <row r="78" spans="1:19">
      <c r="A78" s="173" t="str">
        <f t="shared" si="6"/>
        <v>Dysk rolok CS-DR50mmS XCRSrolokClean&amp;Strip</v>
      </c>
      <c r="C78" s="10" t="s">
        <v>1559</v>
      </c>
      <c r="D78" s="10" t="s">
        <v>169</v>
      </c>
      <c r="E78" s="10" t="s">
        <v>649</v>
      </c>
      <c r="F78" s="300" t="s">
        <v>170</v>
      </c>
      <c r="G78" s="298" t="s">
        <v>17</v>
      </c>
      <c r="H78" s="298"/>
      <c r="I78" s="10" t="s">
        <v>1150</v>
      </c>
      <c r="J78" s="10">
        <v>50</v>
      </c>
      <c r="K78" s="247" t="s">
        <v>139</v>
      </c>
      <c r="L78" s="225"/>
      <c r="M78" s="367">
        <f t="shared" si="7"/>
        <v>4.4000000000000004</v>
      </c>
      <c r="N78" s="290">
        <f t="shared" si="8"/>
        <v>4.4000000000000004</v>
      </c>
      <c r="O78" s="225"/>
      <c r="P78" s="200" t="s">
        <v>172</v>
      </c>
      <c r="Q78" s="244">
        <v>4.4000000000000004</v>
      </c>
      <c r="R78" s="284">
        <f t="shared" si="5"/>
        <v>0</v>
      </c>
      <c r="S78" s="202">
        <v>4.4000000000000004</v>
      </c>
    </row>
    <row r="79" spans="1:19">
      <c r="A79" s="173" t="str">
        <f t="shared" si="6"/>
        <v>Dysk rolok 785FL (ceramika)76mmP40rolok bawełna</v>
      </c>
      <c r="C79" s="28" t="s">
        <v>1559</v>
      </c>
      <c r="D79" s="28" t="s">
        <v>121</v>
      </c>
      <c r="E79" s="10" t="s">
        <v>64</v>
      </c>
      <c r="F79" s="200" t="s">
        <v>96</v>
      </c>
      <c r="G79" s="291" t="s">
        <v>17</v>
      </c>
      <c r="H79" s="291" t="s">
        <v>1147</v>
      </c>
      <c r="I79" s="291" t="s">
        <v>1122</v>
      </c>
      <c r="J79" s="10">
        <v>100</v>
      </c>
      <c r="K79" s="200" t="s">
        <v>66</v>
      </c>
      <c r="L79" s="225"/>
      <c r="M79" s="367">
        <f t="shared" si="7"/>
        <v>6</v>
      </c>
      <c r="N79" s="290">
        <f t="shared" si="8"/>
        <v>6</v>
      </c>
      <c r="O79" s="225"/>
      <c r="P79" s="200" t="s">
        <v>122</v>
      </c>
      <c r="Q79" s="241">
        <v>4.9000000000000004</v>
      </c>
      <c r="R79" s="282">
        <f t="shared" si="5"/>
        <v>0.22448979591836726</v>
      </c>
      <c r="S79" s="151">
        <v>6</v>
      </c>
    </row>
    <row r="80" spans="1:19">
      <c r="A80" s="173" t="str">
        <f t="shared" si="6"/>
        <v>Dysk rolok 785FL (ceramika)76mmP60rolok bawełna</v>
      </c>
      <c r="C80" s="28" t="s">
        <v>1559</v>
      </c>
      <c r="D80" s="28" t="s">
        <v>121</v>
      </c>
      <c r="E80" s="10" t="s">
        <v>64</v>
      </c>
      <c r="F80" s="200" t="s">
        <v>98</v>
      </c>
      <c r="G80" s="291" t="s">
        <v>17</v>
      </c>
      <c r="H80" s="291" t="s">
        <v>1147</v>
      </c>
      <c r="I80" s="291" t="s">
        <v>1122</v>
      </c>
      <c r="J80" s="10">
        <v>100</v>
      </c>
      <c r="K80" s="200" t="s">
        <v>66</v>
      </c>
      <c r="L80" s="225"/>
      <c r="M80" s="367">
        <f t="shared" si="7"/>
        <v>5</v>
      </c>
      <c r="N80" s="290">
        <f t="shared" si="8"/>
        <v>5</v>
      </c>
      <c r="O80" s="225"/>
      <c r="P80" s="200" t="s">
        <v>123</v>
      </c>
      <c r="Q80" s="241">
        <v>4.5999999999999996</v>
      </c>
      <c r="R80" s="282">
        <f t="shared" si="5"/>
        <v>8.6956521739130516E-2</v>
      </c>
      <c r="S80" s="151">
        <v>5</v>
      </c>
    </row>
    <row r="81" spans="1:19">
      <c r="A81" s="173" t="str">
        <f t="shared" si="6"/>
        <v>Dysk rolok 785FL (ceramika)76mmP80rolok bawełna</v>
      </c>
      <c r="C81" s="28" t="s">
        <v>1559</v>
      </c>
      <c r="D81" s="28" t="s">
        <v>121</v>
      </c>
      <c r="E81" s="10" t="s">
        <v>64</v>
      </c>
      <c r="F81" s="200" t="s">
        <v>100</v>
      </c>
      <c r="G81" s="291" t="s">
        <v>17</v>
      </c>
      <c r="H81" s="291" t="s">
        <v>1147</v>
      </c>
      <c r="I81" s="291" t="s">
        <v>1122</v>
      </c>
      <c r="J81" s="10">
        <v>100</v>
      </c>
      <c r="K81" s="200" t="s">
        <v>66</v>
      </c>
      <c r="L81" s="225"/>
      <c r="M81" s="367">
        <f t="shared" si="7"/>
        <v>5</v>
      </c>
      <c r="N81" s="290">
        <f t="shared" si="8"/>
        <v>5</v>
      </c>
      <c r="O81" s="225"/>
      <c r="P81" s="200" t="s">
        <v>124</v>
      </c>
      <c r="Q81" s="241">
        <v>4.5999999999999996</v>
      </c>
      <c r="R81" s="282">
        <f t="shared" si="5"/>
        <v>8.6956521739130516E-2</v>
      </c>
      <c r="S81" s="151">
        <v>5</v>
      </c>
    </row>
    <row r="82" spans="1:19">
      <c r="A82" s="173" t="str">
        <f t="shared" si="6"/>
        <v>Dysk rolok 785FL (ceramika)76mmP100rolok bawełna</v>
      </c>
      <c r="C82" s="28" t="s">
        <v>1559</v>
      </c>
      <c r="D82" s="28" t="s">
        <v>121</v>
      </c>
      <c r="E82" s="10" t="s">
        <v>64</v>
      </c>
      <c r="F82" s="200" t="s">
        <v>102</v>
      </c>
      <c r="G82" s="291" t="s">
        <v>17</v>
      </c>
      <c r="H82" s="291" t="s">
        <v>1147</v>
      </c>
      <c r="I82" s="291" t="s">
        <v>1122</v>
      </c>
      <c r="J82" s="10">
        <v>100</v>
      </c>
      <c r="K82" s="200" t="s">
        <v>66</v>
      </c>
      <c r="L82" s="225"/>
      <c r="M82" s="367">
        <f t="shared" si="7"/>
        <v>5</v>
      </c>
      <c r="N82" s="290">
        <f t="shared" si="8"/>
        <v>5</v>
      </c>
      <c r="O82" s="225"/>
      <c r="P82" s="200" t="s">
        <v>125</v>
      </c>
      <c r="Q82" s="241">
        <v>4.5999999999999996</v>
      </c>
      <c r="R82" s="282">
        <f t="shared" si="5"/>
        <v>8.6956521739130516E-2</v>
      </c>
      <c r="S82" s="151">
        <v>5</v>
      </c>
    </row>
    <row r="83" spans="1:19">
      <c r="A83" s="173" t="str">
        <f t="shared" si="6"/>
        <v>Dysk rolok 785FL (ceramika)76mmP120rolok bawełna</v>
      </c>
      <c r="C83" s="28" t="s">
        <v>1559</v>
      </c>
      <c r="D83" s="28" t="s">
        <v>121</v>
      </c>
      <c r="E83" s="10" t="s">
        <v>64</v>
      </c>
      <c r="F83" s="200" t="s">
        <v>104</v>
      </c>
      <c r="G83" s="291" t="s">
        <v>17</v>
      </c>
      <c r="H83" s="291" t="s">
        <v>1147</v>
      </c>
      <c r="I83" s="291" t="s">
        <v>1122</v>
      </c>
      <c r="J83" s="10">
        <v>100</v>
      </c>
      <c r="K83" s="200" t="s">
        <v>66</v>
      </c>
      <c r="L83" s="225"/>
      <c r="M83" s="367">
        <f t="shared" si="7"/>
        <v>5</v>
      </c>
      <c r="N83" s="290">
        <f t="shared" si="8"/>
        <v>5</v>
      </c>
      <c r="O83" s="225"/>
      <c r="P83" s="200" t="s">
        <v>126</v>
      </c>
      <c r="Q83" s="241">
        <v>4.5</v>
      </c>
      <c r="R83" s="282">
        <f t="shared" si="5"/>
        <v>0.1111111111111111</v>
      </c>
      <c r="S83" s="151">
        <v>5</v>
      </c>
    </row>
    <row r="84" spans="1:19">
      <c r="A84" s="173" t="str">
        <f t="shared" si="6"/>
        <v>Dysk rolok 785FL (ceramika)76mmP150rolok bawełna</v>
      </c>
      <c r="C84" s="28" t="s">
        <v>1559</v>
      </c>
      <c r="D84" s="28" t="s">
        <v>121</v>
      </c>
      <c r="E84" s="10" t="s">
        <v>64</v>
      </c>
      <c r="F84" s="200" t="s">
        <v>127</v>
      </c>
      <c r="G84" s="291" t="s">
        <v>17</v>
      </c>
      <c r="H84" s="291" t="s">
        <v>1147</v>
      </c>
      <c r="I84" s="291" t="s">
        <v>1122</v>
      </c>
      <c r="J84" s="10">
        <v>100</v>
      </c>
      <c r="K84" s="200" t="s">
        <v>66</v>
      </c>
      <c r="L84" s="225"/>
      <c r="M84" s="367">
        <f t="shared" si="7"/>
        <v>5</v>
      </c>
      <c r="N84" s="290">
        <f t="shared" si="8"/>
        <v>5</v>
      </c>
      <c r="O84" s="225"/>
      <c r="P84" s="200" t="s">
        <v>128</v>
      </c>
      <c r="Q84" s="241">
        <v>4.5</v>
      </c>
      <c r="R84" s="282">
        <f t="shared" si="5"/>
        <v>0.1111111111111111</v>
      </c>
      <c r="S84" s="151">
        <v>5</v>
      </c>
    </row>
    <row r="85" spans="1:19">
      <c r="A85" s="173" t="str">
        <f t="shared" si="6"/>
        <v>Dysk rolok 785FL (ceramika)76mmP180rolok bawełna</v>
      </c>
      <c r="C85" s="28" t="s">
        <v>1559</v>
      </c>
      <c r="D85" s="28" t="s">
        <v>121</v>
      </c>
      <c r="E85" s="10" t="s">
        <v>64</v>
      </c>
      <c r="F85" s="200" t="s">
        <v>129</v>
      </c>
      <c r="G85" s="291" t="s">
        <v>17</v>
      </c>
      <c r="H85" s="291" t="s">
        <v>1147</v>
      </c>
      <c r="I85" s="291" t="s">
        <v>1122</v>
      </c>
      <c r="J85" s="10">
        <v>100</v>
      </c>
      <c r="K85" s="200" t="s">
        <v>66</v>
      </c>
      <c r="L85" s="225"/>
      <c r="M85" s="367">
        <f t="shared" si="7"/>
        <v>5</v>
      </c>
      <c r="N85" s="290">
        <f t="shared" si="8"/>
        <v>5</v>
      </c>
      <c r="O85" s="225"/>
      <c r="P85" s="200" t="s">
        <v>130</v>
      </c>
      <c r="Q85" s="241">
        <v>4.5</v>
      </c>
      <c r="R85" s="282">
        <f t="shared" si="5"/>
        <v>0.1111111111111111</v>
      </c>
      <c r="S85" s="151">
        <v>5</v>
      </c>
    </row>
    <row r="86" spans="1:19">
      <c r="A86" s="173" t="str">
        <f t="shared" si="6"/>
        <v>Dysk rolok 785FL (ceramika)50mmP40rolok bawełna</v>
      </c>
      <c r="C86" s="28" t="s">
        <v>1559</v>
      </c>
      <c r="D86" s="28" t="s">
        <v>121</v>
      </c>
      <c r="E86" s="10" t="s">
        <v>649</v>
      </c>
      <c r="F86" s="200" t="s">
        <v>96</v>
      </c>
      <c r="G86" s="291" t="s">
        <v>17</v>
      </c>
      <c r="H86" s="291" t="s">
        <v>1147</v>
      </c>
      <c r="I86" s="291" t="s">
        <v>1122</v>
      </c>
      <c r="J86" s="10">
        <v>200</v>
      </c>
      <c r="K86" s="200" t="s">
        <v>66</v>
      </c>
      <c r="L86" s="225"/>
      <c r="M86" s="367">
        <f t="shared" si="7"/>
        <v>3.8</v>
      </c>
      <c r="N86" s="290">
        <f t="shared" si="8"/>
        <v>3.8</v>
      </c>
      <c r="O86" s="225"/>
      <c r="P86" s="200" t="s">
        <v>131</v>
      </c>
      <c r="Q86" s="241">
        <v>3.7</v>
      </c>
      <c r="R86" s="282">
        <f t="shared" si="5"/>
        <v>2.7027027027026931E-2</v>
      </c>
      <c r="S86" s="151">
        <v>3.8</v>
      </c>
    </row>
    <row r="87" spans="1:19">
      <c r="A87" s="173" t="str">
        <f t="shared" si="6"/>
        <v>Dysk rolok 785FL (ceramika)50mmP60rolok bawełna</v>
      </c>
      <c r="C87" s="28" t="s">
        <v>1559</v>
      </c>
      <c r="D87" s="28" t="s">
        <v>121</v>
      </c>
      <c r="E87" s="10" t="s">
        <v>649</v>
      </c>
      <c r="F87" s="200" t="s">
        <v>98</v>
      </c>
      <c r="G87" s="291" t="s">
        <v>17</v>
      </c>
      <c r="H87" s="291" t="s">
        <v>1147</v>
      </c>
      <c r="I87" s="291" t="s">
        <v>1122</v>
      </c>
      <c r="J87" s="10">
        <v>200</v>
      </c>
      <c r="K87" s="200" t="s">
        <v>66</v>
      </c>
      <c r="L87" s="225"/>
      <c r="M87" s="367">
        <f t="shared" si="7"/>
        <v>3.5</v>
      </c>
      <c r="N87" s="290">
        <f t="shared" si="8"/>
        <v>3.5</v>
      </c>
      <c r="O87" s="225"/>
      <c r="P87" s="200" t="s">
        <v>132</v>
      </c>
      <c r="Q87" s="241">
        <v>3.5</v>
      </c>
      <c r="R87" s="282">
        <f t="shared" si="5"/>
        <v>0</v>
      </c>
      <c r="S87" s="151">
        <v>3.5</v>
      </c>
    </row>
    <row r="88" spans="1:19">
      <c r="A88" s="173" t="str">
        <f t="shared" si="6"/>
        <v>Dysk rolok 785FL (ceramika)50mmP80rolok bawełna</v>
      </c>
      <c r="C88" s="28" t="s">
        <v>1559</v>
      </c>
      <c r="D88" s="28" t="s">
        <v>121</v>
      </c>
      <c r="E88" s="10" t="s">
        <v>649</v>
      </c>
      <c r="F88" s="200" t="s">
        <v>100</v>
      </c>
      <c r="G88" s="291" t="s">
        <v>17</v>
      </c>
      <c r="H88" s="291" t="s">
        <v>1147</v>
      </c>
      <c r="I88" s="291" t="s">
        <v>1122</v>
      </c>
      <c r="J88" s="10">
        <v>200</v>
      </c>
      <c r="K88" s="200" t="s">
        <v>66</v>
      </c>
      <c r="L88" s="225"/>
      <c r="M88" s="367">
        <f t="shared" si="7"/>
        <v>3.5</v>
      </c>
      <c r="N88" s="290">
        <f t="shared" si="8"/>
        <v>3.5</v>
      </c>
      <c r="O88" s="225"/>
      <c r="P88" s="200" t="s">
        <v>133</v>
      </c>
      <c r="Q88" s="241">
        <v>3.5</v>
      </c>
      <c r="R88" s="282">
        <f t="shared" si="5"/>
        <v>0</v>
      </c>
      <c r="S88" s="151">
        <v>3.5</v>
      </c>
    </row>
    <row r="89" spans="1:19">
      <c r="A89" s="173" t="str">
        <f t="shared" si="6"/>
        <v>Dysk rolok 785FL (ceramika)50mmP100rolok bawełna</v>
      </c>
      <c r="C89" s="28" t="s">
        <v>1559</v>
      </c>
      <c r="D89" s="28" t="s">
        <v>121</v>
      </c>
      <c r="E89" s="10" t="s">
        <v>649</v>
      </c>
      <c r="F89" s="200" t="s">
        <v>102</v>
      </c>
      <c r="G89" s="291" t="s">
        <v>17</v>
      </c>
      <c r="H89" s="291" t="s">
        <v>1147</v>
      </c>
      <c r="I89" s="291" t="s">
        <v>1122</v>
      </c>
      <c r="J89" s="10">
        <v>200</v>
      </c>
      <c r="K89" s="200" t="s">
        <v>66</v>
      </c>
      <c r="L89" s="225"/>
      <c r="M89" s="367">
        <f t="shared" si="7"/>
        <v>3.5</v>
      </c>
      <c r="N89" s="290">
        <f t="shared" si="8"/>
        <v>3.5</v>
      </c>
      <c r="O89" s="225"/>
      <c r="P89" s="200" t="s">
        <v>134</v>
      </c>
      <c r="Q89" s="241">
        <v>3.5</v>
      </c>
      <c r="R89" s="282">
        <f t="shared" si="5"/>
        <v>0</v>
      </c>
      <c r="S89" s="151">
        <v>3.5</v>
      </c>
    </row>
    <row r="90" spans="1:19">
      <c r="A90" s="173" t="str">
        <f t="shared" si="6"/>
        <v>Dysk rolok 785FL (ceramika)50mmP120rolok bawełna</v>
      </c>
      <c r="C90" s="28" t="s">
        <v>1559</v>
      </c>
      <c r="D90" s="28" t="s">
        <v>121</v>
      </c>
      <c r="E90" s="10" t="s">
        <v>649</v>
      </c>
      <c r="F90" s="200" t="s">
        <v>104</v>
      </c>
      <c r="G90" s="291" t="s">
        <v>17</v>
      </c>
      <c r="H90" s="291" t="s">
        <v>1147</v>
      </c>
      <c r="I90" s="291" t="s">
        <v>1122</v>
      </c>
      <c r="J90" s="10">
        <v>200</v>
      </c>
      <c r="K90" s="200" t="s">
        <v>66</v>
      </c>
      <c r="L90" s="225"/>
      <c r="M90" s="367">
        <f t="shared" si="7"/>
        <v>3.5</v>
      </c>
      <c r="N90" s="290">
        <f t="shared" si="8"/>
        <v>3.5</v>
      </c>
      <c r="O90" s="225"/>
      <c r="P90" s="200" t="s">
        <v>135</v>
      </c>
      <c r="Q90" s="241">
        <v>3.5</v>
      </c>
      <c r="R90" s="282">
        <f t="shared" ref="R90:R153" si="9">(S90-Q90)/Q90</f>
        <v>0</v>
      </c>
      <c r="S90" s="151">
        <v>3.5</v>
      </c>
    </row>
    <row r="91" spans="1:19">
      <c r="A91" s="173" t="str">
        <f t="shared" si="6"/>
        <v>Dysk rolok 785FL (ceramika)50mmP150rolok bawełna</v>
      </c>
      <c r="C91" s="28" t="s">
        <v>1559</v>
      </c>
      <c r="D91" s="28" t="s">
        <v>121</v>
      </c>
      <c r="E91" s="10" t="s">
        <v>649</v>
      </c>
      <c r="F91" s="200" t="s">
        <v>127</v>
      </c>
      <c r="G91" s="291" t="s">
        <v>17</v>
      </c>
      <c r="H91" s="291" t="s">
        <v>1147</v>
      </c>
      <c r="I91" s="291" t="s">
        <v>1122</v>
      </c>
      <c r="J91" s="10">
        <v>200</v>
      </c>
      <c r="K91" s="200" t="s">
        <v>66</v>
      </c>
      <c r="L91" s="225"/>
      <c r="M91" s="367">
        <f t="shared" ref="M91:M154" si="10">S91</f>
        <v>3.5</v>
      </c>
      <c r="N91" s="290">
        <f t="shared" si="8"/>
        <v>3.5</v>
      </c>
      <c r="O91" s="225"/>
      <c r="P91" s="200" t="s">
        <v>136</v>
      </c>
      <c r="Q91" s="241">
        <v>3.5</v>
      </c>
      <c r="R91" s="282">
        <f t="shared" si="9"/>
        <v>0</v>
      </c>
      <c r="S91" s="151">
        <v>3.5</v>
      </c>
    </row>
    <row r="92" spans="1:19">
      <c r="A92" s="173" t="str">
        <f t="shared" si="6"/>
        <v>Dysk rolok 785FL (ceramika)50mmP180rolok bawełna</v>
      </c>
      <c r="C92" s="28" t="s">
        <v>1559</v>
      </c>
      <c r="D92" s="28" t="s">
        <v>121</v>
      </c>
      <c r="E92" s="10" t="s">
        <v>649</v>
      </c>
      <c r="F92" s="200" t="s">
        <v>129</v>
      </c>
      <c r="G92" s="291" t="s">
        <v>17</v>
      </c>
      <c r="H92" s="291" t="s">
        <v>1147</v>
      </c>
      <c r="I92" s="291" t="s">
        <v>1122</v>
      </c>
      <c r="J92" s="10">
        <v>200</v>
      </c>
      <c r="K92" s="200" t="s">
        <v>66</v>
      </c>
      <c r="L92" s="225"/>
      <c r="M92" s="367">
        <f t="shared" si="10"/>
        <v>3.5</v>
      </c>
      <c r="N92" s="290">
        <f t="shared" si="8"/>
        <v>3.5</v>
      </c>
      <c r="O92" s="225"/>
      <c r="P92" s="200" t="s">
        <v>137</v>
      </c>
      <c r="Q92" s="241">
        <v>3.5</v>
      </c>
      <c r="R92" s="282">
        <f t="shared" si="9"/>
        <v>0</v>
      </c>
      <c r="S92" s="151">
        <v>3.5</v>
      </c>
    </row>
    <row r="93" spans="1:19">
      <c r="A93" s="173" t="str">
        <f t="shared" si="6"/>
        <v>Dysk rolok 777F 76mmP60rolokpoliester</v>
      </c>
      <c r="C93" s="28" t="s">
        <v>1559</v>
      </c>
      <c r="D93" s="28" t="s">
        <v>1152</v>
      </c>
      <c r="E93" s="10" t="s">
        <v>64</v>
      </c>
      <c r="F93" s="200" t="s">
        <v>98</v>
      </c>
      <c r="G93" s="291" t="s">
        <v>17</v>
      </c>
      <c r="H93" s="291"/>
      <c r="I93" s="291" t="s">
        <v>1153</v>
      </c>
      <c r="J93" s="10">
        <v>100</v>
      </c>
      <c r="K93" s="200" t="s">
        <v>66</v>
      </c>
      <c r="L93" s="225"/>
      <c r="M93" s="367">
        <f t="shared" si="10"/>
        <v>3.4</v>
      </c>
      <c r="N93" s="290">
        <f t="shared" si="8"/>
        <v>3.4</v>
      </c>
      <c r="O93" s="225"/>
      <c r="P93" s="200" t="s">
        <v>2060</v>
      </c>
      <c r="Q93" s="241">
        <v>3</v>
      </c>
      <c r="R93" s="282">
        <f t="shared" si="9"/>
        <v>0.1333333333333333</v>
      </c>
      <c r="S93" s="151">
        <v>3.4</v>
      </c>
    </row>
    <row r="94" spans="1:19">
      <c r="A94" s="173" t="str">
        <f t="shared" si="6"/>
        <v>Dysk rolok 777F 76mmP80rolokpoliester</v>
      </c>
      <c r="C94" s="28" t="s">
        <v>1559</v>
      </c>
      <c r="D94" s="28" t="s">
        <v>1152</v>
      </c>
      <c r="E94" s="10" t="s">
        <v>64</v>
      </c>
      <c r="F94" s="200" t="s">
        <v>100</v>
      </c>
      <c r="G94" s="291" t="s">
        <v>17</v>
      </c>
      <c r="H94" s="291"/>
      <c r="I94" s="291" t="s">
        <v>1153</v>
      </c>
      <c r="J94" s="10">
        <v>100</v>
      </c>
      <c r="K94" s="200" t="s">
        <v>66</v>
      </c>
      <c r="L94" s="225"/>
      <c r="M94" s="367">
        <f t="shared" si="10"/>
        <v>3.4</v>
      </c>
      <c r="N94" s="290">
        <f t="shared" si="8"/>
        <v>3.4</v>
      </c>
      <c r="O94" s="225"/>
      <c r="P94" s="200" t="s">
        <v>2061</v>
      </c>
      <c r="Q94" s="241">
        <v>3</v>
      </c>
      <c r="R94" s="282">
        <f t="shared" si="9"/>
        <v>0.1333333333333333</v>
      </c>
      <c r="S94" s="151">
        <v>3.4</v>
      </c>
    </row>
    <row r="95" spans="1:19">
      <c r="A95" s="173" t="str">
        <f t="shared" si="6"/>
        <v>Dysk rolok 777F 76mmP100rolokpoliester</v>
      </c>
      <c r="C95" s="28" t="s">
        <v>1559</v>
      </c>
      <c r="D95" s="28" t="s">
        <v>1152</v>
      </c>
      <c r="E95" s="10" t="s">
        <v>64</v>
      </c>
      <c r="F95" s="200" t="s">
        <v>102</v>
      </c>
      <c r="G95" s="291" t="s">
        <v>17</v>
      </c>
      <c r="H95" s="291"/>
      <c r="I95" s="291" t="s">
        <v>1153</v>
      </c>
      <c r="J95" s="10">
        <v>100</v>
      </c>
      <c r="K95" s="200" t="s">
        <v>66</v>
      </c>
      <c r="L95" s="225"/>
      <c r="M95" s="367">
        <f t="shared" si="10"/>
        <v>3.4</v>
      </c>
      <c r="N95" s="290">
        <f t="shared" si="8"/>
        <v>3.4</v>
      </c>
      <c r="O95" s="225"/>
      <c r="P95" s="200" t="s">
        <v>2062</v>
      </c>
      <c r="Q95" s="241">
        <v>3</v>
      </c>
      <c r="R95" s="282">
        <f t="shared" si="9"/>
        <v>0.1333333333333333</v>
      </c>
      <c r="S95" s="151">
        <v>3.4</v>
      </c>
    </row>
    <row r="96" spans="1:19">
      <c r="A96" s="173" t="str">
        <f t="shared" si="6"/>
        <v>Dysk rolok 777F 76mmP120rolokpoliester</v>
      </c>
      <c r="C96" s="28" t="s">
        <v>1559</v>
      </c>
      <c r="D96" s="28" t="s">
        <v>1152</v>
      </c>
      <c r="E96" s="10" t="s">
        <v>64</v>
      </c>
      <c r="F96" s="200" t="s">
        <v>104</v>
      </c>
      <c r="G96" s="291" t="s">
        <v>17</v>
      </c>
      <c r="H96" s="291"/>
      <c r="I96" s="291" t="s">
        <v>1153</v>
      </c>
      <c r="J96" s="10">
        <v>100</v>
      </c>
      <c r="K96" s="200" t="s">
        <v>66</v>
      </c>
      <c r="L96" s="225"/>
      <c r="M96" s="367">
        <f t="shared" si="10"/>
        <v>3.4</v>
      </c>
      <c r="N96" s="290">
        <f t="shared" si="8"/>
        <v>3.4</v>
      </c>
      <c r="O96" s="225"/>
      <c r="P96" s="200" t="s">
        <v>2063</v>
      </c>
      <c r="Q96" s="241">
        <v>3</v>
      </c>
      <c r="R96" s="282">
        <f t="shared" si="9"/>
        <v>0.1333333333333333</v>
      </c>
      <c r="S96" s="151">
        <v>3.4</v>
      </c>
    </row>
    <row r="97" spans="1:19">
      <c r="A97" s="173" t="str">
        <f t="shared" si="6"/>
        <v>Dysk rolok 777F 76mmP150rolokpoliester</v>
      </c>
      <c r="C97" s="28" t="s">
        <v>1559</v>
      </c>
      <c r="D97" s="28" t="s">
        <v>1152</v>
      </c>
      <c r="E97" s="10" t="s">
        <v>64</v>
      </c>
      <c r="F97" s="200" t="s">
        <v>127</v>
      </c>
      <c r="G97" s="291" t="s">
        <v>17</v>
      </c>
      <c r="H97" s="291"/>
      <c r="I97" s="291" t="s">
        <v>1153</v>
      </c>
      <c r="J97" s="10">
        <v>100</v>
      </c>
      <c r="K97" s="200" t="s">
        <v>66</v>
      </c>
      <c r="L97" s="225"/>
      <c r="M97" s="367">
        <f t="shared" si="10"/>
        <v>3.4</v>
      </c>
      <c r="N97" s="290">
        <f t="shared" si="8"/>
        <v>3.4</v>
      </c>
      <c r="O97" s="225"/>
      <c r="P97" s="200" t="s">
        <v>2064</v>
      </c>
      <c r="Q97" s="241">
        <v>3</v>
      </c>
      <c r="R97" s="282">
        <f t="shared" si="9"/>
        <v>0.1333333333333333</v>
      </c>
      <c r="S97" s="151">
        <v>3.4</v>
      </c>
    </row>
    <row r="98" spans="1:19">
      <c r="A98" s="173" t="str">
        <f t="shared" si="6"/>
        <v>Dysk rolok 777F 76mmP180rolokpoliester</v>
      </c>
      <c r="C98" s="28" t="s">
        <v>1559</v>
      </c>
      <c r="D98" s="28" t="s">
        <v>1152</v>
      </c>
      <c r="E98" s="10" t="s">
        <v>64</v>
      </c>
      <c r="F98" s="200" t="s">
        <v>129</v>
      </c>
      <c r="G98" s="291" t="s">
        <v>17</v>
      </c>
      <c r="H98" s="291"/>
      <c r="I98" s="291" t="s">
        <v>1153</v>
      </c>
      <c r="J98" s="10">
        <v>100</v>
      </c>
      <c r="K98" s="200" t="s">
        <v>66</v>
      </c>
      <c r="L98" s="225"/>
      <c r="M98" s="367">
        <f t="shared" si="10"/>
        <v>3.4</v>
      </c>
      <c r="N98" s="290">
        <f t="shared" si="8"/>
        <v>3.4</v>
      </c>
      <c r="O98" s="225"/>
      <c r="P98" s="200" t="s">
        <v>2065</v>
      </c>
      <c r="Q98" s="241">
        <v>3</v>
      </c>
      <c r="R98" s="282">
        <f t="shared" si="9"/>
        <v>0.1333333333333333</v>
      </c>
      <c r="S98" s="151">
        <v>3.4</v>
      </c>
    </row>
    <row r="99" spans="1:19">
      <c r="A99" s="173" t="str">
        <f t="shared" si="6"/>
        <v>Dysk rolok 777F 50mmP60rolokpoliester</v>
      </c>
      <c r="C99" s="28" t="s">
        <v>1559</v>
      </c>
      <c r="D99" s="28" t="s">
        <v>1152</v>
      </c>
      <c r="E99" s="10" t="s">
        <v>649</v>
      </c>
      <c r="F99" s="200" t="s">
        <v>98</v>
      </c>
      <c r="G99" s="291" t="s">
        <v>17</v>
      </c>
      <c r="H99" s="291"/>
      <c r="I99" s="291" t="s">
        <v>1153</v>
      </c>
      <c r="J99" s="10">
        <v>100</v>
      </c>
      <c r="K99" s="200" t="s">
        <v>66</v>
      </c>
      <c r="L99" s="225"/>
      <c r="M99" s="367">
        <f t="shared" si="10"/>
        <v>2.7</v>
      </c>
      <c r="N99" s="290">
        <f t="shared" si="8"/>
        <v>2.7</v>
      </c>
      <c r="O99" s="225"/>
      <c r="P99" s="200" t="s">
        <v>2066</v>
      </c>
      <c r="Q99" s="241">
        <v>2.4</v>
      </c>
      <c r="R99" s="282">
        <f t="shared" si="9"/>
        <v>0.12500000000000011</v>
      </c>
      <c r="S99" s="151">
        <v>2.7</v>
      </c>
    </row>
    <row r="100" spans="1:19">
      <c r="A100" s="173" t="str">
        <f t="shared" si="6"/>
        <v>Dysk rolok 777F 50mmP80rolokpoliester</v>
      </c>
      <c r="C100" s="28" t="s">
        <v>1559</v>
      </c>
      <c r="D100" s="28" t="s">
        <v>1152</v>
      </c>
      <c r="E100" s="10" t="s">
        <v>649</v>
      </c>
      <c r="F100" s="200" t="s">
        <v>100</v>
      </c>
      <c r="G100" s="291" t="s">
        <v>17</v>
      </c>
      <c r="H100" s="291"/>
      <c r="I100" s="291" t="s">
        <v>1153</v>
      </c>
      <c r="J100" s="10">
        <v>100</v>
      </c>
      <c r="K100" s="200" t="s">
        <v>66</v>
      </c>
      <c r="L100" s="225"/>
      <c r="M100" s="367">
        <f t="shared" si="10"/>
        <v>2.7</v>
      </c>
      <c r="N100" s="290">
        <f t="shared" si="8"/>
        <v>2.7</v>
      </c>
      <c r="O100" s="225"/>
      <c r="P100" s="200" t="s">
        <v>2067</v>
      </c>
      <c r="Q100" s="241">
        <v>2.4</v>
      </c>
      <c r="R100" s="282">
        <f t="shared" si="9"/>
        <v>0.12500000000000011</v>
      </c>
      <c r="S100" s="151">
        <v>2.7</v>
      </c>
    </row>
    <row r="101" spans="1:19">
      <c r="A101" s="173" t="str">
        <f t="shared" si="6"/>
        <v>Dysk rolok 777F 50mmP100rolokpoliester</v>
      </c>
      <c r="C101" s="28" t="s">
        <v>1559</v>
      </c>
      <c r="D101" s="28" t="s">
        <v>1152</v>
      </c>
      <c r="E101" s="10" t="s">
        <v>649</v>
      </c>
      <c r="F101" s="200" t="s">
        <v>102</v>
      </c>
      <c r="G101" s="291" t="s">
        <v>17</v>
      </c>
      <c r="H101" s="291"/>
      <c r="I101" s="291" t="s">
        <v>1153</v>
      </c>
      <c r="J101" s="10">
        <v>100</v>
      </c>
      <c r="K101" s="200" t="s">
        <v>66</v>
      </c>
      <c r="L101" s="225"/>
      <c r="M101" s="367">
        <f t="shared" si="10"/>
        <v>2.7</v>
      </c>
      <c r="N101" s="290">
        <f t="shared" si="8"/>
        <v>2.7</v>
      </c>
      <c r="O101" s="225"/>
      <c r="P101" s="200" t="s">
        <v>2068</v>
      </c>
      <c r="Q101" s="241">
        <v>2.4</v>
      </c>
      <c r="R101" s="282">
        <f t="shared" si="9"/>
        <v>0.12500000000000011</v>
      </c>
      <c r="S101" s="151">
        <v>2.7</v>
      </c>
    </row>
    <row r="102" spans="1:19">
      <c r="A102" s="173" t="str">
        <f t="shared" si="6"/>
        <v>Dysk rolok 777F 50mmP120rolokpoliester</v>
      </c>
      <c r="C102" s="28" t="s">
        <v>1559</v>
      </c>
      <c r="D102" s="28" t="s">
        <v>1152</v>
      </c>
      <c r="E102" s="10" t="s">
        <v>649</v>
      </c>
      <c r="F102" s="200" t="s">
        <v>104</v>
      </c>
      <c r="G102" s="291" t="s">
        <v>17</v>
      </c>
      <c r="H102" s="291"/>
      <c r="I102" s="291" t="s">
        <v>1153</v>
      </c>
      <c r="J102" s="10">
        <v>100</v>
      </c>
      <c r="K102" s="200" t="s">
        <v>66</v>
      </c>
      <c r="L102" s="225"/>
      <c r="M102" s="367">
        <f t="shared" si="10"/>
        <v>2.7</v>
      </c>
      <c r="N102" s="290">
        <f t="shared" si="8"/>
        <v>2.7</v>
      </c>
      <c r="O102" s="225"/>
      <c r="P102" s="200" t="s">
        <v>2069</v>
      </c>
      <c r="Q102" s="241">
        <v>2.4</v>
      </c>
      <c r="R102" s="282">
        <f t="shared" si="9"/>
        <v>0.12500000000000011</v>
      </c>
      <c r="S102" s="151">
        <v>2.7</v>
      </c>
    </row>
    <row r="103" spans="1:19">
      <c r="A103" s="173" t="str">
        <f t="shared" si="6"/>
        <v>Dysk rolok 777F 50mmP150rolokpoliester</v>
      </c>
      <c r="C103" s="28" t="s">
        <v>1559</v>
      </c>
      <c r="D103" s="28" t="s">
        <v>1152</v>
      </c>
      <c r="E103" s="10" t="s">
        <v>649</v>
      </c>
      <c r="F103" s="200" t="s">
        <v>127</v>
      </c>
      <c r="G103" s="291" t="s">
        <v>17</v>
      </c>
      <c r="H103" s="291"/>
      <c r="I103" s="291" t="s">
        <v>1153</v>
      </c>
      <c r="J103" s="10">
        <v>100</v>
      </c>
      <c r="K103" s="200" t="s">
        <v>66</v>
      </c>
      <c r="L103" s="225"/>
      <c r="M103" s="367">
        <f t="shared" si="10"/>
        <v>2.7</v>
      </c>
      <c r="N103" s="290">
        <f t="shared" si="8"/>
        <v>2.7</v>
      </c>
      <c r="O103" s="225"/>
      <c r="P103" s="200" t="s">
        <v>2229</v>
      </c>
      <c r="Q103" s="241">
        <v>2.4</v>
      </c>
      <c r="R103" s="282">
        <f t="shared" si="9"/>
        <v>0.12500000000000011</v>
      </c>
      <c r="S103" s="151">
        <v>2.7</v>
      </c>
    </row>
    <row r="104" spans="1:19">
      <c r="A104" s="173" t="str">
        <f t="shared" si="6"/>
        <v>Dysk rolok 777F 50mmP180rolokpoliester</v>
      </c>
      <c r="C104" s="28" t="s">
        <v>1559</v>
      </c>
      <c r="D104" s="28" t="s">
        <v>1152</v>
      </c>
      <c r="E104" s="10" t="s">
        <v>649</v>
      </c>
      <c r="F104" s="200" t="s">
        <v>129</v>
      </c>
      <c r="G104" s="291" t="s">
        <v>17</v>
      </c>
      <c r="H104" s="291"/>
      <c r="I104" s="291" t="s">
        <v>1153</v>
      </c>
      <c r="J104" s="10">
        <v>100</v>
      </c>
      <c r="K104" s="200" t="s">
        <v>66</v>
      </c>
      <c r="L104" s="225"/>
      <c r="M104" s="367">
        <f t="shared" si="10"/>
        <v>2.7</v>
      </c>
      <c r="N104" s="290">
        <f t="shared" si="8"/>
        <v>2.7</v>
      </c>
      <c r="O104" s="225"/>
      <c r="P104" s="200" t="s">
        <v>2070</v>
      </c>
      <c r="Q104" s="241">
        <v>2.4</v>
      </c>
      <c r="R104" s="282">
        <f t="shared" si="9"/>
        <v>0.12500000000000011</v>
      </c>
      <c r="S104" s="151">
        <v>2.7</v>
      </c>
    </row>
    <row r="105" spans="1:19">
      <c r="A105" s="173" t="str">
        <f t="shared" si="6"/>
        <v>Dysk rolok 237AL76mmA160rolok3M TrizactTM</v>
      </c>
      <c r="C105" s="10" t="s">
        <v>1559</v>
      </c>
      <c r="D105" s="10" t="s">
        <v>70</v>
      </c>
      <c r="E105" s="10" t="s">
        <v>64</v>
      </c>
      <c r="F105" s="200" t="s">
        <v>71</v>
      </c>
      <c r="G105" s="291" t="s">
        <v>17</v>
      </c>
      <c r="H105" s="291" t="s">
        <v>1147</v>
      </c>
      <c r="I105" s="291" t="s">
        <v>1124</v>
      </c>
      <c r="J105" s="10">
        <v>50</v>
      </c>
      <c r="K105" s="200" t="s">
        <v>66</v>
      </c>
      <c r="L105" s="225"/>
      <c r="M105" s="367">
        <f t="shared" si="10"/>
        <v>4.7</v>
      </c>
      <c r="N105" s="290">
        <f t="shared" si="8"/>
        <v>4.7</v>
      </c>
      <c r="O105" s="225"/>
      <c r="P105" s="200" t="s">
        <v>72</v>
      </c>
      <c r="Q105" s="244">
        <v>4.2</v>
      </c>
      <c r="R105" s="282">
        <f t="shared" si="9"/>
        <v>0.11904761904761904</v>
      </c>
      <c r="S105" s="202">
        <v>4.7</v>
      </c>
    </row>
    <row r="106" spans="1:19">
      <c r="A106" s="173" t="str">
        <f t="shared" si="6"/>
        <v>Dysk rolok 237AL76mmA100rolok3M TrizactTM</v>
      </c>
      <c r="C106" s="10" t="s">
        <v>1559</v>
      </c>
      <c r="D106" s="10" t="s">
        <v>70</v>
      </c>
      <c r="E106" s="10" t="s">
        <v>64</v>
      </c>
      <c r="F106" s="31" t="s">
        <v>73</v>
      </c>
      <c r="G106" s="291" t="s">
        <v>17</v>
      </c>
      <c r="H106" s="291" t="s">
        <v>1147</v>
      </c>
      <c r="I106" s="291" t="s">
        <v>1124</v>
      </c>
      <c r="J106" s="10">
        <v>50</v>
      </c>
      <c r="K106" s="200" t="s">
        <v>66</v>
      </c>
      <c r="L106" s="225"/>
      <c r="M106" s="367">
        <f t="shared" si="10"/>
        <v>4.7</v>
      </c>
      <c r="N106" s="290">
        <f t="shared" si="8"/>
        <v>4.7</v>
      </c>
      <c r="O106" s="225"/>
      <c r="P106" s="200" t="s">
        <v>74</v>
      </c>
      <c r="Q106" s="244">
        <v>4.2</v>
      </c>
      <c r="R106" s="282">
        <f t="shared" si="9"/>
        <v>0.11904761904761904</v>
      </c>
      <c r="S106" s="202">
        <v>4.7</v>
      </c>
    </row>
    <row r="107" spans="1:19">
      <c r="A107" s="173" t="str">
        <f t="shared" si="6"/>
        <v>Dysk rolok 237AL76mmA80rolok3M TrizactTM</v>
      </c>
      <c r="C107" s="10" t="s">
        <v>1559</v>
      </c>
      <c r="D107" s="10" t="s">
        <v>70</v>
      </c>
      <c r="E107" s="10" t="s">
        <v>64</v>
      </c>
      <c r="F107" s="31" t="s">
        <v>75</v>
      </c>
      <c r="G107" s="291" t="s">
        <v>17</v>
      </c>
      <c r="H107" s="291" t="s">
        <v>1147</v>
      </c>
      <c r="I107" s="291" t="s">
        <v>1124</v>
      </c>
      <c r="J107" s="10">
        <v>50</v>
      </c>
      <c r="K107" s="200" t="s">
        <v>66</v>
      </c>
      <c r="L107" s="225"/>
      <c r="M107" s="367">
        <f t="shared" si="10"/>
        <v>4.7</v>
      </c>
      <c r="N107" s="290">
        <f t="shared" si="8"/>
        <v>4.7</v>
      </c>
      <c r="O107" s="225"/>
      <c r="P107" s="200" t="s">
        <v>76</v>
      </c>
      <c r="Q107" s="244">
        <v>4.2</v>
      </c>
      <c r="R107" s="282">
        <f t="shared" si="9"/>
        <v>0.11904761904761904</v>
      </c>
      <c r="S107" s="202">
        <v>4.7</v>
      </c>
    </row>
    <row r="108" spans="1:19">
      <c r="A108" s="173" t="str">
        <f t="shared" si="6"/>
        <v>Dysk rolok 237AL76mmA65rolok3M TrizactTM</v>
      </c>
      <c r="C108" s="10" t="s">
        <v>1559</v>
      </c>
      <c r="D108" s="10" t="s">
        <v>70</v>
      </c>
      <c r="E108" s="10" t="s">
        <v>64</v>
      </c>
      <c r="F108" s="31" t="s">
        <v>77</v>
      </c>
      <c r="G108" s="291" t="s">
        <v>17</v>
      </c>
      <c r="H108" s="291" t="s">
        <v>1147</v>
      </c>
      <c r="I108" s="291" t="s">
        <v>1124</v>
      </c>
      <c r="J108" s="10">
        <v>50</v>
      </c>
      <c r="K108" s="200" t="s">
        <v>66</v>
      </c>
      <c r="L108" s="225"/>
      <c r="M108" s="367">
        <f t="shared" si="10"/>
        <v>4.7</v>
      </c>
      <c r="N108" s="290">
        <f t="shared" si="8"/>
        <v>4.7</v>
      </c>
      <c r="O108" s="225"/>
      <c r="P108" s="200" t="s">
        <v>78</v>
      </c>
      <c r="Q108" s="244">
        <v>4.2</v>
      </c>
      <c r="R108" s="282">
        <f t="shared" si="9"/>
        <v>0.11904761904761904</v>
      </c>
      <c r="S108" s="202">
        <v>4.7</v>
      </c>
    </row>
    <row r="109" spans="1:19">
      <c r="A109" s="173" t="str">
        <f t="shared" si="6"/>
        <v>Dysk rolok 237AL76mmA45rolok3M TrizactTM</v>
      </c>
      <c r="C109" s="10" t="s">
        <v>1559</v>
      </c>
      <c r="D109" s="10" t="s">
        <v>70</v>
      </c>
      <c r="E109" s="10" t="s">
        <v>64</v>
      </c>
      <c r="F109" s="31" t="s">
        <v>79</v>
      </c>
      <c r="G109" s="291" t="s">
        <v>17</v>
      </c>
      <c r="H109" s="291" t="s">
        <v>1147</v>
      </c>
      <c r="I109" s="291" t="s">
        <v>1124</v>
      </c>
      <c r="J109" s="10">
        <v>50</v>
      </c>
      <c r="K109" s="200" t="s">
        <v>66</v>
      </c>
      <c r="L109" s="225"/>
      <c r="M109" s="367">
        <f t="shared" si="10"/>
        <v>4.7</v>
      </c>
      <c r="N109" s="290">
        <f t="shared" si="8"/>
        <v>4.7</v>
      </c>
      <c r="O109" s="225"/>
      <c r="P109" s="200" t="s">
        <v>80</v>
      </c>
      <c r="Q109" s="244">
        <v>4.2</v>
      </c>
      <c r="R109" s="282">
        <f t="shared" si="9"/>
        <v>0.11904761904761904</v>
      </c>
      <c r="S109" s="202">
        <v>4.7</v>
      </c>
    </row>
    <row r="110" spans="1:19">
      <c r="A110" s="173" t="str">
        <f t="shared" si="6"/>
        <v>Dysk rolok 237AL76mmA30rolok3M TrizactTM</v>
      </c>
      <c r="C110" s="10" t="s">
        <v>1559</v>
      </c>
      <c r="D110" s="10" t="s">
        <v>70</v>
      </c>
      <c r="E110" s="10" t="s">
        <v>64</v>
      </c>
      <c r="F110" s="31" t="s">
        <v>81</v>
      </c>
      <c r="G110" s="291" t="s">
        <v>17</v>
      </c>
      <c r="H110" s="291" t="s">
        <v>1147</v>
      </c>
      <c r="I110" s="291" t="s">
        <v>1124</v>
      </c>
      <c r="J110" s="10">
        <v>50</v>
      </c>
      <c r="K110" s="200" t="s">
        <v>66</v>
      </c>
      <c r="L110" s="225"/>
      <c r="M110" s="367">
        <f t="shared" si="10"/>
        <v>4.7</v>
      </c>
      <c r="N110" s="290">
        <f t="shared" si="8"/>
        <v>4.7</v>
      </c>
      <c r="O110" s="225"/>
      <c r="P110" s="200" t="s">
        <v>82</v>
      </c>
      <c r="Q110" s="244">
        <v>4.2</v>
      </c>
      <c r="R110" s="282">
        <f t="shared" si="9"/>
        <v>0.11904761904761904</v>
      </c>
      <c r="S110" s="202">
        <v>4.7</v>
      </c>
    </row>
    <row r="111" spans="1:19">
      <c r="A111" s="173" t="str">
        <f t="shared" ref="A111:A197" si="11">_xlfn.CONCAT(C111,D111,E111,F111,G111,I111)</f>
        <v>Dysk rolok 237AL76mmA16rolok3M TrizactTM</v>
      </c>
      <c r="C111" s="10" t="s">
        <v>1559</v>
      </c>
      <c r="D111" s="10" t="s">
        <v>70</v>
      </c>
      <c r="E111" s="10" t="s">
        <v>64</v>
      </c>
      <c r="F111" s="31" t="s">
        <v>83</v>
      </c>
      <c r="G111" s="291" t="s">
        <v>17</v>
      </c>
      <c r="H111" s="291" t="s">
        <v>1147</v>
      </c>
      <c r="I111" s="291" t="s">
        <v>1124</v>
      </c>
      <c r="J111" s="10">
        <v>50</v>
      </c>
      <c r="K111" s="200" t="s">
        <v>66</v>
      </c>
      <c r="L111" s="225"/>
      <c r="M111" s="367">
        <f t="shared" si="10"/>
        <v>4.7</v>
      </c>
      <c r="N111" s="290">
        <f t="shared" si="8"/>
        <v>4.7</v>
      </c>
      <c r="O111" s="225"/>
      <c r="P111" s="200" t="s">
        <v>84</v>
      </c>
      <c r="Q111" s="244">
        <v>4.2</v>
      </c>
      <c r="R111" s="282">
        <f t="shared" si="9"/>
        <v>0.11904761904761904</v>
      </c>
      <c r="S111" s="202">
        <v>4.7</v>
      </c>
    </row>
    <row r="112" spans="1:19">
      <c r="A112" s="173" t="str">
        <f t="shared" si="11"/>
        <v>Dysk rolok 237AL76mmA6rolok3M TrizactTM</v>
      </c>
      <c r="C112" s="10" t="s">
        <v>1559</v>
      </c>
      <c r="D112" s="10" t="s">
        <v>70</v>
      </c>
      <c r="E112" s="10" t="s">
        <v>64</v>
      </c>
      <c r="F112" s="31" t="s">
        <v>85</v>
      </c>
      <c r="G112" s="291" t="s">
        <v>17</v>
      </c>
      <c r="H112" s="291" t="s">
        <v>1147</v>
      </c>
      <c r="I112" s="291" t="s">
        <v>1124</v>
      </c>
      <c r="J112" s="10">
        <v>50</v>
      </c>
      <c r="K112" s="200" t="s">
        <v>66</v>
      </c>
      <c r="L112" s="225"/>
      <c r="M112" s="367">
        <f t="shared" si="10"/>
        <v>4.7</v>
      </c>
      <c r="N112" s="290">
        <f t="shared" si="8"/>
        <v>4.7</v>
      </c>
      <c r="O112" s="225"/>
      <c r="P112" s="200" t="s">
        <v>2071</v>
      </c>
      <c r="Q112" s="244">
        <v>4.2</v>
      </c>
      <c r="R112" s="282">
        <f t="shared" si="9"/>
        <v>0.11904761904761904</v>
      </c>
      <c r="S112" s="202">
        <v>4.7</v>
      </c>
    </row>
    <row r="113" spans="1:19">
      <c r="A113" s="173" t="str">
        <f t="shared" si="11"/>
        <v>Dysk rolok 237AL50mmA160rolok3M TrizactTM</v>
      </c>
      <c r="C113" s="10" t="s">
        <v>1559</v>
      </c>
      <c r="D113" s="10" t="s">
        <v>70</v>
      </c>
      <c r="E113" s="10" t="s">
        <v>649</v>
      </c>
      <c r="F113" s="200" t="s">
        <v>71</v>
      </c>
      <c r="G113" s="291" t="s">
        <v>17</v>
      </c>
      <c r="H113" s="291" t="s">
        <v>1147</v>
      </c>
      <c r="I113" s="291" t="s">
        <v>1124</v>
      </c>
      <c r="J113" s="10">
        <v>100</v>
      </c>
      <c r="K113" s="200" t="s">
        <v>66</v>
      </c>
      <c r="L113" s="225"/>
      <c r="M113" s="367">
        <f t="shared" si="10"/>
        <v>3.6</v>
      </c>
      <c r="N113" s="290">
        <f t="shared" si="8"/>
        <v>3.6</v>
      </c>
      <c r="O113" s="225"/>
      <c r="P113" s="200" t="s">
        <v>86</v>
      </c>
      <c r="Q113" s="244">
        <v>3.2</v>
      </c>
      <c r="R113" s="282">
        <f t="shared" si="9"/>
        <v>0.12499999999999997</v>
      </c>
      <c r="S113" s="202">
        <v>3.6</v>
      </c>
    </row>
    <row r="114" spans="1:19">
      <c r="A114" s="173" t="str">
        <f t="shared" si="11"/>
        <v>Dysk rolok 237AL50mmA100rolok3M TrizactTM</v>
      </c>
      <c r="C114" s="10" t="s">
        <v>1559</v>
      </c>
      <c r="D114" s="10" t="s">
        <v>70</v>
      </c>
      <c r="E114" s="10" t="s">
        <v>649</v>
      </c>
      <c r="F114" s="31" t="s">
        <v>73</v>
      </c>
      <c r="G114" s="291" t="s">
        <v>17</v>
      </c>
      <c r="H114" s="291" t="s">
        <v>1147</v>
      </c>
      <c r="I114" s="291" t="s">
        <v>1124</v>
      </c>
      <c r="J114" s="10">
        <v>100</v>
      </c>
      <c r="K114" s="200" t="s">
        <v>66</v>
      </c>
      <c r="L114" s="225"/>
      <c r="M114" s="367">
        <f t="shared" si="10"/>
        <v>3.6</v>
      </c>
      <c r="N114" s="290">
        <f t="shared" si="8"/>
        <v>3.6</v>
      </c>
      <c r="O114" s="225"/>
      <c r="P114" s="200" t="s">
        <v>87</v>
      </c>
      <c r="Q114" s="244">
        <v>3.2</v>
      </c>
      <c r="R114" s="282">
        <f t="shared" si="9"/>
        <v>0.12499999999999997</v>
      </c>
      <c r="S114" s="202">
        <v>3.6</v>
      </c>
    </row>
    <row r="115" spans="1:19">
      <c r="A115" s="173" t="str">
        <f t="shared" si="11"/>
        <v>Dysk rolok 237AL50mmA80rolok3M TrizactTM</v>
      </c>
      <c r="C115" s="10" t="s">
        <v>1559</v>
      </c>
      <c r="D115" s="10" t="s">
        <v>70</v>
      </c>
      <c r="E115" s="10" t="s">
        <v>649</v>
      </c>
      <c r="F115" s="31" t="s">
        <v>75</v>
      </c>
      <c r="G115" s="291" t="s">
        <v>17</v>
      </c>
      <c r="H115" s="291" t="s">
        <v>1147</v>
      </c>
      <c r="I115" s="291" t="s">
        <v>1124</v>
      </c>
      <c r="J115" s="10">
        <v>100</v>
      </c>
      <c r="K115" s="200" t="s">
        <v>66</v>
      </c>
      <c r="L115" s="225"/>
      <c r="M115" s="367">
        <f t="shared" si="10"/>
        <v>3.6</v>
      </c>
      <c r="N115" s="290">
        <f t="shared" si="8"/>
        <v>3.6</v>
      </c>
      <c r="O115" s="225"/>
      <c r="P115" s="200" t="s">
        <v>88</v>
      </c>
      <c r="Q115" s="244">
        <v>3.2</v>
      </c>
      <c r="R115" s="282">
        <f t="shared" si="9"/>
        <v>0.12499999999999997</v>
      </c>
      <c r="S115" s="202">
        <v>3.6</v>
      </c>
    </row>
    <row r="116" spans="1:19">
      <c r="A116" s="173" t="str">
        <f t="shared" si="11"/>
        <v>Dysk rolok 237AL50mmA65rolok3M TrizactTM</v>
      </c>
      <c r="C116" s="10" t="s">
        <v>1559</v>
      </c>
      <c r="D116" s="10" t="s">
        <v>70</v>
      </c>
      <c r="E116" s="10" t="s">
        <v>649</v>
      </c>
      <c r="F116" s="31" t="s">
        <v>77</v>
      </c>
      <c r="G116" s="291" t="s">
        <v>17</v>
      </c>
      <c r="H116" s="291" t="s">
        <v>1147</v>
      </c>
      <c r="I116" s="291" t="s">
        <v>1124</v>
      </c>
      <c r="J116" s="10">
        <v>100</v>
      </c>
      <c r="K116" s="200" t="s">
        <v>66</v>
      </c>
      <c r="L116" s="225"/>
      <c r="M116" s="367">
        <f t="shared" si="10"/>
        <v>3.6</v>
      </c>
      <c r="N116" s="290">
        <f t="shared" si="8"/>
        <v>3.6</v>
      </c>
      <c r="O116" s="225"/>
      <c r="P116" s="200" t="s">
        <v>89</v>
      </c>
      <c r="Q116" s="244">
        <v>3.2</v>
      </c>
      <c r="R116" s="282">
        <f t="shared" si="9"/>
        <v>0.12499999999999997</v>
      </c>
      <c r="S116" s="202">
        <v>3.6</v>
      </c>
    </row>
    <row r="117" spans="1:19">
      <c r="A117" s="173" t="str">
        <f t="shared" si="11"/>
        <v>Dysk rolok 237AL50mmA45rolok3M TrizactTM</v>
      </c>
      <c r="C117" s="10" t="s">
        <v>1559</v>
      </c>
      <c r="D117" s="10" t="s">
        <v>70</v>
      </c>
      <c r="E117" s="10" t="s">
        <v>649</v>
      </c>
      <c r="F117" s="31" t="s">
        <v>79</v>
      </c>
      <c r="G117" s="291" t="s">
        <v>17</v>
      </c>
      <c r="H117" s="291" t="s">
        <v>1147</v>
      </c>
      <c r="I117" s="291" t="s">
        <v>1124</v>
      </c>
      <c r="J117" s="10">
        <v>100</v>
      </c>
      <c r="K117" s="200" t="s">
        <v>66</v>
      </c>
      <c r="L117" s="225"/>
      <c r="M117" s="367">
        <f t="shared" si="10"/>
        <v>3.6</v>
      </c>
      <c r="N117" s="290">
        <f t="shared" si="8"/>
        <v>3.6</v>
      </c>
      <c r="O117" s="225"/>
      <c r="P117" s="200" t="s">
        <v>90</v>
      </c>
      <c r="Q117" s="244">
        <v>3.2</v>
      </c>
      <c r="R117" s="282">
        <f t="shared" si="9"/>
        <v>0.12499999999999997</v>
      </c>
      <c r="S117" s="202">
        <v>3.6</v>
      </c>
    </row>
    <row r="118" spans="1:19">
      <c r="A118" s="173" t="str">
        <f t="shared" si="11"/>
        <v>Dysk rolok 237AL50mmA30rolok3M TrizactTM</v>
      </c>
      <c r="C118" s="10" t="s">
        <v>1559</v>
      </c>
      <c r="D118" s="10" t="s">
        <v>70</v>
      </c>
      <c r="E118" s="10" t="s">
        <v>649</v>
      </c>
      <c r="F118" s="31" t="s">
        <v>81</v>
      </c>
      <c r="G118" s="291" t="s">
        <v>17</v>
      </c>
      <c r="H118" s="291" t="s">
        <v>1147</v>
      </c>
      <c r="I118" s="291" t="s">
        <v>1124</v>
      </c>
      <c r="J118" s="10">
        <v>100</v>
      </c>
      <c r="K118" s="200" t="s">
        <v>66</v>
      </c>
      <c r="L118" s="225"/>
      <c r="M118" s="367">
        <f t="shared" si="10"/>
        <v>3.6</v>
      </c>
      <c r="N118" s="290">
        <f t="shared" si="8"/>
        <v>3.6</v>
      </c>
      <c r="O118" s="225"/>
      <c r="P118" s="200" t="s">
        <v>91</v>
      </c>
      <c r="Q118" s="244">
        <v>3.2</v>
      </c>
      <c r="R118" s="282">
        <f t="shared" si="9"/>
        <v>0.12499999999999997</v>
      </c>
      <c r="S118" s="202">
        <v>3.6</v>
      </c>
    </row>
    <row r="119" spans="1:19">
      <c r="A119" s="173" t="str">
        <f t="shared" si="11"/>
        <v>Dysk rolok 237AL50mmA16rolok3M TrizactTM</v>
      </c>
      <c r="C119" s="10" t="s">
        <v>1559</v>
      </c>
      <c r="D119" s="10" t="s">
        <v>70</v>
      </c>
      <c r="E119" s="10" t="s">
        <v>649</v>
      </c>
      <c r="F119" s="31" t="s">
        <v>83</v>
      </c>
      <c r="G119" s="291" t="s">
        <v>17</v>
      </c>
      <c r="H119" s="291" t="s">
        <v>1147</v>
      </c>
      <c r="I119" s="291" t="s">
        <v>1124</v>
      </c>
      <c r="J119" s="10">
        <v>100</v>
      </c>
      <c r="K119" s="200" t="s">
        <v>66</v>
      </c>
      <c r="L119" s="225"/>
      <c r="M119" s="367">
        <f t="shared" si="10"/>
        <v>3.6</v>
      </c>
      <c r="N119" s="290">
        <f t="shared" si="8"/>
        <v>3.6</v>
      </c>
      <c r="O119" s="225"/>
      <c r="P119" s="200" t="s">
        <v>92</v>
      </c>
      <c r="Q119" s="244">
        <v>3.2</v>
      </c>
      <c r="R119" s="282">
        <f t="shared" si="9"/>
        <v>0.12499999999999997</v>
      </c>
      <c r="S119" s="202">
        <v>3.6</v>
      </c>
    </row>
    <row r="120" spans="1:19">
      <c r="A120" s="173" t="str">
        <f t="shared" si="11"/>
        <v>Dysk rolok 237AL50mmA6rolok3M TrizactTM</v>
      </c>
      <c r="C120" s="10" t="s">
        <v>1559</v>
      </c>
      <c r="D120" s="10" t="s">
        <v>70</v>
      </c>
      <c r="E120" s="10" t="s">
        <v>649</v>
      </c>
      <c r="F120" s="31" t="s">
        <v>85</v>
      </c>
      <c r="G120" s="291" t="s">
        <v>17</v>
      </c>
      <c r="H120" s="291" t="s">
        <v>1147</v>
      </c>
      <c r="I120" s="291" t="s">
        <v>1124</v>
      </c>
      <c r="J120" s="10">
        <v>50</v>
      </c>
      <c r="K120" s="200" t="s">
        <v>66</v>
      </c>
      <c r="L120" s="225"/>
      <c r="M120" s="367">
        <f t="shared" si="10"/>
        <v>3.6</v>
      </c>
      <c r="N120" s="290">
        <f t="shared" si="8"/>
        <v>3.6</v>
      </c>
      <c r="O120" s="225"/>
      <c r="P120" s="200" t="s">
        <v>2324</v>
      </c>
      <c r="Q120" s="244">
        <v>3.2</v>
      </c>
      <c r="R120" s="282">
        <f t="shared" si="9"/>
        <v>0.12499999999999997</v>
      </c>
      <c r="S120" s="202">
        <v>3.6</v>
      </c>
    </row>
    <row r="121" spans="1:19">
      <c r="A121" s="173" t="str">
        <f t="shared" ref="A121:A128" si="12">_xlfn.CONCAT(C121,D121,E121,F121,G121,I121)</f>
        <v>Dysk rolok 237AA50mmA160rolok3M TrizactTM</v>
      </c>
      <c r="C121" s="24" t="s">
        <v>1559</v>
      </c>
      <c r="D121" s="24" t="s">
        <v>829</v>
      </c>
      <c r="E121" s="19" t="s">
        <v>649</v>
      </c>
      <c r="F121" s="302" t="s">
        <v>71</v>
      </c>
      <c r="G121" s="303" t="s">
        <v>17</v>
      </c>
      <c r="H121" s="303"/>
      <c r="I121" s="291" t="s">
        <v>1124</v>
      </c>
      <c r="J121" s="19">
        <v>50</v>
      </c>
      <c r="K121" s="248" t="s">
        <v>139</v>
      </c>
      <c r="L121" s="227"/>
      <c r="M121" s="367">
        <f t="shared" si="10"/>
        <v>2.7</v>
      </c>
      <c r="N121" s="290">
        <f t="shared" si="8"/>
        <v>2.7</v>
      </c>
      <c r="O121" s="227"/>
      <c r="P121" s="200" t="s">
        <v>2230</v>
      </c>
      <c r="Q121" s="244">
        <v>2.6</v>
      </c>
      <c r="R121" s="282">
        <f t="shared" si="9"/>
        <v>3.8461538461538491E-2</v>
      </c>
      <c r="S121" s="202">
        <v>2.7</v>
      </c>
    </row>
    <row r="122" spans="1:19">
      <c r="A122" s="173" t="str">
        <f t="shared" si="12"/>
        <v>Dysk rolok 237AA50mmA100rolok3M TrizactTM</v>
      </c>
      <c r="C122" s="24" t="s">
        <v>1559</v>
      </c>
      <c r="D122" s="24" t="s">
        <v>829</v>
      </c>
      <c r="E122" s="19" t="s">
        <v>649</v>
      </c>
      <c r="F122" s="302" t="s">
        <v>73</v>
      </c>
      <c r="G122" s="303" t="s">
        <v>17</v>
      </c>
      <c r="H122" s="303"/>
      <c r="I122" s="291" t="s">
        <v>1124</v>
      </c>
      <c r="J122" s="19">
        <v>50</v>
      </c>
      <c r="K122" s="248" t="s">
        <v>139</v>
      </c>
      <c r="L122" s="227"/>
      <c r="M122" s="367">
        <f t="shared" si="10"/>
        <v>2.7</v>
      </c>
      <c r="N122" s="290">
        <f t="shared" si="8"/>
        <v>2.7</v>
      </c>
      <c r="O122" s="227"/>
      <c r="P122" s="200" t="s">
        <v>2231</v>
      </c>
      <c r="Q122" s="244">
        <v>2.6</v>
      </c>
      <c r="R122" s="282">
        <f t="shared" si="9"/>
        <v>3.8461538461538491E-2</v>
      </c>
      <c r="S122" s="202">
        <v>2.7</v>
      </c>
    </row>
    <row r="123" spans="1:19">
      <c r="A123" s="173" t="str">
        <f t="shared" si="12"/>
        <v>Dysk rolok 237AA50mmA80rolok3M TrizactTM</v>
      </c>
      <c r="C123" s="24" t="s">
        <v>1559</v>
      </c>
      <c r="D123" s="24" t="s">
        <v>829</v>
      </c>
      <c r="E123" s="19" t="s">
        <v>649</v>
      </c>
      <c r="F123" s="302" t="s">
        <v>75</v>
      </c>
      <c r="G123" s="303" t="s">
        <v>17</v>
      </c>
      <c r="H123" s="303"/>
      <c r="I123" s="291" t="s">
        <v>1124</v>
      </c>
      <c r="J123" s="19">
        <v>50</v>
      </c>
      <c r="K123" s="248" t="s">
        <v>139</v>
      </c>
      <c r="L123" s="227"/>
      <c r="M123" s="367">
        <f t="shared" si="10"/>
        <v>2.7</v>
      </c>
      <c r="N123" s="290">
        <f t="shared" si="8"/>
        <v>2.7</v>
      </c>
      <c r="O123" s="227"/>
      <c r="P123" s="200" t="s">
        <v>2232</v>
      </c>
      <c r="Q123" s="244">
        <v>2.6</v>
      </c>
      <c r="R123" s="282">
        <f t="shared" si="9"/>
        <v>3.8461538461538491E-2</v>
      </c>
      <c r="S123" s="202">
        <v>2.7</v>
      </c>
    </row>
    <row r="124" spans="1:19">
      <c r="A124" s="173" t="str">
        <f t="shared" si="12"/>
        <v>Dysk rolok 237AA50mmA65rolok3M TrizactTM</v>
      </c>
      <c r="C124" s="24" t="s">
        <v>1559</v>
      </c>
      <c r="D124" s="24" t="s">
        <v>829</v>
      </c>
      <c r="E124" s="19" t="s">
        <v>649</v>
      </c>
      <c r="F124" s="302" t="s">
        <v>77</v>
      </c>
      <c r="G124" s="303" t="s">
        <v>17</v>
      </c>
      <c r="H124" s="303"/>
      <c r="I124" s="291" t="s">
        <v>1124</v>
      </c>
      <c r="J124" s="19">
        <v>50</v>
      </c>
      <c r="K124" s="248" t="s">
        <v>139</v>
      </c>
      <c r="L124" s="227"/>
      <c r="M124" s="367">
        <f t="shared" si="10"/>
        <v>2.7</v>
      </c>
      <c r="N124" s="290">
        <f t="shared" si="8"/>
        <v>2.7</v>
      </c>
      <c r="O124" s="227"/>
      <c r="P124" s="200" t="s">
        <v>2233</v>
      </c>
      <c r="Q124" s="244">
        <v>2.6</v>
      </c>
      <c r="R124" s="282">
        <f t="shared" si="9"/>
        <v>3.8461538461538491E-2</v>
      </c>
      <c r="S124" s="202">
        <v>2.7</v>
      </c>
    </row>
    <row r="125" spans="1:19">
      <c r="A125" s="173" t="str">
        <f t="shared" si="12"/>
        <v>Dysk rolok 237AA50mmA45rolok3M TrizactTM</v>
      </c>
      <c r="C125" s="24" t="s">
        <v>1559</v>
      </c>
      <c r="D125" s="24" t="s">
        <v>829</v>
      </c>
      <c r="E125" s="19" t="s">
        <v>649</v>
      </c>
      <c r="F125" s="302" t="s">
        <v>79</v>
      </c>
      <c r="G125" s="303" t="s">
        <v>17</v>
      </c>
      <c r="H125" s="303"/>
      <c r="I125" s="291" t="s">
        <v>1124</v>
      </c>
      <c r="J125" s="19">
        <v>50</v>
      </c>
      <c r="K125" s="248" t="s">
        <v>139</v>
      </c>
      <c r="L125" s="227"/>
      <c r="M125" s="367">
        <f t="shared" si="10"/>
        <v>2.7</v>
      </c>
      <c r="N125" s="290">
        <f t="shared" si="8"/>
        <v>2.7</v>
      </c>
      <c r="O125" s="227"/>
      <c r="P125" s="200" t="s">
        <v>2234</v>
      </c>
      <c r="Q125" s="244">
        <v>2.6</v>
      </c>
      <c r="R125" s="282">
        <f t="shared" si="9"/>
        <v>3.8461538461538491E-2</v>
      </c>
      <c r="S125" s="202">
        <v>2.7</v>
      </c>
    </row>
    <row r="126" spans="1:19">
      <c r="A126" s="173" t="str">
        <f t="shared" si="12"/>
        <v>Dysk rolok 237AA50mmA30rolok3M TrizactTM</v>
      </c>
      <c r="C126" s="24" t="s">
        <v>1559</v>
      </c>
      <c r="D126" s="24" t="s">
        <v>829</v>
      </c>
      <c r="E126" s="19" t="s">
        <v>649</v>
      </c>
      <c r="F126" s="302" t="s">
        <v>81</v>
      </c>
      <c r="G126" s="303" t="s">
        <v>17</v>
      </c>
      <c r="H126" s="303"/>
      <c r="I126" s="291" t="s">
        <v>1124</v>
      </c>
      <c r="J126" s="19">
        <v>50</v>
      </c>
      <c r="K126" s="248" t="s">
        <v>139</v>
      </c>
      <c r="L126" s="227"/>
      <c r="M126" s="367">
        <f t="shared" si="10"/>
        <v>2.7</v>
      </c>
      <c r="N126" s="290">
        <f t="shared" si="8"/>
        <v>2.7</v>
      </c>
      <c r="O126" s="227"/>
      <c r="P126" s="200" t="s">
        <v>2235</v>
      </c>
      <c r="Q126" s="244">
        <v>2.6</v>
      </c>
      <c r="R126" s="282">
        <f t="shared" si="9"/>
        <v>3.8461538461538491E-2</v>
      </c>
      <c r="S126" s="202">
        <v>2.7</v>
      </c>
    </row>
    <row r="127" spans="1:19">
      <c r="A127" s="173" t="str">
        <f t="shared" si="12"/>
        <v>Dysk rolok 237AA50mmA16rolok3M TrizactTM</v>
      </c>
      <c r="C127" s="24" t="s">
        <v>1559</v>
      </c>
      <c r="D127" s="24" t="s">
        <v>829</v>
      </c>
      <c r="E127" s="19" t="s">
        <v>649</v>
      </c>
      <c r="F127" s="302" t="s">
        <v>83</v>
      </c>
      <c r="G127" s="303" t="s">
        <v>17</v>
      </c>
      <c r="H127" s="303"/>
      <c r="I127" s="291" t="s">
        <v>1124</v>
      </c>
      <c r="J127" s="19">
        <v>50</v>
      </c>
      <c r="K127" s="248" t="s">
        <v>139</v>
      </c>
      <c r="L127" s="227"/>
      <c r="M127" s="367">
        <f t="shared" si="10"/>
        <v>2.7</v>
      </c>
      <c r="N127" s="290">
        <f t="shared" si="8"/>
        <v>2.7</v>
      </c>
      <c r="O127" s="227"/>
      <c r="P127" s="200" t="s">
        <v>2361</v>
      </c>
      <c r="Q127" s="244">
        <v>2.6</v>
      </c>
      <c r="R127" s="282">
        <f t="shared" si="9"/>
        <v>3.8461538461538491E-2</v>
      </c>
      <c r="S127" s="202">
        <v>2.7</v>
      </c>
    </row>
    <row r="128" spans="1:19">
      <c r="A128" s="173" t="str">
        <f t="shared" si="12"/>
        <v>Dysk rolok 237AA50mmA6rolok3M TrizactTM</v>
      </c>
      <c r="C128" s="24" t="s">
        <v>1559</v>
      </c>
      <c r="D128" s="24" t="s">
        <v>829</v>
      </c>
      <c r="E128" s="19" t="s">
        <v>649</v>
      </c>
      <c r="F128" s="302" t="s">
        <v>85</v>
      </c>
      <c r="G128" s="303" t="s">
        <v>17</v>
      </c>
      <c r="H128" s="303"/>
      <c r="I128" s="291" t="s">
        <v>1124</v>
      </c>
      <c r="J128" s="19">
        <v>50</v>
      </c>
      <c r="K128" s="248" t="s">
        <v>139</v>
      </c>
      <c r="L128" s="227"/>
      <c r="M128" s="367">
        <f t="shared" si="10"/>
        <v>2.7</v>
      </c>
      <c r="N128" s="290">
        <f t="shared" si="8"/>
        <v>2.7</v>
      </c>
      <c r="O128" s="227"/>
      <c r="P128" s="200" t="s">
        <v>2324</v>
      </c>
      <c r="Q128" s="244">
        <v>2.6</v>
      </c>
      <c r="R128" s="282">
        <f t="shared" si="9"/>
        <v>3.8461538461538491E-2</v>
      </c>
      <c r="S128" s="202">
        <v>2.7</v>
      </c>
    </row>
    <row r="129" spans="1:19">
      <c r="A129" s="173" t="str">
        <f t="shared" si="11"/>
        <v>Dysk rolok 237AA76mmA160rolok3M TrizactTM</v>
      </c>
      <c r="C129" s="24" t="s">
        <v>1559</v>
      </c>
      <c r="D129" s="24" t="s">
        <v>829</v>
      </c>
      <c r="E129" s="19" t="s">
        <v>64</v>
      </c>
      <c r="F129" s="302" t="s">
        <v>71</v>
      </c>
      <c r="G129" s="303" t="s">
        <v>17</v>
      </c>
      <c r="H129" s="303"/>
      <c r="I129" s="291" t="s">
        <v>1124</v>
      </c>
      <c r="J129" s="19">
        <v>50</v>
      </c>
      <c r="K129" s="248" t="s">
        <v>139</v>
      </c>
      <c r="L129" s="227"/>
      <c r="M129" s="367">
        <f t="shared" si="10"/>
        <v>4</v>
      </c>
      <c r="N129" s="290">
        <f t="shared" si="8"/>
        <v>4</v>
      </c>
      <c r="O129" s="227"/>
      <c r="P129" s="200" t="s">
        <v>2236</v>
      </c>
      <c r="Q129" s="244">
        <v>3.8</v>
      </c>
      <c r="R129" s="282">
        <f t="shared" si="9"/>
        <v>5.2631578947368474E-2</v>
      </c>
      <c r="S129" s="202">
        <v>4</v>
      </c>
    </row>
    <row r="130" spans="1:19">
      <c r="A130" s="173" t="str">
        <f t="shared" si="11"/>
        <v>Dysk rolok 237AA76mmA100rolok3M TrizactTM</v>
      </c>
      <c r="C130" s="24" t="s">
        <v>1559</v>
      </c>
      <c r="D130" s="24" t="s">
        <v>829</v>
      </c>
      <c r="E130" s="19" t="s">
        <v>64</v>
      </c>
      <c r="F130" s="302" t="s">
        <v>73</v>
      </c>
      <c r="G130" s="303" t="s">
        <v>17</v>
      </c>
      <c r="H130" s="303"/>
      <c r="I130" s="291" t="s">
        <v>1124</v>
      </c>
      <c r="J130" s="19">
        <v>50</v>
      </c>
      <c r="K130" s="248" t="s">
        <v>139</v>
      </c>
      <c r="L130" s="227"/>
      <c r="M130" s="367">
        <f t="shared" si="10"/>
        <v>4</v>
      </c>
      <c r="N130" s="290">
        <f t="shared" si="8"/>
        <v>4</v>
      </c>
      <c r="O130" s="227"/>
      <c r="P130" s="200" t="s">
        <v>2237</v>
      </c>
      <c r="Q130" s="244">
        <v>3.8</v>
      </c>
      <c r="R130" s="282">
        <f t="shared" si="9"/>
        <v>5.2631578947368474E-2</v>
      </c>
      <c r="S130" s="202">
        <v>4</v>
      </c>
    </row>
    <row r="131" spans="1:19">
      <c r="A131" s="173" t="str">
        <f t="shared" si="11"/>
        <v>Dysk rolok 237AA76mmA80rolok3M TrizactTM</v>
      </c>
      <c r="C131" s="24" t="s">
        <v>1559</v>
      </c>
      <c r="D131" s="24" t="s">
        <v>829</v>
      </c>
      <c r="E131" s="19" t="s">
        <v>64</v>
      </c>
      <c r="F131" s="302" t="s">
        <v>75</v>
      </c>
      <c r="G131" s="303" t="s">
        <v>17</v>
      </c>
      <c r="H131" s="303"/>
      <c r="I131" s="291" t="s">
        <v>1124</v>
      </c>
      <c r="J131" s="19">
        <v>50</v>
      </c>
      <c r="K131" s="248" t="s">
        <v>139</v>
      </c>
      <c r="L131" s="227"/>
      <c r="M131" s="367">
        <f t="shared" si="10"/>
        <v>4</v>
      </c>
      <c r="N131" s="290">
        <f t="shared" si="8"/>
        <v>4</v>
      </c>
      <c r="O131" s="227"/>
      <c r="P131" s="200" t="s">
        <v>2238</v>
      </c>
      <c r="Q131" s="244">
        <v>3.8</v>
      </c>
      <c r="R131" s="282">
        <f t="shared" si="9"/>
        <v>5.2631578947368474E-2</v>
      </c>
      <c r="S131" s="202">
        <v>4</v>
      </c>
    </row>
    <row r="132" spans="1:19">
      <c r="A132" s="173" t="str">
        <f t="shared" si="11"/>
        <v>Dysk rolok 237AA76mmA65rolok3M TrizactTM</v>
      </c>
      <c r="C132" s="24" t="s">
        <v>1559</v>
      </c>
      <c r="D132" s="24" t="s">
        <v>829</v>
      </c>
      <c r="E132" s="19" t="s">
        <v>64</v>
      </c>
      <c r="F132" s="302" t="s">
        <v>77</v>
      </c>
      <c r="G132" s="303" t="s">
        <v>17</v>
      </c>
      <c r="H132" s="303"/>
      <c r="I132" s="291" t="s">
        <v>1124</v>
      </c>
      <c r="J132" s="19">
        <v>50</v>
      </c>
      <c r="K132" s="248" t="s">
        <v>139</v>
      </c>
      <c r="L132" s="227"/>
      <c r="M132" s="367">
        <f t="shared" si="10"/>
        <v>4</v>
      </c>
      <c r="N132" s="290">
        <f t="shared" si="8"/>
        <v>4</v>
      </c>
      <c r="O132" s="227"/>
      <c r="P132" s="200" t="s">
        <v>2239</v>
      </c>
      <c r="Q132" s="244">
        <v>3.8</v>
      </c>
      <c r="R132" s="282">
        <f t="shared" si="9"/>
        <v>5.2631578947368474E-2</v>
      </c>
      <c r="S132" s="202">
        <v>4</v>
      </c>
    </row>
    <row r="133" spans="1:19">
      <c r="A133" s="173" t="str">
        <f t="shared" si="11"/>
        <v>Dysk rolok 237AA76mmA45rolok3M TrizactTM</v>
      </c>
      <c r="C133" s="24" t="s">
        <v>1559</v>
      </c>
      <c r="D133" s="24" t="s">
        <v>829</v>
      </c>
      <c r="E133" s="19" t="s">
        <v>64</v>
      </c>
      <c r="F133" s="302" t="s">
        <v>79</v>
      </c>
      <c r="G133" s="303" t="s">
        <v>17</v>
      </c>
      <c r="H133" s="303"/>
      <c r="I133" s="291" t="s">
        <v>1124</v>
      </c>
      <c r="J133" s="19">
        <v>50</v>
      </c>
      <c r="K133" s="248" t="s">
        <v>139</v>
      </c>
      <c r="L133" s="227"/>
      <c r="M133" s="367">
        <f t="shared" si="10"/>
        <v>4</v>
      </c>
      <c r="N133" s="290">
        <f t="shared" ref="N133:N196" si="13">M133*(1-$N$2)</f>
        <v>4</v>
      </c>
      <c r="O133" s="227"/>
      <c r="P133" s="200" t="s">
        <v>2240</v>
      </c>
      <c r="Q133" s="244">
        <v>3.8</v>
      </c>
      <c r="R133" s="282">
        <f t="shared" si="9"/>
        <v>5.2631578947368474E-2</v>
      </c>
      <c r="S133" s="202">
        <v>4</v>
      </c>
    </row>
    <row r="134" spans="1:19">
      <c r="A134" s="173" t="str">
        <f t="shared" si="11"/>
        <v>Dysk rolok 237AA76mmA30rolok3M TrizactTM</v>
      </c>
      <c r="C134" s="24" t="s">
        <v>1559</v>
      </c>
      <c r="D134" s="24" t="s">
        <v>829</v>
      </c>
      <c r="E134" s="19" t="s">
        <v>64</v>
      </c>
      <c r="F134" s="302" t="s">
        <v>81</v>
      </c>
      <c r="G134" s="303" t="s">
        <v>17</v>
      </c>
      <c r="H134" s="303"/>
      <c r="I134" s="291" t="s">
        <v>1124</v>
      </c>
      <c r="J134" s="19">
        <v>50</v>
      </c>
      <c r="K134" s="248" t="s">
        <v>139</v>
      </c>
      <c r="L134" s="227"/>
      <c r="M134" s="367">
        <f t="shared" si="10"/>
        <v>4</v>
      </c>
      <c r="N134" s="290">
        <f t="shared" si="13"/>
        <v>4</v>
      </c>
      <c r="O134" s="227"/>
      <c r="P134" s="200" t="s">
        <v>2241</v>
      </c>
      <c r="Q134" s="244">
        <v>3.8</v>
      </c>
      <c r="R134" s="282">
        <f t="shared" si="9"/>
        <v>5.2631578947368474E-2</v>
      </c>
      <c r="S134" s="202">
        <v>4</v>
      </c>
    </row>
    <row r="135" spans="1:19">
      <c r="A135" s="173" t="str">
        <f t="shared" si="11"/>
        <v>Dysk rolok 237AA76mmA16rolok3M TrizactTM</v>
      </c>
      <c r="C135" s="24" t="s">
        <v>1559</v>
      </c>
      <c r="D135" s="24" t="s">
        <v>829</v>
      </c>
      <c r="E135" s="19" t="s">
        <v>64</v>
      </c>
      <c r="F135" s="302" t="s">
        <v>83</v>
      </c>
      <c r="G135" s="303" t="s">
        <v>17</v>
      </c>
      <c r="H135" s="303"/>
      <c r="I135" s="291" t="s">
        <v>1124</v>
      </c>
      <c r="J135" s="19">
        <v>50</v>
      </c>
      <c r="K135" s="248" t="s">
        <v>139</v>
      </c>
      <c r="L135" s="227"/>
      <c r="M135" s="367">
        <f t="shared" si="10"/>
        <v>4</v>
      </c>
      <c r="N135" s="290">
        <f t="shared" si="13"/>
        <v>4</v>
      </c>
      <c r="O135" s="227"/>
      <c r="P135" s="200" t="s">
        <v>2242</v>
      </c>
      <c r="Q135" s="244">
        <v>3.8</v>
      </c>
      <c r="R135" s="282">
        <f t="shared" si="9"/>
        <v>5.2631578947368474E-2</v>
      </c>
      <c r="S135" s="202">
        <v>4</v>
      </c>
    </row>
    <row r="136" spans="1:19">
      <c r="A136" s="173" t="str">
        <f t="shared" si="11"/>
        <v>Dysk rolok 237AA76mmA6rolok3M TrizactTM</v>
      </c>
      <c r="C136" s="24" t="s">
        <v>1559</v>
      </c>
      <c r="D136" s="24" t="s">
        <v>829</v>
      </c>
      <c r="E136" s="19" t="s">
        <v>64</v>
      </c>
      <c r="F136" s="302" t="s">
        <v>85</v>
      </c>
      <c r="G136" s="303" t="s">
        <v>17</v>
      </c>
      <c r="H136" s="303"/>
      <c r="I136" s="291" t="s">
        <v>1124</v>
      </c>
      <c r="J136" s="19">
        <v>50</v>
      </c>
      <c r="K136" s="248" t="s">
        <v>139</v>
      </c>
      <c r="L136" s="227"/>
      <c r="M136" s="367">
        <f t="shared" si="10"/>
        <v>4</v>
      </c>
      <c r="N136" s="290">
        <f t="shared" si="13"/>
        <v>4</v>
      </c>
      <c r="O136" s="227"/>
      <c r="P136" s="200" t="s">
        <v>2243</v>
      </c>
      <c r="Q136" s="244">
        <v>3.8</v>
      </c>
      <c r="R136" s="282">
        <f t="shared" si="9"/>
        <v>5.2631578947368474E-2</v>
      </c>
      <c r="S136" s="202">
        <v>4</v>
      </c>
    </row>
    <row r="137" spans="1:19">
      <c r="A137" s="173" t="str">
        <f t="shared" si="11"/>
        <v xml:space="preserve">Dysk rolok HZ8TL (cyrkon)76mmP36rolokusztywniony poliester </v>
      </c>
      <c r="C137" s="27" t="s">
        <v>1559</v>
      </c>
      <c r="D137" s="27" t="s">
        <v>93</v>
      </c>
      <c r="E137" s="10" t="s">
        <v>64</v>
      </c>
      <c r="F137" s="200" t="s">
        <v>94</v>
      </c>
      <c r="G137" s="291" t="s">
        <v>17</v>
      </c>
      <c r="H137" s="291" t="s">
        <v>1147</v>
      </c>
      <c r="I137" s="291" t="s">
        <v>1160</v>
      </c>
      <c r="J137" s="10">
        <v>100</v>
      </c>
      <c r="K137" s="200" t="s">
        <v>66</v>
      </c>
      <c r="L137" s="225"/>
      <c r="M137" s="367">
        <f t="shared" si="10"/>
        <v>4</v>
      </c>
      <c r="N137" s="290">
        <f t="shared" si="13"/>
        <v>4</v>
      </c>
      <c r="O137" s="225"/>
      <c r="P137" s="200" t="s">
        <v>95</v>
      </c>
      <c r="Q137" s="241">
        <v>3.6</v>
      </c>
      <c r="R137" s="282">
        <f t="shared" si="9"/>
        <v>0.11111111111111108</v>
      </c>
      <c r="S137" s="151">
        <v>4</v>
      </c>
    </row>
    <row r="138" spans="1:19">
      <c r="A138" s="173" t="str">
        <f t="shared" si="11"/>
        <v xml:space="preserve">Dysk rolok HZ8TL (cyrkon)76mmP40rolokusztywniony poliester </v>
      </c>
      <c r="C138" s="28" t="s">
        <v>1559</v>
      </c>
      <c r="D138" s="28" t="s">
        <v>93</v>
      </c>
      <c r="E138" s="10" t="s">
        <v>64</v>
      </c>
      <c r="F138" s="200" t="s">
        <v>96</v>
      </c>
      <c r="G138" s="291" t="s">
        <v>17</v>
      </c>
      <c r="H138" s="291" t="s">
        <v>1147</v>
      </c>
      <c r="I138" s="291" t="s">
        <v>1160</v>
      </c>
      <c r="J138" s="10">
        <v>100</v>
      </c>
      <c r="K138" s="200" t="s">
        <v>66</v>
      </c>
      <c r="L138" s="225"/>
      <c r="M138" s="367">
        <f t="shared" si="10"/>
        <v>3.7</v>
      </c>
      <c r="N138" s="290">
        <f t="shared" si="13"/>
        <v>3.7</v>
      </c>
      <c r="O138" s="225"/>
      <c r="P138" s="200" t="s">
        <v>97</v>
      </c>
      <c r="Q138" s="241">
        <v>3.4</v>
      </c>
      <c r="R138" s="282">
        <f t="shared" si="9"/>
        <v>8.8235294117647134E-2</v>
      </c>
      <c r="S138" s="151">
        <v>3.7</v>
      </c>
    </row>
    <row r="139" spans="1:19">
      <c r="A139" s="173" t="str">
        <f t="shared" si="11"/>
        <v xml:space="preserve">Dysk rolok HZ8TL (cyrkon)76mmP60rolokusztywniony poliester </v>
      </c>
      <c r="C139" s="28" t="s">
        <v>1559</v>
      </c>
      <c r="D139" s="28" t="s">
        <v>93</v>
      </c>
      <c r="E139" s="10" t="s">
        <v>64</v>
      </c>
      <c r="F139" s="200" t="s">
        <v>98</v>
      </c>
      <c r="G139" s="291" t="s">
        <v>17</v>
      </c>
      <c r="H139" s="291" t="s">
        <v>1147</v>
      </c>
      <c r="I139" s="291" t="s">
        <v>1160</v>
      </c>
      <c r="J139" s="10">
        <v>100</v>
      </c>
      <c r="K139" s="200" t="s">
        <v>66</v>
      </c>
      <c r="L139" s="225"/>
      <c r="M139" s="367">
        <f t="shared" si="10"/>
        <v>3.4</v>
      </c>
      <c r="N139" s="290">
        <f t="shared" si="13"/>
        <v>3.4</v>
      </c>
      <c r="O139" s="225"/>
      <c r="P139" s="200" t="s">
        <v>99</v>
      </c>
      <c r="Q139" s="241">
        <v>3.2</v>
      </c>
      <c r="R139" s="282">
        <f t="shared" si="9"/>
        <v>6.2499999999999917E-2</v>
      </c>
      <c r="S139" s="151">
        <v>3.4</v>
      </c>
    </row>
    <row r="140" spans="1:19">
      <c r="A140" s="173" t="str">
        <f t="shared" si="11"/>
        <v xml:space="preserve">Dysk rolok HZ8TL (cyrkon)76mmP80rolokusztywniony poliester </v>
      </c>
      <c r="C140" s="28" t="s">
        <v>1559</v>
      </c>
      <c r="D140" s="28" t="s">
        <v>93</v>
      </c>
      <c r="E140" s="10" t="s">
        <v>64</v>
      </c>
      <c r="F140" s="200" t="s">
        <v>100</v>
      </c>
      <c r="G140" s="291" t="s">
        <v>17</v>
      </c>
      <c r="H140" s="291" t="s">
        <v>1147</v>
      </c>
      <c r="I140" s="291" t="s">
        <v>1160</v>
      </c>
      <c r="J140" s="10">
        <v>100</v>
      </c>
      <c r="K140" s="200" t="s">
        <v>66</v>
      </c>
      <c r="L140" s="225"/>
      <c r="M140" s="367">
        <f t="shared" si="10"/>
        <v>3.4</v>
      </c>
      <c r="N140" s="290">
        <f t="shared" si="13"/>
        <v>3.4</v>
      </c>
      <c r="O140" s="225"/>
      <c r="P140" s="200" t="s">
        <v>101</v>
      </c>
      <c r="Q140" s="241">
        <v>3.2</v>
      </c>
      <c r="R140" s="282">
        <f t="shared" si="9"/>
        <v>6.2499999999999917E-2</v>
      </c>
      <c r="S140" s="151">
        <v>3.4</v>
      </c>
    </row>
    <row r="141" spans="1:19">
      <c r="A141" s="173" t="str">
        <f t="shared" si="11"/>
        <v xml:space="preserve">Dysk rolok HZ8TL (cyrkon)76mmP100rolokusztywniony poliester </v>
      </c>
      <c r="C141" s="28" t="s">
        <v>1559</v>
      </c>
      <c r="D141" s="28" t="s">
        <v>93</v>
      </c>
      <c r="E141" s="10" t="s">
        <v>64</v>
      </c>
      <c r="F141" s="200" t="s">
        <v>102</v>
      </c>
      <c r="G141" s="291" t="s">
        <v>17</v>
      </c>
      <c r="H141" s="291" t="s">
        <v>1147</v>
      </c>
      <c r="I141" s="291" t="s">
        <v>1160</v>
      </c>
      <c r="J141" s="10">
        <v>100</v>
      </c>
      <c r="K141" s="200" t="s">
        <v>66</v>
      </c>
      <c r="L141" s="225"/>
      <c r="M141" s="367">
        <f t="shared" si="10"/>
        <v>3.4</v>
      </c>
      <c r="N141" s="290">
        <f t="shared" si="13"/>
        <v>3.4</v>
      </c>
      <c r="O141" s="225"/>
      <c r="P141" s="200" t="s">
        <v>103</v>
      </c>
      <c r="Q141" s="241">
        <v>3.2</v>
      </c>
      <c r="R141" s="282">
        <f t="shared" si="9"/>
        <v>6.2499999999999917E-2</v>
      </c>
      <c r="S141" s="151">
        <v>3.4</v>
      </c>
    </row>
    <row r="142" spans="1:19">
      <c r="A142" s="173" t="str">
        <f t="shared" si="11"/>
        <v xml:space="preserve">Dysk rolok HZ8TL (cyrkon)76mmP120rolokusztywniony poliester </v>
      </c>
      <c r="C142" s="28" t="s">
        <v>1559</v>
      </c>
      <c r="D142" s="28" t="s">
        <v>93</v>
      </c>
      <c r="E142" s="10" t="s">
        <v>64</v>
      </c>
      <c r="F142" s="200" t="s">
        <v>104</v>
      </c>
      <c r="G142" s="291" t="s">
        <v>17</v>
      </c>
      <c r="H142" s="291" t="s">
        <v>1147</v>
      </c>
      <c r="I142" s="291" t="s">
        <v>1160</v>
      </c>
      <c r="J142" s="10">
        <v>100</v>
      </c>
      <c r="K142" s="200" t="s">
        <v>66</v>
      </c>
      <c r="L142" s="225"/>
      <c r="M142" s="367">
        <f t="shared" si="10"/>
        <v>3.4</v>
      </c>
      <c r="N142" s="290">
        <f t="shared" si="13"/>
        <v>3.4</v>
      </c>
      <c r="O142" s="225"/>
      <c r="P142" s="200" t="s">
        <v>105</v>
      </c>
      <c r="Q142" s="241">
        <v>3.2</v>
      </c>
      <c r="R142" s="282">
        <f t="shared" si="9"/>
        <v>6.2499999999999917E-2</v>
      </c>
      <c r="S142" s="151">
        <v>3.4</v>
      </c>
    </row>
    <row r="143" spans="1:19">
      <c r="A143" s="173" t="str">
        <f t="shared" si="11"/>
        <v xml:space="preserve">Dysk rolok HZ8TL (cyrkon)50mmP36rolokusztywniony poliester </v>
      </c>
      <c r="C143" s="28" t="s">
        <v>1559</v>
      </c>
      <c r="D143" s="28" t="s">
        <v>93</v>
      </c>
      <c r="E143" s="10" t="s">
        <v>649</v>
      </c>
      <c r="F143" s="200" t="s">
        <v>94</v>
      </c>
      <c r="G143" s="291" t="s">
        <v>17</v>
      </c>
      <c r="H143" s="291" t="s">
        <v>1147</v>
      </c>
      <c r="I143" s="291" t="s">
        <v>1160</v>
      </c>
      <c r="J143" s="10">
        <v>200</v>
      </c>
      <c r="K143" s="200" t="s">
        <v>66</v>
      </c>
      <c r="L143" s="225"/>
      <c r="M143" s="367">
        <f t="shared" si="10"/>
        <v>3.4</v>
      </c>
      <c r="N143" s="290">
        <f t="shared" si="13"/>
        <v>3.4</v>
      </c>
      <c r="O143" s="225"/>
      <c r="P143" s="200" t="s">
        <v>106</v>
      </c>
      <c r="Q143" s="241">
        <v>3.2</v>
      </c>
      <c r="R143" s="282">
        <f t="shared" si="9"/>
        <v>6.2499999999999917E-2</v>
      </c>
      <c r="S143" s="151">
        <v>3.4</v>
      </c>
    </row>
    <row r="144" spans="1:19">
      <c r="A144" s="173" t="str">
        <f t="shared" si="11"/>
        <v xml:space="preserve">Dysk rolok HZ8TL (cyrkon)50mmP40rolokusztywniony poliester </v>
      </c>
      <c r="C144" s="28" t="s">
        <v>1559</v>
      </c>
      <c r="D144" s="28" t="s">
        <v>93</v>
      </c>
      <c r="E144" s="10" t="s">
        <v>649</v>
      </c>
      <c r="F144" s="200" t="s">
        <v>96</v>
      </c>
      <c r="G144" s="291" t="s">
        <v>17</v>
      </c>
      <c r="H144" s="291" t="s">
        <v>1147</v>
      </c>
      <c r="I144" s="291" t="s">
        <v>1160</v>
      </c>
      <c r="J144" s="10">
        <v>200</v>
      </c>
      <c r="K144" s="200" t="s">
        <v>66</v>
      </c>
      <c r="L144" s="225"/>
      <c r="M144" s="367">
        <f t="shared" si="10"/>
        <v>3.3</v>
      </c>
      <c r="N144" s="290">
        <f t="shared" si="13"/>
        <v>3.3</v>
      </c>
      <c r="O144" s="225"/>
      <c r="P144" s="200" t="s">
        <v>107</v>
      </c>
      <c r="Q144" s="241">
        <v>3</v>
      </c>
      <c r="R144" s="282">
        <f t="shared" si="9"/>
        <v>9.9999999999999936E-2</v>
      </c>
      <c r="S144" s="151">
        <v>3.3</v>
      </c>
    </row>
    <row r="145" spans="1:19">
      <c r="A145" s="173" t="str">
        <f t="shared" si="11"/>
        <v xml:space="preserve">Dysk rolok HZ8TL (cyrkon)50mmP60rolokusztywniony poliester </v>
      </c>
      <c r="C145" s="28" t="s">
        <v>1559</v>
      </c>
      <c r="D145" s="28" t="s">
        <v>93</v>
      </c>
      <c r="E145" s="10" t="s">
        <v>649</v>
      </c>
      <c r="F145" s="200" t="s">
        <v>98</v>
      </c>
      <c r="G145" s="291" t="s">
        <v>17</v>
      </c>
      <c r="H145" s="291" t="s">
        <v>1147</v>
      </c>
      <c r="I145" s="291" t="s">
        <v>1160</v>
      </c>
      <c r="J145" s="10">
        <v>200</v>
      </c>
      <c r="K145" s="200" t="s">
        <v>66</v>
      </c>
      <c r="L145" s="225"/>
      <c r="M145" s="367">
        <f t="shared" si="10"/>
        <v>3</v>
      </c>
      <c r="N145" s="290">
        <f t="shared" si="13"/>
        <v>3</v>
      </c>
      <c r="O145" s="225"/>
      <c r="P145" s="200" t="s">
        <v>108</v>
      </c>
      <c r="Q145" s="241">
        <v>2.8</v>
      </c>
      <c r="R145" s="282">
        <f t="shared" si="9"/>
        <v>7.1428571428571494E-2</v>
      </c>
      <c r="S145" s="151">
        <v>3</v>
      </c>
    </row>
    <row r="146" spans="1:19">
      <c r="A146" s="173" t="str">
        <f t="shared" si="11"/>
        <v xml:space="preserve">Dysk rolok HZ8TL (cyrkon)50mmP80rolokusztywniony poliester </v>
      </c>
      <c r="C146" s="28" t="s">
        <v>1559</v>
      </c>
      <c r="D146" s="28" t="s">
        <v>93</v>
      </c>
      <c r="E146" s="10" t="s">
        <v>649</v>
      </c>
      <c r="F146" s="200" t="s">
        <v>100</v>
      </c>
      <c r="G146" s="291" t="s">
        <v>17</v>
      </c>
      <c r="H146" s="291" t="s">
        <v>1147</v>
      </c>
      <c r="I146" s="291" t="s">
        <v>1160</v>
      </c>
      <c r="J146" s="10">
        <v>200</v>
      </c>
      <c r="K146" s="200" t="s">
        <v>66</v>
      </c>
      <c r="L146" s="225"/>
      <c r="M146" s="367">
        <f t="shared" si="10"/>
        <v>3</v>
      </c>
      <c r="N146" s="290">
        <f t="shared" si="13"/>
        <v>3</v>
      </c>
      <c r="O146" s="225"/>
      <c r="P146" s="200" t="s">
        <v>109</v>
      </c>
      <c r="Q146" s="241">
        <v>2.8</v>
      </c>
      <c r="R146" s="282">
        <f t="shared" si="9"/>
        <v>7.1428571428571494E-2</v>
      </c>
      <c r="S146" s="151">
        <v>3</v>
      </c>
    </row>
    <row r="147" spans="1:19">
      <c r="A147" s="173" t="str">
        <f t="shared" si="11"/>
        <v xml:space="preserve">Dysk rolok HZ8TL (cyrkon)50mmP100rolokusztywniony poliester </v>
      </c>
      <c r="C147" s="28" t="s">
        <v>1559</v>
      </c>
      <c r="D147" s="28" t="s">
        <v>93</v>
      </c>
      <c r="E147" s="10" t="s">
        <v>649</v>
      </c>
      <c r="F147" s="200" t="s">
        <v>102</v>
      </c>
      <c r="G147" s="291" t="s">
        <v>17</v>
      </c>
      <c r="H147" s="291" t="s">
        <v>1147</v>
      </c>
      <c r="I147" s="291" t="s">
        <v>1160</v>
      </c>
      <c r="J147" s="10">
        <v>200</v>
      </c>
      <c r="K147" s="200" t="s">
        <v>66</v>
      </c>
      <c r="L147" s="225"/>
      <c r="M147" s="367">
        <f t="shared" si="10"/>
        <v>3</v>
      </c>
      <c r="N147" s="290">
        <f t="shared" si="13"/>
        <v>3</v>
      </c>
      <c r="O147" s="225"/>
      <c r="P147" s="200" t="s">
        <v>110</v>
      </c>
      <c r="Q147" s="241">
        <v>2.8</v>
      </c>
      <c r="R147" s="282">
        <f t="shared" si="9"/>
        <v>7.1428571428571494E-2</v>
      </c>
      <c r="S147" s="151">
        <v>3</v>
      </c>
    </row>
    <row r="148" spans="1:19">
      <c r="A148" s="173" t="str">
        <f t="shared" si="11"/>
        <v xml:space="preserve">Dysk rolok HZ8TL (cyrkon)50mmP120rolokusztywniony poliester </v>
      </c>
      <c r="C148" s="28" t="s">
        <v>1559</v>
      </c>
      <c r="D148" s="28" t="s">
        <v>93</v>
      </c>
      <c r="E148" s="10" t="s">
        <v>649</v>
      </c>
      <c r="F148" s="200" t="s">
        <v>104</v>
      </c>
      <c r="G148" s="291" t="s">
        <v>17</v>
      </c>
      <c r="H148" s="291" t="s">
        <v>1147</v>
      </c>
      <c r="I148" s="291" t="s">
        <v>1160</v>
      </c>
      <c r="J148" s="10">
        <v>200</v>
      </c>
      <c r="K148" s="200" t="s">
        <v>66</v>
      </c>
      <c r="L148" s="225"/>
      <c r="M148" s="367">
        <f t="shared" si="10"/>
        <v>3</v>
      </c>
      <c r="N148" s="290">
        <f t="shared" si="13"/>
        <v>3</v>
      </c>
      <c r="O148" s="225"/>
      <c r="P148" s="200" t="s">
        <v>111</v>
      </c>
      <c r="Q148" s="241">
        <v>2.8</v>
      </c>
      <c r="R148" s="282">
        <f t="shared" si="9"/>
        <v>7.1428571428571494E-2</v>
      </c>
      <c r="S148" s="151">
        <v>3</v>
      </c>
    </row>
    <row r="149" spans="1:19">
      <c r="A149" s="173" t="str">
        <f t="shared" ref="A149:A159" si="14">_xlfn.CONCAT(C149,D149,E149,F149,G149,I149)</f>
        <v>Dysk na rzepHZ8T (cyrkon)126mmP36poliester</v>
      </c>
      <c r="C149" s="24" t="s">
        <v>1572</v>
      </c>
      <c r="D149" s="28" t="s">
        <v>1148</v>
      </c>
      <c r="E149" s="10" t="s">
        <v>2189</v>
      </c>
      <c r="F149" s="200" t="s">
        <v>94</v>
      </c>
      <c r="G149" s="291"/>
      <c r="H149" s="291"/>
      <c r="I149" s="291" t="s">
        <v>1153</v>
      </c>
      <c r="J149" s="10">
        <v>100</v>
      </c>
      <c r="K149" s="200" t="s">
        <v>66</v>
      </c>
      <c r="L149" s="225"/>
      <c r="M149" s="367">
        <f t="shared" si="10"/>
        <v>3.75</v>
      </c>
      <c r="N149" s="290">
        <f t="shared" si="13"/>
        <v>3.75</v>
      </c>
      <c r="O149" s="225"/>
      <c r="P149" s="200" t="s">
        <v>2324</v>
      </c>
      <c r="Q149" s="241">
        <v>2.8</v>
      </c>
      <c r="R149" s="282">
        <f t="shared" si="9"/>
        <v>0.33928571428571436</v>
      </c>
      <c r="S149" s="151">
        <v>3.75</v>
      </c>
    </row>
    <row r="150" spans="1:19">
      <c r="A150" s="173" t="str">
        <f t="shared" si="14"/>
        <v>Dysk na rzepHZ8T (cyrkon)126mmP40poliester</v>
      </c>
      <c r="C150" s="24" t="s">
        <v>1572</v>
      </c>
      <c r="D150" s="28" t="s">
        <v>1148</v>
      </c>
      <c r="E150" s="10" t="s">
        <v>2189</v>
      </c>
      <c r="F150" s="200" t="s">
        <v>96</v>
      </c>
      <c r="G150" s="291"/>
      <c r="H150" s="291"/>
      <c r="I150" s="291" t="s">
        <v>1153</v>
      </c>
      <c r="J150" s="10">
        <v>100</v>
      </c>
      <c r="K150" s="200" t="s">
        <v>66</v>
      </c>
      <c r="L150" s="225"/>
      <c r="M150" s="367">
        <f t="shared" si="10"/>
        <v>2.6</v>
      </c>
      <c r="N150" s="290">
        <f t="shared" si="13"/>
        <v>2.6</v>
      </c>
      <c r="O150" s="225"/>
      <c r="P150" s="200" t="s">
        <v>2324</v>
      </c>
      <c r="Q150" s="241">
        <v>2.6</v>
      </c>
      <c r="R150" s="282">
        <f t="shared" si="9"/>
        <v>0</v>
      </c>
      <c r="S150" s="151">
        <v>2.6</v>
      </c>
    </row>
    <row r="151" spans="1:19">
      <c r="A151" s="173" t="str">
        <f t="shared" si="14"/>
        <v>Dysk na rzepHZ8T (cyrkon)126mmP60poliester</v>
      </c>
      <c r="C151" s="24" t="s">
        <v>1572</v>
      </c>
      <c r="D151" s="28" t="s">
        <v>1148</v>
      </c>
      <c r="E151" s="10" t="s">
        <v>2189</v>
      </c>
      <c r="F151" s="200" t="s">
        <v>98</v>
      </c>
      <c r="G151" s="291"/>
      <c r="H151" s="291"/>
      <c r="I151" s="291" t="s">
        <v>1153</v>
      </c>
      <c r="J151" s="10">
        <v>100</v>
      </c>
      <c r="K151" s="200" t="s">
        <v>66</v>
      </c>
      <c r="L151" s="225"/>
      <c r="M151" s="367">
        <f t="shared" si="10"/>
        <v>2.2999999999999998</v>
      </c>
      <c r="N151" s="290">
        <f t="shared" si="13"/>
        <v>2.2999999999999998</v>
      </c>
      <c r="O151" s="225"/>
      <c r="P151" s="200" t="s">
        <v>2324</v>
      </c>
      <c r="Q151" s="241">
        <v>2.2999999999999998</v>
      </c>
      <c r="R151" s="282">
        <f t="shared" si="9"/>
        <v>0</v>
      </c>
      <c r="S151" s="151">
        <v>2.2999999999999998</v>
      </c>
    </row>
    <row r="152" spans="1:19">
      <c r="A152" s="173" t="str">
        <f t="shared" si="14"/>
        <v>Dysk na rzepHZ8T (cyrkon)126mmP80poliester</v>
      </c>
      <c r="C152" s="24" t="s">
        <v>1572</v>
      </c>
      <c r="D152" s="28" t="s">
        <v>1148</v>
      </c>
      <c r="E152" s="10" t="s">
        <v>2189</v>
      </c>
      <c r="F152" s="200" t="s">
        <v>100</v>
      </c>
      <c r="G152" s="291"/>
      <c r="H152" s="291"/>
      <c r="I152" s="291" t="s">
        <v>1153</v>
      </c>
      <c r="J152" s="10">
        <v>100</v>
      </c>
      <c r="K152" s="200" t="s">
        <v>66</v>
      </c>
      <c r="L152" s="225"/>
      <c r="M152" s="367">
        <f t="shared" si="10"/>
        <v>2.2000000000000002</v>
      </c>
      <c r="N152" s="290">
        <f t="shared" si="13"/>
        <v>2.2000000000000002</v>
      </c>
      <c r="O152" s="225"/>
      <c r="P152" s="200" t="s">
        <v>2324</v>
      </c>
      <c r="Q152" s="241">
        <v>2.2000000000000002</v>
      </c>
      <c r="R152" s="282">
        <f t="shared" si="9"/>
        <v>0</v>
      </c>
      <c r="S152" s="151">
        <v>2.2000000000000002</v>
      </c>
    </row>
    <row r="153" spans="1:19">
      <c r="A153" s="173" t="str">
        <f t="shared" si="14"/>
        <v>Dysk na rzepHZ8T (cyrkon)126mmP100poliester</v>
      </c>
      <c r="C153" s="24" t="s">
        <v>1572</v>
      </c>
      <c r="D153" s="28" t="s">
        <v>1148</v>
      </c>
      <c r="E153" s="10" t="s">
        <v>2189</v>
      </c>
      <c r="F153" s="200" t="s">
        <v>102</v>
      </c>
      <c r="G153" s="291"/>
      <c r="H153" s="291"/>
      <c r="I153" s="291" t="s">
        <v>1153</v>
      </c>
      <c r="J153" s="10">
        <v>100</v>
      </c>
      <c r="K153" s="200" t="s">
        <v>66</v>
      </c>
      <c r="L153" s="225"/>
      <c r="M153" s="367">
        <f t="shared" si="10"/>
        <v>2.2000000000000002</v>
      </c>
      <c r="N153" s="290">
        <f t="shared" si="13"/>
        <v>2.2000000000000002</v>
      </c>
      <c r="O153" s="225"/>
      <c r="P153" s="200" t="s">
        <v>2324</v>
      </c>
      <c r="Q153" s="241">
        <v>2.2000000000000002</v>
      </c>
      <c r="R153" s="282">
        <f t="shared" si="9"/>
        <v>0</v>
      </c>
      <c r="S153" s="151">
        <v>2.2000000000000002</v>
      </c>
    </row>
    <row r="154" spans="1:19">
      <c r="A154" s="173" t="str">
        <f t="shared" si="14"/>
        <v>Dysk na rzepHZ8T (cyrkon)126mmP120poliester</v>
      </c>
      <c r="C154" s="24" t="s">
        <v>1572</v>
      </c>
      <c r="D154" s="28" t="s">
        <v>1148</v>
      </c>
      <c r="E154" s="10" t="s">
        <v>2189</v>
      </c>
      <c r="F154" s="200" t="s">
        <v>104</v>
      </c>
      <c r="G154" s="291"/>
      <c r="H154" s="291"/>
      <c r="I154" s="291" t="s">
        <v>1153</v>
      </c>
      <c r="J154" s="10">
        <v>100</v>
      </c>
      <c r="K154" s="200" t="s">
        <v>66</v>
      </c>
      <c r="L154" s="225"/>
      <c r="M154" s="367">
        <f t="shared" si="10"/>
        <v>2.2000000000000002</v>
      </c>
      <c r="N154" s="290">
        <f t="shared" si="13"/>
        <v>2.2000000000000002</v>
      </c>
      <c r="O154" s="225"/>
      <c r="P154" s="200" t="s">
        <v>2324</v>
      </c>
      <c r="Q154" s="241">
        <v>2.2000000000000002</v>
      </c>
      <c r="R154" s="282">
        <f t="shared" ref="R154:R204" si="15">(S154-Q154)/Q154</f>
        <v>0</v>
      </c>
      <c r="S154" s="151">
        <v>2.2000000000000002</v>
      </c>
    </row>
    <row r="155" spans="1:19">
      <c r="A155" s="173" t="str">
        <f t="shared" si="14"/>
        <v>Dysk na rzepHZ72 (cyrkon)126mmP36poliester</v>
      </c>
      <c r="C155" s="24" t="s">
        <v>1572</v>
      </c>
      <c r="D155" s="28" t="s">
        <v>1149</v>
      </c>
      <c r="E155" s="10" t="s">
        <v>2189</v>
      </c>
      <c r="F155" s="200" t="s">
        <v>94</v>
      </c>
      <c r="G155" s="291"/>
      <c r="H155" s="291"/>
      <c r="I155" s="291" t="s">
        <v>1153</v>
      </c>
      <c r="J155" s="10">
        <v>100</v>
      </c>
      <c r="K155" s="200" t="s">
        <v>66</v>
      </c>
      <c r="L155" s="225"/>
      <c r="M155" s="367">
        <f t="shared" ref="M155:M186" si="16">S155</f>
        <v>2.6</v>
      </c>
      <c r="N155" s="290">
        <f t="shared" si="13"/>
        <v>2.6</v>
      </c>
      <c r="O155" s="225"/>
      <c r="P155" s="200" t="s">
        <v>2324</v>
      </c>
      <c r="Q155" s="241">
        <v>2.6</v>
      </c>
      <c r="R155" s="282">
        <f t="shared" si="15"/>
        <v>0</v>
      </c>
      <c r="S155" s="151">
        <v>2.6</v>
      </c>
    </row>
    <row r="156" spans="1:19">
      <c r="A156" s="173" t="str">
        <f t="shared" si="14"/>
        <v>Dysk na rzepHZ72 (cyrkon)126mmP40poliester</v>
      </c>
      <c r="C156" s="24" t="s">
        <v>1572</v>
      </c>
      <c r="D156" s="28" t="s">
        <v>1149</v>
      </c>
      <c r="E156" s="10" t="s">
        <v>2189</v>
      </c>
      <c r="F156" s="200" t="s">
        <v>96</v>
      </c>
      <c r="G156" s="291"/>
      <c r="H156" s="291"/>
      <c r="I156" s="291" t="s">
        <v>1153</v>
      </c>
      <c r="J156" s="10">
        <v>100</v>
      </c>
      <c r="K156" s="200" t="s">
        <v>66</v>
      </c>
      <c r="L156" s="225"/>
      <c r="M156" s="367">
        <f t="shared" si="16"/>
        <v>2.5</v>
      </c>
      <c r="N156" s="290">
        <f t="shared" si="13"/>
        <v>2.5</v>
      </c>
      <c r="O156" s="225"/>
      <c r="P156" s="200" t="s">
        <v>2324</v>
      </c>
      <c r="Q156" s="241">
        <v>2.5</v>
      </c>
      <c r="R156" s="282">
        <f t="shared" si="15"/>
        <v>0</v>
      </c>
      <c r="S156" s="151">
        <v>2.5</v>
      </c>
    </row>
    <row r="157" spans="1:19">
      <c r="A157" s="173" t="str">
        <f t="shared" si="14"/>
        <v>Dysk na rzepHZ72 (cyrkon)126mmP60poliester</v>
      </c>
      <c r="C157" s="24" t="s">
        <v>1572</v>
      </c>
      <c r="D157" s="28" t="s">
        <v>1149</v>
      </c>
      <c r="E157" s="10" t="s">
        <v>2189</v>
      </c>
      <c r="F157" s="200" t="s">
        <v>98</v>
      </c>
      <c r="G157" s="291"/>
      <c r="H157" s="291"/>
      <c r="I157" s="291" t="s">
        <v>1153</v>
      </c>
      <c r="J157" s="10">
        <v>100</v>
      </c>
      <c r="K157" s="200" t="s">
        <v>66</v>
      </c>
      <c r="L157" s="225"/>
      <c r="M157" s="367">
        <f t="shared" si="16"/>
        <v>2.2000000000000002</v>
      </c>
      <c r="N157" s="290">
        <f t="shared" si="13"/>
        <v>2.2000000000000002</v>
      </c>
      <c r="O157" s="225"/>
      <c r="P157" s="200" t="s">
        <v>2324</v>
      </c>
      <c r="Q157" s="241">
        <v>2.2000000000000002</v>
      </c>
      <c r="R157" s="282">
        <f t="shared" si="15"/>
        <v>0</v>
      </c>
      <c r="S157" s="151">
        <v>2.2000000000000002</v>
      </c>
    </row>
    <row r="158" spans="1:19">
      <c r="A158" s="173" t="str">
        <f t="shared" si="14"/>
        <v>Dysk na rzepHZ72 (cyrkon)126mmP80poliester</v>
      </c>
      <c r="C158" s="24" t="s">
        <v>1572</v>
      </c>
      <c r="D158" s="28" t="s">
        <v>1149</v>
      </c>
      <c r="E158" s="10" t="s">
        <v>2189</v>
      </c>
      <c r="F158" s="200" t="s">
        <v>100</v>
      </c>
      <c r="G158" s="291"/>
      <c r="H158" s="291"/>
      <c r="I158" s="291" t="s">
        <v>1153</v>
      </c>
      <c r="J158" s="10">
        <v>100</v>
      </c>
      <c r="K158" s="200" t="s">
        <v>66</v>
      </c>
      <c r="L158" s="225"/>
      <c r="M158" s="367">
        <f t="shared" si="16"/>
        <v>2.8</v>
      </c>
      <c r="N158" s="290">
        <f t="shared" si="13"/>
        <v>2.8</v>
      </c>
      <c r="O158" s="225"/>
      <c r="P158" s="200" t="s">
        <v>2324</v>
      </c>
      <c r="Q158" s="241">
        <v>2.2000000000000002</v>
      </c>
      <c r="R158" s="282">
        <f t="shared" si="15"/>
        <v>0.27272727272727254</v>
      </c>
      <c r="S158" s="151">
        <v>2.8</v>
      </c>
    </row>
    <row r="159" spans="1:19">
      <c r="A159" s="173" t="str">
        <f t="shared" si="14"/>
        <v>Dysk na rzepHZ72 (cyrkon)126mmP120poliester</v>
      </c>
      <c r="C159" s="24" t="s">
        <v>1572</v>
      </c>
      <c r="D159" s="28" t="s">
        <v>1149</v>
      </c>
      <c r="E159" s="10" t="s">
        <v>2189</v>
      </c>
      <c r="F159" s="200" t="s">
        <v>104</v>
      </c>
      <c r="G159" s="291"/>
      <c r="H159" s="291"/>
      <c r="I159" s="291" t="s">
        <v>1153</v>
      </c>
      <c r="J159" s="10">
        <v>100</v>
      </c>
      <c r="K159" s="200" t="s">
        <v>66</v>
      </c>
      <c r="L159" s="225"/>
      <c r="M159" s="367">
        <f t="shared" si="16"/>
        <v>2.1</v>
      </c>
      <c r="N159" s="290">
        <f t="shared" si="13"/>
        <v>2.1</v>
      </c>
      <c r="O159" s="225"/>
      <c r="P159" s="200" t="s">
        <v>2324</v>
      </c>
      <c r="Q159" s="241">
        <v>2.1</v>
      </c>
      <c r="R159" s="282">
        <f t="shared" si="15"/>
        <v>0</v>
      </c>
      <c r="S159" s="151">
        <v>2.1</v>
      </c>
    </row>
    <row r="160" spans="1:19">
      <c r="A160" s="173" t="str">
        <f t="shared" ref="A160:A164" si="17">_xlfn.CONCAT(C160,D160,E160,F160,G160,I160)</f>
        <v>Dysk na rzepTZ32 (cyrkon)126mmP36bawłena</v>
      </c>
      <c r="C160" s="24" t="s">
        <v>1572</v>
      </c>
      <c r="D160" s="28" t="s">
        <v>2186</v>
      </c>
      <c r="E160" s="10" t="s">
        <v>2189</v>
      </c>
      <c r="F160" s="200" t="s">
        <v>94</v>
      </c>
      <c r="G160" s="291"/>
      <c r="H160" s="291"/>
      <c r="I160" s="291" t="s">
        <v>2187</v>
      </c>
      <c r="J160" s="10">
        <v>100</v>
      </c>
      <c r="K160" s="200" t="s">
        <v>66</v>
      </c>
      <c r="L160" s="225"/>
      <c r="M160" s="367">
        <f t="shared" si="16"/>
        <v>2.6</v>
      </c>
      <c r="N160" s="290">
        <f t="shared" si="13"/>
        <v>2.6</v>
      </c>
      <c r="O160" s="225"/>
      <c r="P160" s="200" t="s">
        <v>2324</v>
      </c>
      <c r="Q160" s="241">
        <v>2.6</v>
      </c>
      <c r="R160" s="282">
        <f t="shared" si="15"/>
        <v>0</v>
      </c>
      <c r="S160" s="151">
        <v>2.6</v>
      </c>
    </row>
    <row r="161" spans="1:19">
      <c r="A161" s="173" t="str">
        <f t="shared" si="17"/>
        <v>Dysk na rzepTZ32 (cyrkon)126mmP40bawłena</v>
      </c>
      <c r="C161" s="24" t="s">
        <v>1572</v>
      </c>
      <c r="D161" s="28" t="s">
        <v>2186</v>
      </c>
      <c r="E161" s="10" t="s">
        <v>2189</v>
      </c>
      <c r="F161" s="200" t="s">
        <v>96</v>
      </c>
      <c r="G161" s="291"/>
      <c r="H161" s="291"/>
      <c r="I161" s="291" t="s">
        <v>2187</v>
      </c>
      <c r="J161" s="10">
        <v>100</v>
      </c>
      <c r="K161" s="200" t="s">
        <v>66</v>
      </c>
      <c r="L161" s="225"/>
      <c r="M161" s="367">
        <f t="shared" si="16"/>
        <v>2.5</v>
      </c>
      <c r="N161" s="290">
        <f t="shared" si="13"/>
        <v>2.5</v>
      </c>
      <c r="O161" s="225"/>
      <c r="P161" s="200" t="s">
        <v>2324</v>
      </c>
      <c r="Q161" s="241">
        <v>2.5</v>
      </c>
      <c r="R161" s="282">
        <f t="shared" si="15"/>
        <v>0</v>
      </c>
      <c r="S161" s="151">
        <v>2.5</v>
      </c>
    </row>
    <row r="162" spans="1:19">
      <c r="A162" s="173" t="str">
        <f t="shared" si="17"/>
        <v>Dysk na rzepTZ32 (cyrkon)126mmP60bawłena</v>
      </c>
      <c r="C162" s="24" t="s">
        <v>1572</v>
      </c>
      <c r="D162" s="28" t="s">
        <v>2186</v>
      </c>
      <c r="E162" s="10" t="s">
        <v>2189</v>
      </c>
      <c r="F162" s="200" t="s">
        <v>98</v>
      </c>
      <c r="G162" s="291"/>
      <c r="H162" s="291"/>
      <c r="I162" s="291" t="s">
        <v>2187</v>
      </c>
      <c r="J162" s="10">
        <v>100</v>
      </c>
      <c r="K162" s="200" t="s">
        <v>66</v>
      </c>
      <c r="L162" s="225"/>
      <c r="M162" s="367">
        <f t="shared" si="16"/>
        <v>2.2000000000000002</v>
      </c>
      <c r="N162" s="290">
        <f t="shared" si="13"/>
        <v>2.2000000000000002</v>
      </c>
      <c r="O162" s="225"/>
      <c r="P162" s="200" t="s">
        <v>2324</v>
      </c>
      <c r="Q162" s="241">
        <v>2.2000000000000002</v>
      </c>
      <c r="R162" s="282">
        <f t="shared" si="15"/>
        <v>0</v>
      </c>
      <c r="S162" s="151">
        <v>2.2000000000000002</v>
      </c>
    </row>
    <row r="163" spans="1:19">
      <c r="A163" s="173" t="str">
        <f t="shared" si="17"/>
        <v>Dysk na rzepTZ32 (cyrkon)126mmP80bawłena</v>
      </c>
      <c r="C163" s="24" t="s">
        <v>1572</v>
      </c>
      <c r="D163" s="28" t="s">
        <v>2186</v>
      </c>
      <c r="E163" s="10" t="s">
        <v>2189</v>
      </c>
      <c r="F163" s="200" t="s">
        <v>100</v>
      </c>
      <c r="G163" s="291"/>
      <c r="H163" s="291"/>
      <c r="I163" s="291" t="s">
        <v>2187</v>
      </c>
      <c r="J163" s="10">
        <v>100</v>
      </c>
      <c r="K163" s="200" t="s">
        <v>66</v>
      </c>
      <c r="L163" s="225"/>
      <c r="M163" s="367">
        <f t="shared" si="16"/>
        <v>2.2000000000000002</v>
      </c>
      <c r="N163" s="290">
        <f t="shared" si="13"/>
        <v>2.2000000000000002</v>
      </c>
      <c r="O163" s="225"/>
      <c r="P163" s="200" t="s">
        <v>2324</v>
      </c>
      <c r="Q163" s="241">
        <v>2.2000000000000002</v>
      </c>
      <c r="R163" s="282">
        <f t="shared" si="15"/>
        <v>0</v>
      </c>
      <c r="S163" s="151">
        <v>2.2000000000000002</v>
      </c>
    </row>
    <row r="164" spans="1:19">
      <c r="A164" s="173" t="str">
        <f t="shared" si="17"/>
        <v>Dysk na rzepTZ32 (cyrkon)126mmP120bawłena</v>
      </c>
      <c r="C164" s="24" t="s">
        <v>1572</v>
      </c>
      <c r="D164" s="28" t="s">
        <v>2186</v>
      </c>
      <c r="E164" s="10" t="s">
        <v>2189</v>
      </c>
      <c r="F164" s="200" t="s">
        <v>104</v>
      </c>
      <c r="G164" s="291"/>
      <c r="H164" s="291"/>
      <c r="I164" s="291" t="s">
        <v>2187</v>
      </c>
      <c r="J164" s="10">
        <v>100</v>
      </c>
      <c r="K164" s="200" t="s">
        <v>66</v>
      </c>
      <c r="L164" s="225"/>
      <c r="M164" s="367">
        <f t="shared" si="16"/>
        <v>2.1</v>
      </c>
      <c r="N164" s="290">
        <f t="shared" si="13"/>
        <v>2.1</v>
      </c>
      <c r="O164" s="225"/>
      <c r="P164" s="200" t="s">
        <v>2324</v>
      </c>
      <c r="Q164" s="241">
        <v>2.1</v>
      </c>
      <c r="R164" s="282">
        <f t="shared" si="15"/>
        <v>0</v>
      </c>
      <c r="S164" s="151">
        <v>2.1</v>
      </c>
    </row>
    <row r="165" spans="1:19">
      <c r="A165" s="173" t="str">
        <f t="shared" si="11"/>
        <v>Dysk rolok HZ8T (cyrkon)76mmP36rolokpoliester</v>
      </c>
      <c r="C165" s="28" t="s">
        <v>1559</v>
      </c>
      <c r="D165" s="28" t="s">
        <v>1148</v>
      </c>
      <c r="E165" s="10" t="s">
        <v>64</v>
      </c>
      <c r="F165" s="200" t="s">
        <v>94</v>
      </c>
      <c r="G165" s="291" t="s">
        <v>17</v>
      </c>
      <c r="H165" s="291"/>
      <c r="I165" s="291" t="s">
        <v>1153</v>
      </c>
      <c r="J165" s="10">
        <v>100</v>
      </c>
      <c r="K165" s="200" t="s">
        <v>66</v>
      </c>
      <c r="L165" s="225"/>
      <c r="M165" s="367">
        <f t="shared" si="16"/>
        <v>2.8</v>
      </c>
      <c r="N165" s="290">
        <f t="shared" si="13"/>
        <v>2.8</v>
      </c>
      <c r="O165" s="225"/>
      <c r="P165" s="200" t="s">
        <v>2327</v>
      </c>
      <c r="Q165" s="241">
        <v>2.8</v>
      </c>
      <c r="R165" s="282">
        <f t="shared" si="15"/>
        <v>0</v>
      </c>
      <c r="S165" s="151">
        <v>2.8</v>
      </c>
    </row>
    <row r="166" spans="1:19">
      <c r="A166" s="173" t="str">
        <f t="shared" si="11"/>
        <v>Dysk rolok HZ8T (cyrkon)76mmP40rolokpoliester</v>
      </c>
      <c r="C166" s="28" t="s">
        <v>1559</v>
      </c>
      <c r="D166" s="28" t="s">
        <v>1148</v>
      </c>
      <c r="E166" s="10" t="s">
        <v>64</v>
      </c>
      <c r="F166" s="200" t="s">
        <v>96</v>
      </c>
      <c r="G166" s="291" t="s">
        <v>17</v>
      </c>
      <c r="H166" s="291"/>
      <c r="I166" s="291" t="s">
        <v>1153</v>
      </c>
      <c r="J166" s="10">
        <v>100</v>
      </c>
      <c r="K166" s="200" t="s">
        <v>66</v>
      </c>
      <c r="L166" s="225"/>
      <c r="M166" s="367">
        <f t="shared" si="16"/>
        <v>2.6</v>
      </c>
      <c r="N166" s="290">
        <f t="shared" si="13"/>
        <v>2.6</v>
      </c>
      <c r="O166" s="225"/>
      <c r="P166" s="200" t="s">
        <v>2328</v>
      </c>
      <c r="Q166" s="241">
        <v>2.6</v>
      </c>
      <c r="R166" s="282">
        <f t="shared" si="15"/>
        <v>0</v>
      </c>
      <c r="S166" s="151">
        <v>2.6</v>
      </c>
    </row>
    <row r="167" spans="1:19">
      <c r="A167" s="173" t="str">
        <f t="shared" si="11"/>
        <v>Dysk rolok HZ8T (cyrkon)76mmP60rolokpoliester</v>
      </c>
      <c r="C167" s="28" t="s">
        <v>1559</v>
      </c>
      <c r="D167" s="28" t="s">
        <v>1148</v>
      </c>
      <c r="E167" s="10" t="s">
        <v>64</v>
      </c>
      <c r="F167" s="200" t="s">
        <v>98</v>
      </c>
      <c r="G167" s="291" t="s">
        <v>17</v>
      </c>
      <c r="H167" s="291"/>
      <c r="I167" s="291" t="s">
        <v>1153</v>
      </c>
      <c r="J167" s="10">
        <v>100</v>
      </c>
      <c r="K167" s="200" t="s">
        <v>66</v>
      </c>
      <c r="L167" s="225"/>
      <c r="M167" s="367">
        <f t="shared" si="16"/>
        <v>2.2999999999999998</v>
      </c>
      <c r="N167" s="290">
        <f t="shared" si="13"/>
        <v>2.2999999999999998</v>
      </c>
      <c r="O167" s="225"/>
      <c r="P167" s="200" t="s">
        <v>2324</v>
      </c>
      <c r="Q167" s="241">
        <v>2.2999999999999998</v>
      </c>
      <c r="R167" s="282">
        <f t="shared" si="15"/>
        <v>0</v>
      </c>
      <c r="S167" s="151">
        <v>2.2999999999999998</v>
      </c>
    </row>
    <row r="168" spans="1:19">
      <c r="A168" s="173" t="str">
        <f t="shared" si="11"/>
        <v>Dysk rolok HZ8T (cyrkon)76mmP80rolokpoliester</v>
      </c>
      <c r="C168" s="28" t="s">
        <v>1559</v>
      </c>
      <c r="D168" s="28" t="s">
        <v>1148</v>
      </c>
      <c r="E168" s="10" t="s">
        <v>64</v>
      </c>
      <c r="F168" s="200" t="s">
        <v>100</v>
      </c>
      <c r="G168" s="291" t="s">
        <v>17</v>
      </c>
      <c r="H168" s="291"/>
      <c r="I168" s="291" t="s">
        <v>1153</v>
      </c>
      <c r="J168" s="10">
        <v>100</v>
      </c>
      <c r="K168" s="200" t="s">
        <v>66</v>
      </c>
      <c r="L168" s="225"/>
      <c r="M168" s="367">
        <f t="shared" si="16"/>
        <v>2.2000000000000002</v>
      </c>
      <c r="N168" s="290">
        <f t="shared" si="13"/>
        <v>2.2000000000000002</v>
      </c>
      <c r="O168" s="225"/>
      <c r="P168" s="200" t="s">
        <v>2324</v>
      </c>
      <c r="Q168" s="241">
        <v>2.2000000000000002</v>
      </c>
      <c r="R168" s="282">
        <f t="shared" si="15"/>
        <v>0</v>
      </c>
      <c r="S168" s="151">
        <v>2.2000000000000002</v>
      </c>
    </row>
    <row r="169" spans="1:19">
      <c r="A169" s="173" t="str">
        <f t="shared" si="11"/>
        <v>Dysk rolok HZ8T (cyrkon)76mmP100rolokpoliester</v>
      </c>
      <c r="C169" s="28" t="s">
        <v>1559</v>
      </c>
      <c r="D169" s="28" t="s">
        <v>1148</v>
      </c>
      <c r="E169" s="10" t="s">
        <v>64</v>
      </c>
      <c r="F169" s="200" t="s">
        <v>102</v>
      </c>
      <c r="G169" s="291" t="s">
        <v>17</v>
      </c>
      <c r="H169" s="291"/>
      <c r="I169" s="291" t="s">
        <v>1153</v>
      </c>
      <c r="J169" s="10">
        <v>100</v>
      </c>
      <c r="K169" s="200" t="s">
        <v>66</v>
      </c>
      <c r="L169" s="225"/>
      <c r="M169" s="367">
        <f t="shared" si="16"/>
        <v>2.2000000000000002</v>
      </c>
      <c r="N169" s="290">
        <f t="shared" si="13"/>
        <v>2.2000000000000002</v>
      </c>
      <c r="O169" s="225"/>
      <c r="P169" s="200" t="s">
        <v>2324</v>
      </c>
      <c r="Q169" s="241">
        <v>2.2000000000000002</v>
      </c>
      <c r="R169" s="282">
        <f t="shared" si="15"/>
        <v>0</v>
      </c>
      <c r="S169" s="151">
        <v>2.2000000000000002</v>
      </c>
    </row>
    <row r="170" spans="1:19">
      <c r="A170" s="173" t="str">
        <f t="shared" si="11"/>
        <v>Dysk rolok HZ8T (cyrkon)76mmP120rolokpoliester</v>
      </c>
      <c r="C170" s="28" t="s">
        <v>1559</v>
      </c>
      <c r="D170" s="28" t="s">
        <v>1148</v>
      </c>
      <c r="E170" s="10" t="s">
        <v>64</v>
      </c>
      <c r="F170" s="200" t="s">
        <v>104</v>
      </c>
      <c r="G170" s="291" t="s">
        <v>17</v>
      </c>
      <c r="H170" s="291"/>
      <c r="I170" s="291" t="s">
        <v>1153</v>
      </c>
      <c r="J170" s="10">
        <v>100</v>
      </c>
      <c r="K170" s="200" t="s">
        <v>66</v>
      </c>
      <c r="L170" s="225"/>
      <c r="M170" s="367">
        <f t="shared" si="16"/>
        <v>2.2000000000000002</v>
      </c>
      <c r="N170" s="290">
        <f t="shared" si="13"/>
        <v>2.2000000000000002</v>
      </c>
      <c r="O170" s="225"/>
      <c r="P170" s="200" t="s">
        <v>2324</v>
      </c>
      <c r="Q170" s="241">
        <v>2.2000000000000002</v>
      </c>
      <c r="R170" s="282">
        <f t="shared" si="15"/>
        <v>0</v>
      </c>
      <c r="S170" s="151">
        <v>2.2000000000000002</v>
      </c>
    </row>
    <row r="171" spans="1:19">
      <c r="A171" s="173" t="str">
        <f t="shared" si="11"/>
        <v>Dysk rolok HZ8T (cyrkon)50mmP36rolokpoliester</v>
      </c>
      <c r="C171" s="28" t="s">
        <v>1559</v>
      </c>
      <c r="D171" s="28" t="s">
        <v>1148</v>
      </c>
      <c r="E171" s="10" t="s">
        <v>649</v>
      </c>
      <c r="F171" s="200" t="s">
        <v>94</v>
      </c>
      <c r="G171" s="291" t="s">
        <v>17</v>
      </c>
      <c r="H171" s="291"/>
      <c r="I171" s="291" t="s">
        <v>1153</v>
      </c>
      <c r="J171" s="10">
        <v>200</v>
      </c>
      <c r="K171" s="200" t="s">
        <v>66</v>
      </c>
      <c r="L171" s="225"/>
      <c r="M171" s="367">
        <f t="shared" si="16"/>
        <v>2.5</v>
      </c>
      <c r="N171" s="290">
        <f t="shared" si="13"/>
        <v>2.5</v>
      </c>
      <c r="O171" s="225"/>
      <c r="P171" s="200" t="s">
        <v>2329</v>
      </c>
      <c r="Q171" s="241">
        <v>2.5</v>
      </c>
      <c r="R171" s="282">
        <f t="shared" si="15"/>
        <v>0</v>
      </c>
      <c r="S171" s="151">
        <v>2.5</v>
      </c>
    </row>
    <row r="172" spans="1:19">
      <c r="A172" s="173" t="str">
        <f t="shared" si="11"/>
        <v>Dysk rolok HZ8T (cyrkon)50mmP40rolokpoliester</v>
      </c>
      <c r="C172" s="28" t="s">
        <v>1559</v>
      </c>
      <c r="D172" s="28" t="s">
        <v>1148</v>
      </c>
      <c r="E172" s="10" t="s">
        <v>649</v>
      </c>
      <c r="F172" s="200" t="s">
        <v>96</v>
      </c>
      <c r="G172" s="291" t="s">
        <v>17</v>
      </c>
      <c r="H172" s="291"/>
      <c r="I172" s="291" t="s">
        <v>1153</v>
      </c>
      <c r="J172" s="10">
        <v>200</v>
      </c>
      <c r="K172" s="200" t="s">
        <v>66</v>
      </c>
      <c r="L172" s="225"/>
      <c r="M172" s="367">
        <f t="shared" si="16"/>
        <v>2.2999999999999998</v>
      </c>
      <c r="N172" s="290">
        <f t="shared" si="13"/>
        <v>2.2999999999999998</v>
      </c>
      <c r="O172" s="225"/>
      <c r="P172" s="200" t="s">
        <v>2330</v>
      </c>
      <c r="Q172" s="241">
        <v>2.2999999999999998</v>
      </c>
      <c r="R172" s="282">
        <f t="shared" si="15"/>
        <v>0</v>
      </c>
      <c r="S172" s="151">
        <v>2.2999999999999998</v>
      </c>
    </row>
    <row r="173" spans="1:19">
      <c r="A173" s="173" t="str">
        <f t="shared" si="11"/>
        <v>Dysk rolok HZ8T (cyrkon)50mmP60rolokpoliester</v>
      </c>
      <c r="C173" s="28" t="s">
        <v>1559</v>
      </c>
      <c r="D173" s="28" t="s">
        <v>1148</v>
      </c>
      <c r="E173" s="10" t="s">
        <v>649</v>
      </c>
      <c r="F173" s="200" t="s">
        <v>98</v>
      </c>
      <c r="G173" s="291" t="s">
        <v>17</v>
      </c>
      <c r="H173" s="291"/>
      <c r="I173" s="291" t="s">
        <v>1153</v>
      </c>
      <c r="J173" s="10">
        <v>200</v>
      </c>
      <c r="K173" s="200" t="s">
        <v>66</v>
      </c>
      <c r="L173" s="225"/>
      <c r="M173" s="367">
        <f t="shared" si="16"/>
        <v>2.1</v>
      </c>
      <c r="N173" s="290">
        <f t="shared" si="13"/>
        <v>2.1</v>
      </c>
      <c r="O173" s="225"/>
      <c r="P173" s="200" t="s">
        <v>2331</v>
      </c>
      <c r="Q173" s="241">
        <v>2.1</v>
      </c>
      <c r="R173" s="282">
        <f t="shared" si="15"/>
        <v>0</v>
      </c>
      <c r="S173" s="151">
        <v>2.1</v>
      </c>
    </row>
    <row r="174" spans="1:19">
      <c r="A174" s="173" t="str">
        <f t="shared" si="11"/>
        <v>Dysk rolok HZ8T (cyrkon)50mmP80rolokpoliester</v>
      </c>
      <c r="C174" s="28" t="s">
        <v>1559</v>
      </c>
      <c r="D174" s="28" t="s">
        <v>1148</v>
      </c>
      <c r="E174" s="10" t="s">
        <v>649</v>
      </c>
      <c r="F174" s="200" t="s">
        <v>100</v>
      </c>
      <c r="G174" s="291" t="s">
        <v>17</v>
      </c>
      <c r="H174" s="291"/>
      <c r="I174" s="291" t="s">
        <v>1153</v>
      </c>
      <c r="J174" s="10">
        <v>200</v>
      </c>
      <c r="K174" s="200" t="s">
        <v>66</v>
      </c>
      <c r="L174" s="225"/>
      <c r="M174" s="367">
        <f t="shared" si="16"/>
        <v>2</v>
      </c>
      <c r="N174" s="290">
        <f t="shared" si="13"/>
        <v>2</v>
      </c>
      <c r="O174" s="225"/>
      <c r="P174" s="200" t="s">
        <v>2332</v>
      </c>
      <c r="Q174" s="241">
        <v>2</v>
      </c>
      <c r="R174" s="282">
        <f t="shared" si="15"/>
        <v>0</v>
      </c>
      <c r="S174" s="151">
        <v>2</v>
      </c>
    </row>
    <row r="175" spans="1:19">
      <c r="A175" s="173" t="str">
        <f t="shared" si="11"/>
        <v>Dysk rolok HZ8T (cyrkon)50mmP100rolokpoliester</v>
      </c>
      <c r="C175" s="28" t="s">
        <v>1559</v>
      </c>
      <c r="D175" s="28" t="s">
        <v>1148</v>
      </c>
      <c r="E175" s="10" t="s">
        <v>649</v>
      </c>
      <c r="F175" s="200" t="s">
        <v>102</v>
      </c>
      <c r="G175" s="291" t="s">
        <v>17</v>
      </c>
      <c r="H175" s="291"/>
      <c r="I175" s="291" t="s">
        <v>1153</v>
      </c>
      <c r="J175" s="10">
        <v>200</v>
      </c>
      <c r="K175" s="200" t="s">
        <v>66</v>
      </c>
      <c r="L175" s="225"/>
      <c r="M175" s="367">
        <f t="shared" si="16"/>
        <v>2</v>
      </c>
      <c r="N175" s="290">
        <f t="shared" si="13"/>
        <v>2</v>
      </c>
      <c r="O175" s="225"/>
      <c r="P175" s="200" t="s">
        <v>2324</v>
      </c>
      <c r="Q175" s="241">
        <v>2</v>
      </c>
      <c r="R175" s="282">
        <f t="shared" si="15"/>
        <v>0</v>
      </c>
      <c r="S175" s="151">
        <v>2</v>
      </c>
    </row>
    <row r="176" spans="1:19">
      <c r="A176" s="173" t="str">
        <f t="shared" si="11"/>
        <v>Dysk rolok HZ8T (cyrkon)50mmP120rolokpoliester</v>
      </c>
      <c r="C176" s="28" t="s">
        <v>1559</v>
      </c>
      <c r="D176" s="28" t="s">
        <v>1148</v>
      </c>
      <c r="E176" s="10" t="s">
        <v>649</v>
      </c>
      <c r="F176" s="200" t="s">
        <v>104</v>
      </c>
      <c r="G176" s="291" t="s">
        <v>17</v>
      </c>
      <c r="H176" s="291"/>
      <c r="I176" s="291" t="s">
        <v>1153</v>
      </c>
      <c r="J176" s="10">
        <v>200</v>
      </c>
      <c r="K176" s="200" t="s">
        <v>66</v>
      </c>
      <c r="L176" s="225"/>
      <c r="M176" s="367">
        <f t="shared" si="16"/>
        <v>2</v>
      </c>
      <c r="N176" s="290">
        <f t="shared" si="13"/>
        <v>2</v>
      </c>
      <c r="O176" s="225"/>
      <c r="P176" s="200" t="s">
        <v>2324</v>
      </c>
      <c r="Q176" s="241">
        <v>2</v>
      </c>
      <c r="R176" s="282">
        <f t="shared" si="15"/>
        <v>0</v>
      </c>
      <c r="S176" s="151">
        <v>2</v>
      </c>
    </row>
    <row r="177" spans="1:19">
      <c r="A177" s="173" t="str">
        <f t="shared" si="11"/>
        <v xml:space="preserve">Dysk rolok HZ72L (cyrkon)76mmP36rolokusztywniony poliester </v>
      </c>
      <c r="C177" s="28" t="s">
        <v>1559</v>
      </c>
      <c r="D177" s="28" t="s">
        <v>112</v>
      </c>
      <c r="E177" s="10" t="s">
        <v>64</v>
      </c>
      <c r="F177" s="200" t="s">
        <v>94</v>
      </c>
      <c r="G177" s="291" t="s">
        <v>17</v>
      </c>
      <c r="H177" s="291" t="s">
        <v>1147</v>
      </c>
      <c r="I177" s="291" t="s">
        <v>1160</v>
      </c>
      <c r="J177" s="10">
        <v>100</v>
      </c>
      <c r="K177" s="200" t="s">
        <v>66</v>
      </c>
      <c r="L177" s="225"/>
      <c r="M177" s="367">
        <f t="shared" si="16"/>
        <v>3.3</v>
      </c>
      <c r="N177" s="290">
        <f t="shared" si="13"/>
        <v>3.3</v>
      </c>
      <c r="O177" s="225"/>
      <c r="P177" s="200" t="s">
        <v>113</v>
      </c>
      <c r="Q177" s="241">
        <v>3.3</v>
      </c>
      <c r="R177" s="282">
        <f t="shared" si="15"/>
        <v>0</v>
      </c>
      <c r="S177" s="151">
        <v>3.3</v>
      </c>
    </row>
    <row r="178" spans="1:19">
      <c r="A178" s="173" t="str">
        <f t="shared" si="11"/>
        <v xml:space="preserve">Dysk rolok HZ72L (cyrkon)76mmP40rolokusztywniony poliester </v>
      </c>
      <c r="C178" s="28" t="s">
        <v>1559</v>
      </c>
      <c r="D178" s="28" t="s">
        <v>112</v>
      </c>
      <c r="E178" s="10" t="s">
        <v>64</v>
      </c>
      <c r="F178" s="200" t="s">
        <v>96</v>
      </c>
      <c r="G178" s="291" t="s">
        <v>17</v>
      </c>
      <c r="H178" s="291" t="s">
        <v>1147</v>
      </c>
      <c r="I178" s="291" t="s">
        <v>1160</v>
      </c>
      <c r="J178" s="10">
        <v>100</v>
      </c>
      <c r="K178" s="200" t="s">
        <v>66</v>
      </c>
      <c r="L178" s="225"/>
      <c r="M178" s="367">
        <f t="shared" si="16"/>
        <v>3.2</v>
      </c>
      <c r="N178" s="290">
        <f t="shared" si="13"/>
        <v>3.2</v>
      </c>
      <c r="O178" s="225"/>
      <c r="P178" s="200" t="s">
        <v>114</v>
      </c>
      <c r="Q178" s="241">
        <v>3.2</v>
      </c>
      <c r="R178" s="282">
        <f t="shared" si="15"/>
        <v>0</v>
      </c>
      <c r="S178" s="151">
        <v>3.2</v>
      </c>
    </row>
    <row r="179" spans="1:19">
      <c r="A179" s="173" t="str">
        <f t="shared" si="11"/>
        <v xml:space="preserve">Dysk rolok HZ72L (cyrkon)76mmP60rolokusztywniony poliester </v>
      </c>
      <c r="C179" s="28" t="s">
        <v>1559</v>
      </c>
      <c r="D179" s="28" t="s">
        <v>112</v>
      </c>
      <c r="E179" s="10" t="s">
        <v>64</v>
      </c>
      <c r="F179" s="200" t="s">
        <v>98</v>
      </c>
      <c r="G179" s="291" t="s">
        <v>17</v>
      </c>
      <c r="H179" s="291" t="s">
        <v>1147</v>
      </c>
      <c r="I179" s="291" t="s">
        <v>1160</v>
      </c>
      <c r="J179" s="10">
        <v>100</v>
      </c>
      <c r="K179" s="200" t="s">
        <v>66</v>
      </c>
      <c r="L179" s="225"/>
      <c r="M179" s="367">
        <f t="shared" si="16"/>
        <v>3</v>
      </c>
      <c r="N179" s="290">
        <f t="shared" si="13"/>
        <v>3</v>
      </c>
      <c r="O179" s="225"/>
      <c r="P179" s="200" t="s">
        <v>115</v>
      </c>
      <c r="Q179" s="241">
        <v>3</v>
      </c>
      <c r="R179" s="282">
        <f t="shared" si="15"/>
        <v>0</v>
      </c>
      <c r="S179" s="151">
        <v>3</v>
      </c>
    </row>
    <row r="180" spans="1:19">
      <c r="A180" s="173" t="str">
        <f t="shared" si="11"/>
        <v xml:space="preserve">Dysk rolok HZ72L (cyrkon)76mmP80rolokusztywniony poliester </v>
      </c>
      <c r="C180" s="28" t="s">
        <v>1559</v>
      </c>
      <c r="D180" s="28" t="s">
        <v>112</v>
      </c>
      <c r="E180" s="10" t="s">
        <v>64</v>
      </c>
      <c r="F180" s="200" t="s">
        <v>100</v>
      </c>
      <c r="G180" s="291" t="s">
        <v>17</v>
      </c>
      <c r="H180" s="291" t="s">
        <v>1147</v>
      </c>
      <c r="I180" s="291" t="s">
        <v>1160</v>
      </c>
      <c r="J180" s="10">
        <v>100</v>
      </c>
      <c r="K180" s="200" t="s">
        <v>66</v>
      </c>
      <c r="L180" s="225"/>
      <c r="M180" s="367">
        <f t="shared" si="16"/>
        <v>2.9</v>
      </c>
      <c r="N180" s="290">
        <f t="shared" si="13"/>
        <v>2.9</v>
      </c>
      <c r="O180" s="225"/>
      <c r="P180" s="200" t="s">
        <v>116</v>
      </c>
      <c r="Q180" s="241">
        <v>2.9</v>
      </c>
      <c r="R180" s="282">
        <f t="shared" si="15"/>
        <v>0</v>
      </c>
      <c r="S180" s="151">
        <v>2.9</v>
      </c>
    </row>
    <row r="181" spans="1:19">
      <c r="A181" s="173" t="str">
        <f t="shared" si="11"/>
        <v xml:space="preserve">Dysk rolok HZ72L (cyrkon)76mmP120rolokusztywniony poliester </v>
      </c>
      <c r="C181" s="28" t="s">
        <v>1559</v>
      </c>
      <c r="D181" s="28" t="s">
        <v>112</v>
      </c>
      <c r="E181" s="10" t="s">
        <v>64</v>
      </c>
      <c r="F181" s="200" t="s">
        <v>104</v>
      </c>
      <c r="G181" s="291" t="s">
        <v>17</v>
      </c>
      <c r="H181" s="291" t="s">
        <v>1147</v>
      </c>
      <c r="I181" s="291" t="s">
        <v>1160</v>
      </c>
      <c r="J181" s="10">
        <v>100</v>
      </c>
      <c r="K181" s="200" t="s">
        <v>66</v>
      </c>
      <c r="L181" s="225"/>
      <c r="M181" s="367">
        <f t="shared" si="16"/>
        <v>2.9</v>
      </c>
      <c r="N181" s="290">
        <f t="shared" si="13"/>
        <v>2.9</v>
      </c>
      <c r="O181" s="225"/>
      <c r="P181" s="200" t="s">
        <v>2324</v>
      </c>
      <c r="Q181" s="241">
        <v>2.9</v>
      </c>
      <c r="R181" s="282">
        <f t="shared" si="15"/>
        <v>0</v>
      </c>
      <c r="S181" s="151">
        <v>2.9</v>
      </c>
    </row>
    <row r="182" spans="1:19">
      <c r="A182" s="173" t="str">
        <f t="shared" si="11"/>
        <v xml:space="preserve">Dysk rolok HZ72L (cyrkon)50mmP36rolokusztywniony poliester </v>
      </c>
      <c r="C182" s="28" t="s">
        <v>1559</v>
      </c>
      <c r="D182" s="28" t="s">
        <v>112</v>
      </c>
      <c r="E182" s="10" t="s">
        <v>649</v>
      </c>
      <c r="F182" s="200" t="s">
        <v>94</v>
      </c>
      <c r="G182" s="291" t="s">
        <v>17</v>
      </c>
      <c r="H182" s="291" t="s">
        <v>1147</v>
      </c>
      <c r="I182" s="291" t="s">
        <v>1160</v>
      </c>
      <c r="J182" s="10">
        <v>200</v>
      </c>
      <c r="K182" s="200" t="s">
        <v>66</v>
      </c>
      <c r="L182" s="225"/>
      <c r="M182" s="367">
        <f t="shared" si="16"/>
        <v>2.9</v>
      </c>
      <c r="N182" s="290">
        <f t="shared" si="13"/>
        <v>2.9</v>
      </c>
      <c r="O182" s="225"/>
      <c r="P182" s="200" t="s">
        <v>117</v>
      </c>
      <c r="Q182" s="241">
        <v>2.9</v>
      </c>
      <c r="R182" s="282">
        <f t="shared" si="15"/>
        <v>0</v>
      </c>
      <c r="S182" s="151">
        <v>2.9</v>
      </c>
    </row>
    <row r="183" spans="1:19">
      <c r="A183" s="173" t="str">
        <f t="shared" si="11"/>
        <v xml:space="preserve">Dysk rolok HZ72L (cyrkon)50mmP40rolokusztywniony poliester </v>
      </c>
      <c r="C183" s="28" t="s">
        <v>1559</v>
      </c>
      <c r="D183" s="28" t="s">
        <v>112</v>
      </c>
      <c r="E183" s="10" t="s">
        <v>649</v>
      </c>
      <c r="F183" s="200" t="s">
        <v>96</v>
      </c>
      <c r="G183" s="291" t="s">
        <v>17</v>
      </c>
      <c r="H183" s="291" t="s">
        <v>1147</v>
      </c>
      <c r="I183" s="291" t="s">
        <v>1160</v>
      </c>
      <c r="J183" s="10">
        <v>200</v>
      </c>
      <c r="K183" s="200" t="s">
        <v>66</v>
      </c>
      <c r="L183" s="225"/>
      <c r="M183" s="367">
        <f t="shared" si="16"/>
        <v>2.9</v>
      </c>
      <c r="N183" s="290">
        <f t="shared" si="13"/>
        <v>2.9</v>
      </c>
      <c r="O183" s="225"/>
      <c r="P183" s="200" t="s">
        <v>118</v>
      </c>
      <c r="Q183" s="241">
        <v>2.9</v>
      </c>
      <c r="R183" s="282">
        <f t="shared" si="15"/>
        <v>0</v>
      </c>
      <c r="S183" s="151">
        <v>2.9</v>
      </c>
    </row>
    <row r="184" spans="1:19">
      <c r="A184" s="173" t="str">
        <f t="shared" si="11"/>
        <v xml:space="preserve">Dysk rolok HZ72L (cyrkon)50mmP60rolokusztywniony poliester </v>
      </c>
      <c r="C184" s="28" t="s">
        <v>1559</v>
      </c>
      <c r="D184" s="28" t="s">
        <v>112</v>
      </c>
      <c r="E184" s="10" t="s">
        <v>649</v>
      </c>
      <c r="F184" s="200" t="s">
        <v>98</v>
      </c>
      <c r="G184" s="291" t="s">
        <v>17</v>
      </c>
      <c r="H184" s="291" t="s">
        <v>1147</v>
      </c>
      <c r="I184" s="291" t="s">
        <v>1160</v>
      </c>
      <c r="J184" s="10">
        <v>200</v>
      </c>
      <c r="K184" s="200" t="s">
        <v>66</v>
      </c>
      <c r="L184" s="225"/>
      <c r="M184" s="367">
        <f t="shared" si="16"/>
        <v>2.7</v>
      </c>
      <c r="N184" s="290">
        <f t="shared" si="13"/>
        <v>2.7</v>
      </c>
      <c r="O184" s="225"/>
      <c r="P184" s="200" t="s">
        <v>119</v>
      </c>
      <c r="Q184" s="241">
        <v>2.7</v>
      </c>
      <c r="R184" s="282">
        <f t="shared" si="15"/>
        <v>0</v>
      </c>
      <c r="S184" s="151">
        <v>2.7</v>
      </c>
    </row>
    <row r="185" spans="1:19">
      <c r="A185" s="173" t="str">
        <f t="shared" si="11"/>
        <v xml:space="preserve">Dysk rolok HZ72L (cyrkon)50mmP80rolokusztywniony poliester </v>
      </c>
      <c r="C185" s="28" t="s">
        <v>1559</v>
      </c>
      <c r="D185" s="28" t="s">
        <v>112</v>
      </c>
      <c r="E185" s="10" t="s">
        <v>649</v>
      </c>
      <c r="F185" s="200" t="s">
        <v>100</v>
      </c>
      <c r="G185" s="291" t="s">
        <v>17</v>
      </c>
      <c r="H185" s="291" t="s">
        <v>1147</v>
      </c>
      <c r="I185" s="291" t="s">
        <v>1160</v>
      </c>
      <c r="J185" s="10">
        <v>200</v>
      </c>
      <c r="K185" s="200" t="s">
        <v>66</v>
      </c>
      <c r="L185" s="225"/>
      <c r="M185" s="367">
        <f t="shared" si="16"/>
        <v>2.7</v>
      </c>
      <c r="N185" s="290">
        <f t="shared" si="13"/>
        <v>2.7</v>
      </c>
      <c r="O185" s="225"/>
      <c r="P185" s="200" t="s">
        <v>120</v>
      </c>
      <c r="Q185" s="241">
        <v>2.7</v>
      </c>
      <c r="R185" s="282">
        <f t="shared" si="15"/>
        <v>0</v>
      </c>
      <c r="S185" s="151">
        <v>2.7</v>
      </c>
    </row>
    <row r="186" spans="1:19">
      <c r="A186" s="173" t="str">
        <f t="shared" si="11"/>
        <v xml:space="preserve">Dysk rolok HZ72L (cyrkon)50mmP120rolokusztywniony poliester </v>
      </c>
      <c r="C186" s="28" t="s">
        <v>1559</v>
      </c>
      <c r="D186" s="28" t="s">
        <v>112</v>
      </c>
      <c r="E186" s="10" t="s">
        <v>649</v>
      </c>
      <c r="F186" s="200" t="s">
        <v>104</v>
      </c>
      <c r="G186" s="291" t="s">
        <v>17</v>
      </c>
      <c r="H186" s="291" t="s">
        <v>1147</v>
      </c>
      <c r="I186" s="291" t="s">
        <v>1160</v>
      </c>
      <c r="J186" s="10">
        <v>200</v>
      </c>
      <c r="K186" s="200" t="s">
        <v>66</v>
      </c>
      <c r="L186" s="225"/>
      <c r="M186" s="367">
        <f t="shared" si="16"/>
        <v>2.7</v>
      </c>
      <c r="N186" s="290">
        <f t="shared" si="13"/>
        <v>2.7</v>
      </c>
      <c r="O186" s="225"/>
      <c r="P186" s="200" t="s">
        <v>2324</v>
      </c>
      <c r="Q186" s="241">
        <v>2.7</v>
      </c>
      <c r="R186" s="282">
        <f t="shared" si="15"/>
        <v>0</v>
      </c>
      <c r="S186" s="151">
        <v>2.7</v>
      </c>
    </row>
    <row r="187" spans="1:19">
      <c r="A187" s="173" t="str">
        <f t="shared" si="11"/>
        <v>Dysk rolok HZ72 (cyrkon)76mmP36rolokpoliester</v>
      </c>
      <c r="C187" s="28" t="s">
        <v>1559</v>
      </c>
      <c r="D187" s="28" t="s">
        <v>1149</v>
      </c>
      <c r="E187" s="10" t="s">
        <v>64</v>
      </c>
      <c r="F187" s="200" t="s">
        <v>94</v>
      </c>
      <c r="G187" s="291" t="s">
        <v>17</v>
      </c>
      <c r="H187" s="291"/>
      <c r="I187" s="291" t="s">
        <v>1153</v>
      </c>
      <c r="J187" s="10">
        <v>100</v>
      </c>
      <c r="K187" s="200" t="s">
        <v>66</v>
      </c>
      <c r="L187" s="225"/>
      <c r="M187" s="367">
        <f t="shared" ref="M187:M218" si="18">S187</f>
        <v>2.6</v>
      </c>
      <c r="N187" s="290">
        <f t="shared" si="13"/>
        <v>2.6</v>
      </c>
      <c r="O187" s="225"/>
      <c r="P187" s="200" t="s">
        <v>2324</v>
      </c>
      <c r="Q187" s="241">
        <v>2.6</v>
      </c>
      <c r="R187" s="282">
        <f t="shared" si="15"/>
        <v>0</v>
      </c>
      <c r="S187" s="151">
        <v>2.6</v>
      </c>
    </row>
    <row r="188" spans="1:19">
      <c r="A188" s="173" t="str">
        <f t="shared" si="11"/>
        <v>Dysk rolok HZ72 (cyrkon)76mmP40rolokpoliester</v>
      </c>
      <c r="C188" s="28" t="s">
        <v>1559</v>
      </c>
      <c r="D188" s="28" t="s">
        <v>1149</v>
      </c>
      <c r="E188" s="10" t="s">
        <v>64</v>
      </c>
      <c r="F188" s="200" t="s">
        <v>96</v>
      </c>
      <c r="G188" s="291" t="s">
        <v>17</v>
      </c>
      <c r="H188" s="291"/>
      <c r="I188" s="291" t="s">
        <v>1153</v>
      </c>
      <c r="J188" s="10">
        <v>100</v>
      </c>
      <c r="K188" s="200" t="s">
        <v>66</v>
      </c>
      <c r="L188" s="225"/>
      <c r="M188" s="367">
        <f t="shared" si="18"/>
        <v>2.5</v>
      </c>
      <c r="N188" s="290">
        <f t="shared" si="13"/>
        <v>2.5</v>
      </c>
      <c r="O188" s="225"/>
      <c r="P188" s="200" t="s">
        <v>2324</v>
      </c>
      <c r="Q188" s="241">
        <v>2.5</v>
      </c>
      <c r="R188" s="282">
        <f t="shared" si="15"/>
        <v>0</v>
      </c>
      <c r="S188" s="151">
        <v>2.5</v>
      </c>
    </row>
    <row r="189" spans="1:19">
      <c r="A189" s="173" t="str">
        <f t="shared" si="11"/>
        <v>Dysk rolok HZ72 (cyrkon)76mmP60rolokpoliester</v>
      </c>
      <c r="C189" s="28" t="s">
        <v>1559</v>
      </c>
      <c r="D189" s="28" t="s">
        <v>1149</v>
      </c>
      <c r="E189" s="10" t="s">
        <v>64</v>
      </c>
      <c r="F189" s="200" t="s">
        <v>98</v>
      </c>
      <c r="G189" s="291" t="s">
        <v>17</v>
      </c>
      <c r="H189" s="291"/>
      <c r="I189" s="291" t="s">
        <v>1153</v>
      </c>
      <c r="J189" s="10">
        <v>100</v>
      </c>
      <c r="K189" s="200" t="s">
        <v>66</v>
      </c>
      <c r="L189" s="225"/>
      <c r="M189" s="367">
        <f t="shared" si="18"/>
        <v>2.2000000000000002</v>
      </c>
      <c r="N189" s="290">
        <f t="shared" si="13"/>
        <v>2.2000000000000002</v>
      </c>
      <c r="O189" s="225"/>
      <c r="P189" s="200" t="s">
        <v>2324</v>
      </c>
      <c r="Q189" s="241">
        <v>2.2000000000000002</v>
      </c>
      <c r="R189" s="282">
        <f t="shared" si="15"/>
        <v>0</v>
      </c>
      <c r="S189" s="151">
        <v>2.2000000000000002</v>
      </c>
    </row>
    <row r="190" spans="1:19">
      <c r="A190" s="173" t="str">
        <f t="shared" si="11"/>
        <v>Dysk rolok HZ72 (cyrkon)76mmP80rolokpoliester</v>
      </c>
      <c r="C190" s="28" t="s">
        <v>1559</v>
      </c>
      <c r="D190" s="28" t="s">
        <v>1149</v>
      </c>
      <c r="E190" s="10" t="s">
        <v>64</v>
      </c>
      <c r="F190" s="200" t="s">
        <v>100</v>
      </c>
      <c r="G190" s="291" t="s">
        <v>17</v>
      </c>
      <c r="H190" s="291"/>
      <c r="I190" s="291" t="s">
        <v>1153</v>
      </c>
      <c r="J190" s="10">
        <v>100</v>
      </c>
      <c r="K190" s="200" t="s">
        <v>66</v>
      </c>
      <c r="L190" s="225"/>
      <c r="M190" s="367">
        <f t="shared" si="18"/>
        <v>2.2000000000000002</v>
      </c>
      <c r="N190" s="290">
        <f t="shared" si="13"/>
        <v>2.2000000000000002</v>
      </c>
      <c r="O190" s="225"/>
      <c r="P190" s="200" t="s">
        <v>2324</v>
      </c>
      <c r="Q190" s="241">
        <v>2.2000000000000002</v>
      </c>
      <c r="R190" s="282">
        <f t="shared" si="15"/>
        <v>0</v>
      </c>
      <c r="S190" s="151">
        <v>2.2000000000000002</v>
      </c>
    </row>
    <row r="191" spans="1:19">
      <c r="A191" s="173" t="str">
        <f t="shared" si="11"/>
        <v>Dysk rolok HZ72 (cyrkon)76mmP120rolokpoliester</v>
      </c>
      <c r="C191" s="28" t="s">
        <v>1559</v>
      </c>
      <c r="D191" s="28" t="s">
        <v>1149</v>
      </c>
      <c r="E191" s="10" t="s">
        <v>64</v>
      </c>
      <c r="F191" s="200" t="s">
        <v>104</v>
      </c>
      <c r="G191" s="291" t="s">
        <v>17</v>
      </c>
      <c r="H191" s="291"/>
      <c r="I191" s="291" t="s">
        <v>1153</v>
      </c>
      <c r="J191" s="10">
        <v>100</v>
      </c>
      <c r="K191" s="200" t="s">
        <v>66</v>
      </c>
      <c r="L191" s="225"/>
      <c r="M191" s="367">
        <f t="shared" si="18"/>
        <v>2.1</v>
      </c>
      <c r="N191" s="290">
        <f t="shared" si="13"/>
        <v>2.1</v>
      </c>
      <c r="O191" s="225"/>
      <c r="P191" s="200" t="s">
        <v>2324</v>
      </c>
      <c r="Q191" s="241">
        <v>2.1</v>
      </c>
      <c r="R191" s="282">
        <f t="shared" si="15"/>
        <v>0</v>
      </c>
      <c r="S191" s="151">
        <v>2.1</v>
      </c>
    </row>
    <row r="192" spans="1:19">
      <c r="A192" s="173" t="str">
        <f t="shared" si="11"/>
        <v>Dysk rolok HZ72 (cyrkon)50mmP36rolokpoliester</v>
      </c>
      <c r="C192" s="28" t="s">
        <v>1559</v>
      </c>
      <c r="D192" s="28" t="s">
        <v>1149</v>
      </c>
      <c r="E192" s="10" t="s">
        <v>649</v>
      </c>
      <c r="F192" s="200" t="s">
        <v>94</v>
      </c>
      <c r="G192" s="291" t="s">
        <v>17</v>
      </c>
      <c r="H192" s="291"/>
      <c r="I192" s="291" t="s">
        <v>1153</v>
      </c>
      <c r="J192" s="10">
        <v>200</v>
      </c>
      <c r="K192" s="200" t="s">
        <v>66</v>
      </c>
      <c r="L192" s="225"/>
      <c r="M192" s="367">
        <f t="shared" si="18"/>
        <v>2.4</v>
      </c>
      <c r="N192" s="290">
        <f t="shared" si="13"/>
        <v>2.4</v>
      </c>
      <c r="O192" s="225"/>
      <c r="P192" s="200" t="s">
        <v>2324</v>
      </c>
      <c r="Q192" s="241">
        <v>2.4</v>
      </c>
      <c r="R192" s="282">
        <f t="shared" si="15"/>
        <v>0</v>
      </c>
      <c r="S192" s="151">
        <v>2.4</v>
      </c>
    </row>
    <row r="193" spans="1:19">
      <c r="A193" s="173" t="str">
        <f t="shared" si="11"/>
        <v>Dysk rolok HZ72 (cyrkon)50mmP40rolokpoliester</v>
      </c>
      <c r="C193" s="28" t="s">
        <v>1559</v>
      </c>
      <c r="D193" s="28" t="s">
        <v>1149</v>
      </c>
      <c r="E193" s="10" t="s">
        <v>649</v>
      </c>
      <c r="F193" s="200" t="s">
        <v>96</v>
      </c>
      <c r="G193" s="291" t="s">
        <v>17</v>
      </c>
      <c r="H193" s="291"/>
      <c r="I193" s="291" t="s">
        <v>1153</v>
      </c>
      <c r="J193" s="10">
        <v>200</v>
      </c>
      <c r="K193" s="200" t="s">
        <v>66</v>
      </c>
      <c r="L193" s="225"/>
      <c r="M193" s="367">
        <f t="shared" si="18"/>
        <v>2.2999999999999998</v>
      </c>
      <c r="N193" s="290">
        <f t="shared" si="13"/>
        <v>2.2999999999999998</v>
      </c>
      <c r="O193" s="225"/>
      <c r="P193" s="200" t="s">
        <v>2072</v>
      </c>
      <c r="Q193" s="241">
        <v>2.2999999999999998</v>
      </c>
      <c r="R193" s="282">
        <f t="shared" si="15"/>
        <v>0</v>
      </c>
      <c r="S193" s="151">
        <v>2.2999999999999998</v>
      </c>
    </row>
    <row r="194" spans="1:19">
      <c r="A194" s="173" t="str">
        <f t="shared" si="11"/>
        <v>Dysk rolok HZ72 (cyrkon)50mmP60rolokpoliester</v>
      </c>
      <c r="C194" s="28" t="s">
        <v>1559</v>
      </c>
      <c r="D194" s="28" t="s">
        <v>1149</v>
      </c>
      <c r="E194" s="10" t="s">
        <v>649</v>
      </c>
      <c r="F194" s="200" t="s">
        <v>98</v>
      </c>
      <c r="G194" s="291" t="s">
        <v>17</v>
      </c>
      <c r="H194" s="291"/>
      <c r="I194" s="291" t="s">
        <v>1153</v>
      </c>
      <c r="J194" s="10">
        <v>200</v>
      </c>
      <c r="K194" s="200" t="s">
        <v>66</v>
      </c>
      <c r="L194" s="225"/>
      <c r="M194" s="367">
        <f t="shared" si="18"/>
        <v>2</v>
      </c>
      <c r="N194" s="290">
        <f t="shared" si="13"/>
        <v>2</v>
      </c>
      <c r="O194" s="225"/>
      <c r="P194" s="200" t="s">
        <v>2073</v>
      </c>
      <c r="Q194" s="241">
        <v>2</v>
      </c>
      <c r="R194" s="282">
        <f t="shared" si="15"/>
        <v>0</v>
      </c>
      <c r="S194" s="151">
        <v>2</v>
      </c>
    </row>
    <row r="195" spans="1:19">
      <c r="A195" s="173" t="str">
        <f t="shared" si="11"/>
        <v>Dysk rolok HZ72 (cyrkon)50mmP80rolokpoliester</v>
      </c>
      <c r="C195" s="28" t="s">
        <v>1559</v>
      </c>
      <c r="D195" s="28" t="s">
        <v>1149</v>
      </c>
      <c r="E195" s="10" t="s">
        <v>649</v>
      </c>
      <c r="F195" s="200" t="s">
        <v>100</v>
      </c>
      <c r="G195" s="291" t="s">
        <v>17</v>
      </c>
      <c r="H195" s="291"/>
      <c r="I195" s="291" t="s">
        <v>1153</v>
      </c>
      <c r="J195" s="10">
        <v>200</v>
      </c>
      <c r="K195" s="200" t="s">
        <v>66</v>
      </c>
      <c r="L195" s="225"/>
      <c r="M195" s="367">
        <f t="shared" si="18"/>
        <v>2</v>
      </c>
      <c r="N195" s="290">
        <f t="shared" si="13"/>
        <v>2</v>
      </c>
      <c r="O195" s="225"/>
      <c r="P195" s="200" t="s">
        <v>2074</v>
      </c>
      <c r="Q195" s="241">
        <v>2</v>
      </c>
      <c r="R195" s="282">
        <f t="shared" si="15"/>
        <v>0</v>
      </c>
      <c r="S195" s="151">
        <v>2</v>
      </c>
    </row>
    <row r="196" spans="1:19">
      <c r="A196" s="173" t="str">
        <f t="shared" si="11"/>
        <v>Dysk rolok HZ72 (cyrkon)50mmP120rolokpoliester</v>
      </c>
      <c r="C196" s="28" t="s">
        <v>1559</v>
      </c>
      <c r="D196" s="28" t="s">
        <v>1149</v>
      </c>
      <c r="E196" s="10" t="s">
        <v>649</v>
      </c>
      <c r="F196" s="200" t="s">
        <v>104</v>
      </c>
      <c r="G196" s="291" t="s">
        <v>17</v>
      </c>
      <c r="H196" s="291"/>
      <c r="I196" s="291" t="s">
        <v>1153</v>
      </c>
      <c r="J196" s="10">
        <v>200</v>
      </c>
      <c r="K196" s="200" t="s">
        <v>66</v>
      </c>
      <c r="L196" s="225"/>
      <c r="M196" s="367">
        <f t="shared" si="18"/>
        <v>2</v>
      </c>
      <c r="N196" s="290">
        <f t="shared" si="13"/>
        <v>2</v>
      </c>
      <c r="O196" s="225"/>
      <c r="P196" s="200" t="s">
        <v>2075</v>
      </c>
      <c r="Q196" s="241">
        <v>2</v>
      </c>
      <c r="R196" s="282">
        <f t="shared" si="15"/>
        <v>0</v>
      </c>
      <c r="S196" s="151">
        <v>2</v>
      </c>
    </row>
    <row r="197" spans="1:19" s="371" customFormat="1">
      <c r="A197" s="213" t="str">
        <f t="shared" si="11"/>
        <v>DyskPL-RD FUEGO126x8x226C CRS22T27 X</v>
      </c>
      <c r="B197" s="213"/>
      <c r="C197" s="293" t="s">
        <v>4</v>
      </c>
      <c r="D197" s="293" t="s">
        <v>5</v>
      </c>
      <c r="E197" s="214" t="s">
        <v>6</v>
      </c>
      <c r="F197" s="219" t="s">
        <v>7</v>
      </c>
      <c r="G197" s="294">
        <v>22</v>
      </c>
      <c r="H197" s="214" t="s">
        <v>4</v>
      </c>
      <c r="I197" s="214" t="s">
        <v>8</v>
      </c>
      <c r="J197" s="214">
        <v>10</v>
      </c>
      <c r="K197" s="220" t="s">
        <v>139</v>
      </c>
      <c r="L197" s="226"/>
      <c r="M197" s="368">
        <f t="shared" si="18"/>
        <v>46.8</v>
      </c>
      <c r="N197" s="295">
        <f t="shared" ref="N197:N260" si="19">M197*(1-$N$2)</f>
        <v>46.8</v>
      </c>
      <c r="O197" s="226"/>
      <c r="P197" s="200" t="s">
        <v>9</v>
      </c>
      <c r="Q197" s="245">
        <v>46.8</v>
      </c>
      <c r="R197" s="283">
        <f t="shared" si="15"/>
        <v>0</v>
      </c>
      <c r="S197" s="216">
        <v>46.8</v>
      </c>
    </row>
    <row r="198" spans="1:19" s="371" customFormat="1">
      <c r="A198" s="213" t="str">
        <f t="shared" ref="A198:A215" si="20">_xlfn.CONCAT(C198,D198,E198,F198,G198,I198)</f>
        <v>Koło PL-UW FUEGO150x4x226C CRS22</v>
      </c>
      <c r="B198" s="213"/>
      <c r="C198" s="293" t="s">
        <v>1560</v>
      </c>
      <c r="D198" s="293" t="s">
        <v>13</v>
      </c>
      <c r="E198" s="214" t="s">
        <v>14</v>
      </c>
      <c r="F198" s="219" t="s">
        <v>7</v>
      </c>
      <c r="G198" s="294">
        <v>22</v>
      </c>
      <c r="H198" s="214" t="s">
        <v>12</v>
      </c>
      <c r="I198" s="215"/>
      <c r="J198" s="214">
        <v>10</v>
      </c>
      <c r="K198" s="220" t="s">
        <v>139</v>
      </c>
      <c r="L198" s="226"/>
      <c r="M198" s="368">
        <f t="shared" si="18"/>
        <v>44.5</v>
      </c>
      <c r="N198" s="295">
        <f t="shared" si="19"/>
        <v>44.5</v>
      </c>
      <c r="O198" s="226"/>
      <c r="P198" s="200" t="s">
        <v>15</v>
      </c>
      <c r="Q198" s="245">
        <v>44.5</v>
      </c>
      <c r="R198" s="283">
        <f t="shared" si="15"/>
        <v>0</v>
      </c>
      <c r="S198" s="216">
        <v>44.5</v>
      </c>
    </row>
    <row r="199" spans="1:19" s="371" customFormat="1">
      <c r="A199" s="213" t="str">
        <f t="shared" si="20"/>
        <v>Koło PL-UW FUEGO126x4x226C CRS22</v>
      </c>
      <c r="B199" s="213"/>
      <c r="C199" s="293" t="s">
        <v>1560</v>
      </c>
      <c r="D199" s="293" t="s">
        <v>13</v>
      </c>
      <c r="E199" s="214" t="s">
        <v>16</v>
      </c>
      <c r="F199" s="219" t="s">
        <v>7</v>
      </c>
      <c r="G199" s="294">
        <v>22</v>
      </c>
      <c r="H199" s="214" t="s">
        <v>12</v>
      </c>
      <c r="I199" s="214"/>
      <c r="J199" s="214">
        <v>10</v>
      </c>
      <c r="K199" s="220" t="s">
        <v>139</v>
      </c>
      <c r="L199" s="226"/>
      <c r="M199" s="368">
        <f t="shared" si="18"/>
        <v>26.4</v>
      </c>
      <c r="N199" s="295">
        <f t="shared" si="19"/>
        <v>26.4</v>
      </c>
      <c r="O199" s="226"/>
      <c r="P199" s="200" t="s">
        <v>2076</v>
      </c>
      <c r="Q199" s="245">
        <v>26.4</v>
      </c>
      <c r="R199" s="283">
        <f t="shared" si="15"/>
        <v>0</v>
      </c>
      <c r="S199" s="216">
        <v>26.4</v>
      </c>
    </row>
    <row r="200" spans="1:19" s="371" customFormat="1">
      <c r="A200" s="213" t="str">
        <f t="shared" si="20"/>
        <v>Koło PL-UW FUEGO150x8x226C CRS22</v>
      </c>
      <c r="B200" s="213"/>
      <c r="C200" s="293" t="s">
        <v>1560</v>
      </c>
      <c r="D200" s="293" t="s">
        <v>13</v>
      </c>
      <c r="E200" s="214" t="s">
        <v>18</v>
      </c>
      <c r="F200" s="219" t="s">
        <v>7</v>
      </c>
      <c r="G200" s="294">
        <v>22</v>
      </c>
      <c r="H200" s="214" t="s">
        <v>12</v>
      </c>
      <c r="I200" s="215"/>
      <c r="J200" s="214">
        <v>10</v>
      </c>
      <c r="K200" s="220" t="s">
        <v>139</v>
      </c>
      <c r="L200" s="226"/>
      <c r="M200" s="368">
        <f t="shared" si="18"/>
        <v>81</v>
      </c>
      <c r="N200" s="295">
        <f t="shared" si="19"/>
        <v>81</v>
      </c>
      <c r="O200" s="226"/>
      <c r="P200" s="200" t="s">
        <v>19</v>
      </c>
      <c r="Q200" s="245">
        <v>81</v>
      </c>
      <c r="R200" s="283">
        <f t="shared" si="15"/>
        <v>0</v>
      </c>
      <c r="S200" s="216">
        <v>81</v>
      </c>
    </row>
    <row r="201" spans="1:19" s="371" customFormat="1">
      <c r="A201" s="213" t="str">
        <f t="shared" si="20"/>
        <v>Koło PL-UW FUEGO126x8x226C CRS22</v>
      </c>
      <c r="B201" s="213"/>
      <c r="C201" s="293" t="s">
        <v>1560</v>
      </c>
      <c r="D201" s="293" t="s">
        <v>13</v>
      </c>
      <c r="E201" s="214" t="s">
        <v>6</v>
      </c>
      <c r="F201" s="219" t="s">
        <v>7</v>
      </c>
      <c r="G201" s="294">
        <v>22</v>
      </c>
      <c r="H201" s="214" t="s">
        <v>12</v>
      </c>
      <c r="I201" s="215"/>
      <c r="J201" s="214">
        <v>10</v>
      </c>
      <c r="K201" s="220" t="s">
        <v>139</v>
      </c>
      <c r="L201" s="226"/>
      <c r="M201" s="368">
        <f t="shared" si="18"/>
        <v>48</v>
      </c>
      <c r="N201" s="295">
        <f t="shared" si="19"/>
        <v>48</v>
      </c>
      <c r="O201" s="226"/>
      <c r="P201" s="200" t="s">
        <v>2077</v>
      </c>
      <c r="Q201" s="245">
        <v>48</v>
      </c>
      <c r="R201" s="283">
        <f t="shared" si="15"/>
        <v>0</v>
      </c>
      <c r="S201" s="216">
        <v>48</v>
      </c>
    </row>
    <row r="202" spans="1:19" s="371" customFormat="1">
      <c r="A202" s="213" t="str">
        <f t="shared" si="20"/>
        <v>Koło PL-UW FUEGO76x8x66C CRS6</v>
      </c>
      <c r="B202" s="213"/>
      <c r="C202" s="293" t="s">
        <v>1560</v>
      </c>
      <c r="D202" s="293" t="s">
        <v>13</v>
      </c>
      <c r="E202" s="214" t="s">
        <v>20</v>
      </c>
      <c r="F202" s="219" t="s">
        <v>7</v>
      </c>
      <c r="G202" s="294">
        <v>6</v>
      </c>
      <c r="H202" s="214" t="s">
        <v>12</v>
      </c>
      <c r="I202" s="215"/>
      <c r="J202" s="214">
        <v>20</v>
      </c>
      <c r="K202" s="220" t="s">
        <v>139</v>
      </c>
      <c r="L202" s="226"/>
      <c r="M202" s="368">
        <f t="shared" si="18"/>
        <v>16</v>
      </c>
      <c r="N202" s="295">
        <f t="shared" si="19"/>
        <v>16</v>
      </c>
      <c r="O202" s="226"/>
      <c r="P202" s="200" t="s">
        <v>21</v>
      </c>
      <c r="Q202" s="245">
        <v>16</v>
      </c>
      <c r="R202" s="283">
        <f t="shared" si="15"/>
        <v>0</v>
      </c>
      <c r="S202" s="216">
        <v>16</v>
      </c>
    </row>
    <row r="203" spans="1:19" s="371" customFormat="1">
      <c r="A203" s="213" t="str">
        <f t="shared" si="20"/>
        <v>DyskPL-RD NERO126x13x223A CRS22T27 XW</v>
      </c>
      <c r="B203" s="213"/>
      <c r="C203" s="214" t="s">
        <v>4</v>
      </c>
      <c r="D203" s="214" t="s">
        <v>1126</v>
      </c>
      <c r="E203" s="214" t="s">
        <v>710</v>
      </c>
      <c r="F203" s="219" t="s">
        <v>25</v>
      </c>
      <c r="G203" s="294">
        <v>22</v>
      </c>
      <c r="H203" s="214" t="s">
        <v>4</v>
      </c>
      <c r="I203" s="214" t="s">
        <v>11</v>
      </c>
      <c r="J203" s="214">
        <v>10</v>
      </c>
      <c r="K203" s="220" t="s">
        <v>139</v>
      </c>
      <c r="L203" s="226"/>
      <c r="M203" s="368">
        <f t="shared" si="18"/>
        <v>27.3</v>
      </c>
      <c r="N203" s="295">
        <f t="shared" si="19"/>
        <v>27.3</v>
      </c>
      <c r="O203" s="226"/>
      <c r="P203" s="200" t="s">
        <v>2324</v>
      </c>
      <c r="Q203" s="245">
        <v>25.6</v>
      </c>
      <c r="R203" s="283">
        <f t="shared" si="15"/>
        <v>6.6406249999999972E-2</v>
      </c>
      <c r="S203" s="216">
        <v>27.3</v>
      </c>
    </row>
    <row r="204" spans="1:19" s="371" customFormat="1">
      <c r="A204" s="213" t="str">
        <f>_xlfn.CONCAT(C204,D204,E204,F204,G204,I204)</f>
        <v>DyskPL-RD NERO126x13x223A CRS22T29 XW</v>
      </c>
      <c r="B204" s="213"/>
      <c r="C204" s="214" t="s">
        <v>4</v>
      </c>
      <c r="D204" s="214" t="s">
        <v>1126</v>
      </c>
      <c r="E204" s="214" t="s">
        <v>710</v>
      </c>
      <c r="F204" s="219" t="s">
        <v>25</v>
      </c>
      <c r="G204" s="294">
        <v>22</v>
      </c>
      <c r="H204" s="214" t="s">
        <v>4</v>
      </c>
      <c r="I204" s="214" t="s">
        <v>26</v>
      </c>
      <c r="J204" s="214">
        <v>10</v>
      </c>
      <c r="K204" s="220" t="s">
        <v>139</v>
      </c>
      <c r="L204" s="226"/>
      <c r="M204" s="368">
        <f t="shared" si="18"/>
        <v>27.3</v>
      </c>
      <c r="N204" s="295">
        <f t="shared" si="19"/>
        <v>27.3</v>
      </c>
      <c r="O204" s="226"/>
      <c r="P204" s="200" t="s">
        <v>2078</v>
      </c>
      <c r="Q204" s="245">
        <v>25.6</v>
      </c>
      <c r="R204" s="283">
        <f t="shared" si="15"/>
        <v>6.6406249999999972E-2</v>
      </c>
      <c r="S204" s="216">
        <v>27.3</v>
      </c>
    </row>
    <row r="205" spans="1:19" s="371" customFormat="1">
      <c r="A205" s="213" t="str">
        <f t="shared" si="20"/>
        <v>DyskPL-RD NERO126x9x225A CRS22T27</v>
      </c>
      <c r="B205" s="213"/>
      <c r="C205" s="214" t="s">
        <v>4</v>
      </c>
      <c r="D205" s="214" t="s">
        <v>1126</v>
      </c>
      <c r="E205" s="214" t="s">
        <v>27</v>
      </c>
      <c r="F205" s="296" t="s">
        <v>28</v>
      </c>
      <c r="G205" s="294">
        <v>22</v>
      </c>
      <c r="H205" s="214" t="s">
        <v>4</v>
      </c>
      <c r="I205" s="214" t="s">
        <v>29</v>
      </c>
      <c r="J205" s="214">
        <v>10</v>
      </c>
      <c r="K205" s="220" t="s">
        <v>139</v>
      </c>
      <c r="L205" s="226"/>
      <c r="M205" s="368">
        <f t="shared" si="18"/>
        <v>26</v>
      </c>
      <c r="N205" s="295">
        <f t="shared" si="19"/>
        <v>26</v>
      </c>
      <c r="O205" s="226"/>
      <c r="P205" s="200" t="s">
        <v>30</v>
      </c>
      <c r="Q205" s="245">
        <v>24.6</v>
      </c>
      <c r="R205" s="283">
        <f t="shared" ref="R205:R221" si="21">(S205-Q205)/Q205</f>
        <v>5.6910569105690999E-2</v>
      </c>
      <c r="S205" s="216">
        <v>26</v>
      </c>
    </row>
    <row r="206" spans="1:19" s="371" customFormat="1">
      <c r="A206" s="213" t="str">
        <f t="shared" si="20"/>
        <v>DyskPL-RD NERO126x6x227A CRS22T27</v>
      </c>
      <c r="B206" s="213"/>
      <c r="C206" s="214" t="s">
        <v>4</v>
      </c>
      <c r="D206" s="214" t="s">
        <v>1126</v>
      </c>
      <c r="E206" s="214" t="s">
        <v>31</v>
      </c>
      <c r="F206" s="219" t="s">
        <v>32</v>
      </c>
      <c r="G206" s="294">
        <v>22</v>
      </c>
      <c r="H206" s="214" t="s">
        <v>4</v>
      </c>
      <c r="I206" s="214" t="s">
        <v>29</v>
      </c>
      <c r="J206" s="214">
        <v>10</v>
      </c>
      <c r="K206" s="220" t="s">
        <v>139</v>
      </c>
      <c r="L206" s="226"/>
      <c r="M206" s="368">
        <f t="shared" si="18"/>
        <v>26</v>
      </c>
      <c r="N206" s="295">
        <f t="shared" si="19"/>
        <v>26</v>
      </c>
      <c r="O206" s="226"/>
      <c r="P206" s="200" t="s">
        <v>33</v>
      </c>
      <c r="Q206" s="245">
        <v>24.6</v>
      </c>
      <c r="R206" s="283">
        <f t="shared" si="21"/>
        <v>5.6910569105690999E-2</v>
      </c>
      <c r="S206" s="216">
        <v>26</v>
      </c>
    </row>
    <row r="207" spans="1:19" s="371" customFormat="1">
      <c r="A207" s="213" t="str">
        <f t="shared" si="20"/>
        <v>DyskPL-RD NERO126x6x227A CRS22T27 W</v>
      </c>
      <c r="B207" s="213"/>
      <c r="C207" s="214" t="s">
        <v>4</v>
      </c>
      <c r="D207" s="214" t="s">
        <v>1126</v>
      </c>
      <c r="E207" s="214" t="s">
        <v>31</v>
      </c>
      <c r="F207" s="219" t="s">
        <v>32</v>
      </c>
      <c r="G207" s="294">
        <v>22</v>
      </c>
      <c r="H207" s="214" t="s">
        <v>4</v>
      </c>
      <c r="I207" s="214" t="s">
        <v>10</v>
      </c>
      <c r="J207" s="214">
        <v>10</v>
      </c>
      <c r="K207" s="220" t="s">
        <v>139</v>
      </c>
      <c r="L207" s="226"/>
      <c r="M207" s="368">
        <f t="shared" si="18"/>
        <v>27.3</v>
      </c>
      <c r="N207" s="295">
        <f t="shared" si="19"/>
        <v>27.3</v>
      </c>
      <c r="O207" s="226"/>
      <c r="P207" s="200" t="s">
        <v>1485</v>
      </c>
      <c r="Q207" s="245">
        <v>25.6</v>
      </c>
      <c r="R207" s="283">
        <f t="shared" si="21"/>
        <v>6.6406249999999972E-2</v>
      </c>
      <c r="S207" s="216">
        <v>27.3</v>
      </c>
    </row>
    <row r="208" spans="1:19" s="371" customFormat="1">
      <c r="A208" s="213" t="str">
        <f t="shared" si="20"/>
        <v>Koło PL-UW NERO76x9x65A CRS6</v>
      </c>
      <c r="B208" s="213"/>
      <c r="C208" s="293" t="s">
        <v>1560</v>
      </c>
      <c r="D208" s="293" t="s">
        <v>1127</v>
      </c>
      <c r="E208" s="214" t="s">
        <v>35</v>
      </c>
      <c r="F208" s="219" t="s">
        <v>28</v>
      </c>
      <c r="G208" s="294">
        <v>6</v>
      </c>
      <c r="H208" s="214" t="s">
        <v>12</v>
      </c>
      <c r="I208" s="215"/>
      <c r="J208" s="214">
        <v>10</v>
      </c>
      <c r="K208" s="220" t="s">
        <v>139</v>
      </c>
      <c r="L208" s="226"/>
      <c r="M208" s="368">
        <f t="shared" si="18"/>
        <v>10</v>
      </c>
      <c r="N208" s="295">
        <f t="shared" si="19"/>
        <v>10</v>
      </c>
      <c r="O208" s="226"/>
      <c r="P208" s="200" t="s">
        <v>2324</v>
      </c>
      <c r="Q208" s="245">
        <v>9.9</v>
      </c>
      <c r="R208" s="283">
        <f t="shared" si="21"/>
        <v>1.0101010101010065E-2</v>
      </c>
      <c r="S208" s="216">
        <v>10</v>
      </c>
    </row>
    <row r="209" spans="1:19" s="371" customFormat="1">
      <c r="A209" s="213" t="str">
        <f t="shared" si="20"/>
        <v>Koło PL-UW NERO150x6x227A CRS22</v>
      </c>
      <c r="B209" s="213"/>
      <c r="C209" s="293" t="s">
        <v>1560</v>
      </c>
      <c r="D209" s="293" t="s">
        <v>1127</v>
      </c>
      <c r="E209" s="214" t="s">
        <v>36</v>
      </c>
      <c r="F209" s="296" t="s">
        <v>32</v>
      </c>
      <c r="G209" s="294">
        <v>22</v>
      </c>
      <c r="H209" s="214" t="s">
        <v>12</v>
      </c>
      <c r="I209" s="217"/>
      <c r="J209" s="214">
        <v>10</v>
      </c>
      <c r="K209" s="220" t="s">
        <v>139</v>
      </c>
      <c r="L209" s="226"/>
      <c r="M209" s="368">
        <f t="shared" si="18"/>
        <v>29</v>
      </c>
      <c r="N209" s="295">
        <f t="shared" si="19"/>
        <v>29</v>
      </c>
      <c r="O209" s="226"/>
      <c r="P209" s="200" t="s">
        <v>37</v>
      </c>
      <c r="Q209" s="245">
        <v>28.6</v>
      </c>
      <c r="R209" s="283">
        <f t="shared" si="21"/>
        <v>1.3986013986013936E-2</v>
      </c>
      <c r="S209" s="216">
        <v>29</v>
      </c>
    </row>
    <row r="210" spans="1:19" s="371" customFormat="1">
      <c r="A210" s="213" t="str">
        <f t="shared" si="20"/>
        <v>Koło PL-UW NERO126x6x227A CRS22</v>
      </c>
      <c r="B210" s="213"/>
      <c r="C210" s="293" t="s">
        <v>1560</v>
      </c>
      <c r="D210" s="293" t="s">
        <v>1127</v>
      </c>
      <c r="E210" s="214" t="s">
        <v>31</v>
      </c>
      <c r="F210" s="296" t="s">
        <v>32</v>
      </c>
      <c r="G210" s="294">
        <v>22</v>
      </c>
      <c r="H210" s="214" t="s">
        <v>12</v>
      </c>
      <c r="I210" s="217"/>
      <c r="J210" s="214">
        <v>10</v>
      </c>
      <c r="K210" s="220" t="s">
        <v>139</v>
      </c>
      <c r="L210" s="226"/>
      <c r="M210" s="368">
        <f t="shared" si="18"/>
        <v>25.3</v>
      </c>
      <c r="N210" s="295">
        <f t="shared" si="19"/>
        <v>25.3</v>
      </c>
      <c r="O210" s="226"/>
      <c r="P210" s="200" t="s">
        <v>39</v>
      </c>
      <c r="Q210" s="245">
        <v>24.6</v>
      </c>
      <c r="R210" s="283">
        <f t="shared" si="21"/>
        <v>2.8455284552845499E-2</v>
      </c>
      <c r="S210" s="216">
        <v>25.3</v>
      </c>
    </row>
    <row r="211" spans="1:19" s="371" customFormat="1">
      <c r="A211" s="213" t="str">
        <f t="shared" si="20"/>
        <v>Koło PL-UW NERO76x6x67A CRS6</v>
      </c>
      <c r="B211" s="213"/>
      <c r="C211" s="293" t="s">
        <v>1560</v>
      </c>
      <c r="D211" s="293" t="s">
        <v>1127</v>
      </c>
      <c r="E211" s="214" t="s">
        <v>40</v>
      </c>
      <c r="F211" s="296" t="s">
        <v>32</v>
      </c>
      <c r="G211" s="294">
        <v>6</v>
      </c>
      <c r="H211" s="214" t="s">
        <v>12</v>
      </c>
      <c r="I211" s="217"/>
      <c r="J211" s="214">
        <v>20</v>
      </c>
      <c r="K211" s="220" t="s">
        <v>139</v>
      </c>
      <c r="L211" s="226"/>
      <c r="M211" s="368">
        <f t="shared" si="18"/>
        <v>10</v>
      </c>
      <c r="N211" s="295">
        <f t="shared" si="19"/>
        <v>10</v>
      </c>
      <c r="O211" s="226"/>
      <c r="P211" s="200" t="s">
        <v>2324</v>
      </c>
      <c r="Q211" s="245">
        <v>9.9</v>
      </c>
      <c r="R211" s="283">
        <f t="shared" si="21"/>
        <v>1.0101010101010065E-2</v>
      </c>
      <c r="S211" s="216">
        <v>10</v>
      </c>
    </row>
    <row r="212" spans="1:19" s="371" customFormat="1">
      <c r="A212" s="213" t="str">
        <f t="shared" si="20"/>
        <v>Koło PL-UW MORA150x9x222A MED22</v>
      </c>
      <c r="B212" s="213"/>
      <c r="C212" s="214" t="s">
        <v>1560</v>
      </c>
      <c r="D212" s="214" t="s">
        <v>1130</v>
      </c>
      <c r="E212" s="214" t="s">
        <v>34</v>
      </c>
      <c r="F212" s="218" t="s">
        <v>176</v>
      </c>
      <c r="G212" s="294">
        <v>22</v>
      </c>
      <c r="H212" s="294" t="s">
        <v>12</v>
      </c>
      <c r="I212" s="294"/>
      <c r="J212" s="214">
        <v>10</v>
      </c>
      <c r="K212" s="246" t="s">
        <v>139</v>
      </c>
      <c r="L212" s="226"/>
      <c r="M212" s="368">
        <f t="shared" si="18"/>
        <v>25</v>
      </c>
      <c r="N212" s="295">
        <f t="shared" si="19"/>
        <v>25</v>
      </c>
      <c r="O212" s="226"/>
      <c r="P212" s="200" t="s">
        <v>50</v>
      </c>
      <c r="Q212" s="245">
        <v>25</v>
      </c>
      <c r="R212" s="283">
        <f t="shared" si="21"/>
        <v>0</v>
      </c>
      <c r="S212" s="216">
        <v>25</v>
      </c>
    </row>
    <row r="213" spans="1:19" s="371" customFormat="1">
      <c r="A213" s="213" t="str">
        <f t="shared" si="20"/>
        <v>Koło PL-UW MORA126x9x222A MED22</v>
      </c>
      <c r="B213" s="213"/>
      <c r="C213" s="214" t="s">
        <v>1560</v>
      </c>
      <c r="D213" s="214" t="s">
        <v>1130</v>
      </c>
      <c r="E213" s="214" t="s">
        <v>27</v>
      </c>
      <c r="F213" s="218" t="s">
        <v>176</v>
      </c>
      <c r="G213" s="294">
        <v>22</v>
      </c>
      <c r="H213" s="294" t="s">
        <v>12</v>
      </c>
      <c r="I213" s="294"/>
      <c r="J213" s="214">
        <v>10</v>
      </c>
      <c r="K213" s="246" t="s">
        <v>139</v>
      </c>
      <c r="L213" s="226"/>
      <c r="M213" s="368">
        <f t="shared" si="18"/>
        <v>22</v>
      </c>
      <c r="N213" s="295">
        <f t="shared" si="19"/>
        <v>22</v>
      </c>
      <c r="O213" s="226"/>
      <c r="P213" s="200" t="s">
        <v>2324</v>
      </c>
      <c r="Q213" s="245">
        <v>22</v>
      </c>
      <c r="R213" s="283">
        <f t="shared" si="21"/>
        <v>0</v>
      </c>
      <c r="S213" s="216">
        <v>22</v>
      </c>
    </row>
    <row r="214" spans="1:19" s="371" customFormat="1">
      <c r="A214" s="213" t="str">
        <f t="shared" si="20"/>
        <v>Koło PL-UW MORA76x9x62A MED6</v>
      </c>
      <c r="B214" s="213"/>
      <c r="C214" s="214" t="s">
        <v>1560</v>
      </c>
      <c r="D214" s="214" t="s">
        <v>1130</v>
      </c>
      <c r="E214" s="214" t="s">
        <v>35</v>
      </c>
      <c r="F214" s="218" t="s">
        <v>176</v>
      </c>
      <c r="G214" s="294">
        <v>6</v>
      </c>
      <c r="H214" s="294" t="s">
        <v>12</v>
      </c>
      <c r="I214" s="294"/>
      <c r="J214" s="214">
        <v>20</v>
      </c>
      <c r="K214" s="246" t="s">
        <v>139</v>
      </c>
      <c r="L214" s="226"/>
      <c r="M214" s="368">
        <f t="shared" si="18"/>
        <v>6</v>
      </c>
      <c r="N214" s="295">
        <f t="shared" si="19"/>
        <v>6</v>
      </c>
      <c r="O214" s="226"/>
      <c r="P214" s="200" t="s">
        <v>2324</v>
      </c>
      <c r="Q214" s="245">
        <v>6</v>
      </c>
      <c r="R214" s="283">
        <f t="shared" si="21"/>
        <v>0</v>
      </c>
      <c r="S214" s="216">
        <v>6</v>
      </c>
    </row>
    <row r="215" spans="1:19" s="371" customFormat="1">
      <c r="A215" s="213" t="str">
        <f t="shared" si="20"/>
        <v>Koło PL-UW MORA150x6x224A MED22</v>
      </c>
      <c r="B215" s="213"/>
      <c r="C215" s="214" t="s">
        <v>1560</v>
      </c>
      <c r="D215" s="214" t="s">
        <v>1130</v>
      </c>
      <c r="E215" s="214" t="s">
        <v>36</v>
      </c>
      <c r="F215" s="218" t="s">
        <v>2014</v>
      </c>
      <c r="G215" s="294">
        <v>22</v>
      </c>
      <c r="H215" s="294" t="s">
        <v>12</v>
      </c>
      <c r="I215" s="294"/>
      <c r="J215" s="214">
        <v>10</v>
      </c>
      <c r="K215" s="246" t="s">
        <v>139</v>
      </c>
      <c r="L215" s="226"/>
      <c r="M215" s="368">
        <f t="shared" si="18"/>
        <v>25</v>
      </c>
      <c r="N215" s="295">
        <f t="shared" si="19"/>
        <v>25</v>
      </c>
      <c r="O215" s="226"/>
      <c r="P215" s="200" t="s">
        <v>51</v>
      </c>
      <c r="Q215" s="245">
        <v>25</v>
      </c>
      <c r="R215" s="283">
        <f t="shared" si="21"/>
        <v>0</v>
      </c>
      <c r="S215" s="216">
        <v>25</v>
      </c>
    </row>
    <row r="216" spans="1:19" s="371" customFormat="1">
      <c r="A216" s="213" t="str">
        <f t="shared" ref="A216:A237" si="22">_xlfn.CONCAT(C216,D216,E216,F216,G216,I216)</f>
        <v>Koło PL-UW MORA126x6x224A MED22</v>
      </c>
      <c r="B216" s="213"/>
      <c r="C216" s="214" t="s">
        <v>1560</v>
      </c>
      <c r="D216" s="214" t="s">
        <v>1130</v>
      </c>
      <c r="E216" s="214" t="s">
        <v>31</v>
      </c>
      <c r="F216" s="218" t="s">
        <v>2014</v>
      </c>
      <c r="G216" s="294">
        <v>22</v>
      </c>
      <c r="H216" s="294" t="s">
        <v>12</v>
      </c>
      <c r="I216" s="294"/>
      <c r="J216" s="214">
        <v>10</v>
      </c>
      <c r="K216" s="246" t="s">
        <v>139</v>
      </c>
      <c r="L216" s="226"/>
      <c r="M216" s="368">
        <f t="shared" si="18"/>
        <v>22</v>
      </c>
      <c r="N216" s="295">
        <f t="shared" si="19"/>
        <v>22</v>
      </c>
      <c r="O216" s="226"/>
      <c r="P216" s="200" t="s">
        <v>52</v>
      </c>
      <c r="Q216" s="245">
        <v>22</v>
      </c>
      <c r="R216" s="283">
        <f t="shared" si="21"/>
        <v>0</v>
      </c>
      <c r="S216" s="216">
        <v>22</v>
      </c>
    </row>
    <row r="217" spans="1:19" s="371" customFormat="1">
      <c r="A217" s="213" t="str">
        <f t="shared" si="22"/>
        <v>Koło PL-UW MORA76x6x64A MED6</v>
      </c>
      <c r="B217" s="213"/>
      <c r="C217" s="214" t="s">
        <v>1560</v>
      </c>
      <c r="D217" s="214" t="s">
        <v>1130</v>
      </c>
      <c r="E217" s="214" t="s">
        <v>40</v>
      </c>
      <c r="F217" s="218" t="s">
        <v>2014</v>
      </c>
      <c r="G217" s="294">
        <v>6</v>
      </c>
      <c r="H217" s="294" t="s">
        <v>12</v>
      </c>
      <c r="I217" s="294"/>
      <c r="J217" s="214">
        <v>20</v>
      </c>
      <c r="K217" s="246" t="s">
        <v>139</v>
      </c>
      <c r="L217" s="226"/>
      <c r="M217" s="368">
        <f t="shared" si="18"/>
        <v>6</v>
      </c>
      <c r="N217" s="295">
        <f t="shared" si="19"/>
        <v>6</v>
      </c>
      <c r="O217" s="226"/>
      <c r="P217" s="200" t="s">
        <v>53</v>
      </c>
      <c r="Q217" s="245">
        <v>6</v>
      </c>
      <c r="R217" s="283">
        <f t="shared" si="21"/>
        <v>0</v>
      </c>
      <c r="S217" s="216">
        <v>6</v>
      </c>
    </row>
    <row r="218" spans="1:19" s="371" customFormat="1">
      <c r="A218" s="213" t="str">
        <f t="shared" si="22"/>
        <v>Koło PL-UW MORA150x6x222A MED22</v>
      </c>
      <c r="B218" s="213"/>
      <c r="C218" s="214" t="s">
        <v>1560</v>
      </c>
      <c r="D218" s="214" t="s">
        <v>1130</v>
      </c>
      <c r="E218" s="214" t="s">
        <v>36</v>
      </c>
      <c r="F218" s="218" t="s">
        <v>176</v>
      </c>
      <c r="G218" s="294">
        <v>22</v>
      </c>
      <c r="H218" s="294" t="s">
        <v>12</v>
      </c>
      <c r="I218" s="294"/>
      <c r="J218" s="214">
        <v>10</v>
      </c>
      <c r="K218" s="246" t="s">
        <v>139</v>
      </c>
      <c r="L218" s="226"/>
      <c r="M218" s="368">
        <f t="shared" si="18"/>
        <v>26.2</v>
      </c>
      <c r="N218" s="295">
        <f t="shared" si="19"/>
        <v>26.2</v>
      </c>
      <c r="O218" s="226"/>
      <c r="P218" s="200" t="s">
        <v>2079</v>
      </c>
      <c r="Q218" s="245">
        <v>26.2</v>
      </c>
      <c r="R218" s="283">
        <f t="shared" si="21"/>
        <v>0</v>
      </c>
      <c r="S218" s="216">
        <v>26.2</v>
      </c>
    </row>
    <row r="219" spans="1:19" s="371" customFormat="1">
      <c r="A219" s="213" t="str">
        <f t="shared" si="22"/>
        <v>Koło PL-UW MORA126x6x222A MED22</v>
      </c>
      <c r="B219" s="213"/>
      <c r="C219" s="214" t="s">
        <v>1560</v>
      </c>
      <c r="D219" s="214" t="s">
        <v>1130</v>
      </c>
      <c r="E219" s="214" t="s">
        <v>31</v>
      </c>
      <c r="F219" s="218" t="s">
        <v>176</v>
      </c>
      <c r="G219" s="294">
        <v>22</v>
      </c>
      <c r="H219" s="294" t="s">
        <v>12</v>
      </c>
      <c r="I219" s="294"/>
      <c r="J219" s="214">
        <v>10</v>
      </c>
      <c r="K219" s="246" t="s">
        <v>139</v>
      </c>
      <c r="L219" s="226"/>
      <c r="M219" s="368">
        <f t="shared" ref="M219:M250" si="23">S219</f>
        <v>23</v>
      </c>
      <c r="N219" s="295">
        <f t="shared" si="19"/>
        <v>23</v>
      </c>
      <c r="O219" s="226"/>
      <c r="P219" s="200" t="s">
        <v>2080</v>
      </c>
      <c r="Q219" s="245">
        <v>23</v>
      </c>
      <c r="R219" s="283">
        <f t="shared" si="21"/>
        <v>0</v>
      </c>
      <c r="S219" s="216">
        <v>23</v>
      </c>
    </row>
    <row r="220" spans="1:19" s="371" customFormat="1">
      <c r="A220" s="213" t="str">
        <f t="shared" si="22"/>
        <v>Koło PL-UW MORA76x6x62A MED6</v>
      </c>
      <c r="B220" s="213"/>
      <c r="C220" s="214" t="s">
        <v>1560</v>
      </c>
      <c r="D220" s="214" t="s">
        <v>1130</v>
      </c>
      <c r="E220" s="214" t="s">
        <v>40</v>
      </c>
      <c r="F220" s="218" t="s">
        <v>176</v>
      </c>
      <c r="G220" s="294">
        <v>6</v>
      </c>
      <c r="H220" s="294" t="s">
        <v>12</v>
      </c>
      <c r="I220" s="294"/>
      <c r="J220" s="214">
        <v>20</v>
      </c>
      <c r="K220" s="246" t="s">
        <v>139</v>
      </c>
      <c r="L220" s="226"/>
      <c r="M220" s="368">
        <f t="shared" si="23"/>
        <v>6.4</v>
      </c>
      <c r="N220" s="295">
        <f t="shared" si="19"/>
        <v>6.4</v>
      </c>
      <c r="O220" s="226"/>
      <c r="P220" s="200" t="s">
        <v>2324</v>
      </c>
      <c r="Q220" s="245">
        <v>6.4</v>
      </c>
      <c r="R220" s="283">
        <f t="shared" si="21"/>
        <v>0</v>
      </c>
      <c r="S220" s="216">
        <v>6.4</v>
      </c>
    </row>
    <row r="221" spans="1:19" s="371" customFormat="1">
      <c r="A221" s="213" t="str">
        <f t="shared" si="22"/>
        <v>DyskPL-RD HARMA 126x6x222S FIN22T27</v>
      </c>
      <c r="B221" s="213"/>
      <c r="C221" s="214" t="s">
        <v>4</v>
      </c>
      <c r="D221" s="214" t="s">
        <v>1131</v>
      </c>
      <c r="E221" s="214" t="s">
        <v>31</v>
      </c>
      <c r="F221" s="219" t="s">
        <v>54</v>
      </c>
      <c r="G221" s="297">
        <v>22</v>
      </c>
      <c r="H221" s="214" t="s">
        <v>4</v>
      </c>
      <c r="I221" s="218" t="s">
        <v>29</v>
      </c>
      <c r="J221" s="218">
        <v>10</v>
      </c>
      <c r="K221" s="220" t="s">
        <v>139</v>
      </c>
      <c r="L221" s="226"/>
      <c r="M221" s="368">
        <f t="shared" si="23"/>
        <v>19.600000000000001</v>
      </c>
      <c r="N221" s="295">
        <f t="shared" si="19"/>
        <v>19.600000000000001</v>
      </c>
      <c r="O221" s="226"/>
      <c r="P221" s="200" t="s">
        <v>55</v>
      </c>
      <c r="Q221" s="245">
        <v>18</v>
      </c>
      <c r="R221" s="283">
        <f t="shared" si="21"/>
        <v>8.8888888888888962E-2</v>
      </c>
      <c r="S221" s="216">
        <v>19.600000000000001</v>
      </c>
    </row>
    <row r="222" spans="1:19" s="371" customFormat="1">
      <c r="A222" s="213" t="str">
        <f t="shared" si="22"/>
        <v>DyskPL-RD HARMA 126x13x222S FIN22T27 XW</v>
      </c>
      <c r="B222" s="213"/>
      <c r="C222" s="214" t="s">
        <v>4</v>
      </c>
      <c r="D222" s="214" t="s">
        <v>1131</v>
      </c>
      <c r="E222" s="214" t="s">
        <v>710</v>
      </c>
      <c r="F222" s="219" t="s">
        <v>54</v>
      </c>
      <c r="G222" s="297">
        <v>22</v>
      </c>
      <c r="H222" s="214" t="s">
        <v>4</v>
      </c>
      <c r="I222" s="218" t="s">
        <v>11</v>
      </c>
      <c r="J222" s="218">
        <v>10</v>
      </c>
      <c r="K222" s="220" t="s">
        <v>139</v>
      </c>
      <c r="L222" s="226"/>
      <c r="M222" s="368">
        <f t="shared" si="23"/>
        <v>61.6</v>
      </c>
      <c r="N222" s="295">
        <f t="shared" si="19"/>
        <v>61.6</v>
      </c>
      <c r="O222" s="226"/>
      <c r="P222" s="200" t="s">
        <v>1487</v>
      </c>
      <c r="Q222" s="245">
        <v>55</v>
      </c>
      <c r="R222" s="283">
        <f t="shared" ref="R222:R255" si="24">(S222-Q222)/Q222</f>
        <v>0.12000000000000002</v>
      </c>
      <c r="S222" s="216">
        <v>61.6</v>
      </c>
    </row>
    <row r="223" spans="1:19" s="371" customFormat="1">
      <c r="A223" s="213" t="str">
        <f t="shared" si="22"/>
        <v>Koło PL-UW HARMA150x6x222S FIN22</v>
      </c>
      <c r="B223" s="213"/>
      <c r="C223" s="214" t="s">
        <v>1560</v>
      </c>
      <c r="D223" s="214" t="s">
        <v>1132</v>
      </c>
      <c r="E223" s="214" t="s">
        <v>36</v>
      </c>
      <c r="F223" s="219" t="s">
        <v>54</v>
      </c>
      <c r="G223" s="305">
        <v>22</v>
      </c>
      <c r="H223" s="214" t="s">
        <v>12</v>
      </c>
      <c r="I223" s="219"/>
      <c r="J223" s="218">
        <v>10</v>
      </c>
      <c r="K223" s="220" t="s">
        <v>139</v>
      </c>
      <c r="L223" s="226"/>
      <c r="M223" s="368">
        <f t="shared" si="23"/>
        <v>30.3</v>
      </c>
      <c r="N223" s="295">
        <f t="shared" si="19"/>
        <v>30.3</v>
      </c>
      <c r="O223" s="226"/>
      <c r="P223" s="200" t="s">
        <v>2081</v>
      </c>
      <c r="Q223" s="245">
        <v>28</v>
      </c>
      <c r="R223" s="283">
        <f t="shared" si="24"/>
        <v>8.214285714285717E-2</v>
      </c>
      <c r="S223" s="216">
        <v>30.3</v>
      </c>
    </row>
    <row r="224" spans="1:19" s="371" customFormat="1">
      <c r="A224" s="213" t="str">
        <f t="shared" si="22"/>
        <v>Koło PL-UW HARMA126x6x222S FIN22</v>
      </c>
      <c r="B224" s="213"/>
      <c r="C224" s="214" t="s">
        <v>1560</v>
      </c>
      <c r="D224" s="214" t="s">
        <v>1132</v>
      </c>
      <c r="E224" s="214" t="s">
        <v>31</v>
      </c>
      <c r="F224" s="219" t="s">
        <v>54</v>
      </c>
      <c r="G224" s="305">
        <v>22</v>
      </c>
      <c r="H224" s="214" t="s">
        <v>12</v>
      </c>
      <c r="I224" s="219"/>
      <c r="J224" s="218">
        <v>10</v>
      </c>
      <c r="K224" s="220" t="s">
        <v>139</v>
      </c>
      <c r="L224" s="226"/>
      <c r="M224" s="368">
        <f t="shared" si="23"/>
        <v>20.9</v>
      </c>
      <c r="N224" s="295">
        <f t="shared" si="19"/>
        <v>20.9</v>
      </c>
      <c r="O224" s="226"/>
      <c r="P224" s="200" t="s">
        <v>2082</v>
      </c>
      <c r="Q224" s="245">
        <v>19.399999999999999</v>
      </c>
      <c r="R224" s="283">
        <f t="shared" si="24"/>
        <v>7.7319587628865982E-2</v>
      </c>
      <c r="S224" s="216">
        <v>20.9</v>
      </c>
    </row>
    <row r="225" spans="1:19" s="371" customFormat="1">
      <c r="A225" s="213" t="str">
        <f t="shared" si="22"/>
        <v>Koło PL-UW HARMA76x6x62S FIN6</v>
      </c>
      <c r="B225" s="213"/>
      <c r="C225" s="214" t="s">
        <v>1560</v>
      </c>
      <c r="D225" s="214" t="s">
        <v>1132</v>
      </c>
      <c r="E225" s="218" t="s">
        <v>40</v>
      </c>
      <c r="F225" s="219" t="s">
        <v>54</v>
      </c>
      <c r="G225" s="297">
        <v>6</v>
      </c>
      <c r="H225" s="218" t="s">
        <v>12</v>
      </c>
      <c r="I225" s="219"/>
      <c r="J225" s="218">
        <v>20</v>
      </c>
      <c r="K225" s="220" t="s">
        <v>139</v>
      </c>
      <c r="L225" s="226"/>
      <c r="M225" s="368">
        <f t="shared" si="23"/>
        <v>7.4</v>
      </c>
      <c r="N225" s="295">
        <f t="shared" si="19"/>
        <v>7.4</v>
      </c>
      <c r="O225" s="226"/>
      <c r="P225" s="200" t="s">
        <v>56</v>
      </c>
      <c r="Q225" s="245">
        <v>7.2</v>
      </c>
      <c r="R225" s="283">
        <f t="shared" si="24"/>
        <v>2.7777777777777801E-2</v>
      </c>
      <c r="S225" s="216">
        <v>7.4</v>
      </c>
    </row>
    <row r="226" spans="1:19" s="371" customFormat="1">
      <c r="A226" s="213" t="str">
        <f t="shared" si="22"/>
        <v>DyskPL-RD HARMA 126x6x224S FIN22T27</v>
      </c>
      <c r="B226" s="213"/>
      <c r="C226" s="214" t="s">
        <v>4</v>
      </c>
      <c r="D226" s="214" t="s">
        <v>1131</v>
      </c>
      <c r="E226" s="214" t="s">
        <v>31</v>
      </c>
      <c r="F226" s="219" t="s">
        <v>58</v>
      </c>
      <c r="G226" s="297">
        <v>22</v>
      </c>
      <c r="H226" s="214" t="s">
        <v>4</v>
      </c>
      <c r="I226" s="218" t="s">
        <v>29</v>
      </c>
      <c r="J226" s="218">
        <v>10</v>
      </c>
      <c r="K226" s="220" t="s">
        <v>139</v>
      </c>
      <c r="L226" s="226"/>
      <c r="M226" s="368">
        <f t="shared" si="23"/>
        <v>36.200000000000003</v>
      </c>
      <c r="N226" s="295">
        <f t="shared" si="19"/>
        <v>36.200000000000003</v>
      </c>
      <c r="O226" s="226"/>
      <c r="P226" s="200" t="s">
        <v>59</v>
      </c>
      <c r="Q226" s="245">
        <v>33.6</v>
      </c>
      <c r="R226" s="283">
        <f t="shared" si="24"/>
        <v>7.7380952380952425E-2</v>
      </c>
      <c r="S226" s="216">
        <v>36.200000000000003</v>
      </c>
    </row>
    <row r="227" spans="1:19" s="371" customFormat="1">
      <c r="A227" s="213" t="str">
        <f t="shared" si="22"/>
        <v>DyskPL-RD HARMA 126x9x224S FIN22T27 XW</v>
      </c>
      <c r="B227" s="213"/>
      <c r="C227" s="214" t="s">
        <v>4</v>
      </c>
      <c r="D227" s="214" t="s">
        <v>1131</v>
      </c>
      <c r="E227" s="214" t="s">
        <v>27</v>
      </c>
      <c r="F227" s="219" t="s">
        <v>58</v>
      </c>
      <c r="G227" s="297">
        <v>22</v>
      </c>
      <c r="H227" s="214" t="s">
        <v>4</v>
      </c>
      <c r="I227" s="218" t="s">
        <v>11</v>
      </c>
      <c r="J227" s="218">
        <v>10</v>
      </c>
      <c r="K227" s="220" t="s">
        <v>139</v>
      </c>
      <c r="L227" s="226"/>
      <c r="M227" s="368">
        <f t="shared" si="23"/>
        <v>54.5</v>
      </c>
      <c r="N227" s="295">
        <f t="shared" si="19"/>
        <v>54.5</v>
      </c>
      <c r="O227" s="226"/>
      <c r="P227" s="200" t="s">
        <v>2083</v>
      </c>
      <c r="Q227" s="245">
        <v>49</v>
      </c>
      <c r="R227" s="283">
        <f t="shared" si="24"/>
        <v>0.11224489795918367</v>
      </c>
      <c r="S227" s="216">
        <v>54.5</v>
      </c>
    </row>
    <row r="228" spans="1:19" s="371" customFormat="1">
      <c r="A228" s="213" t="str">
        <f t="shared" si="22"/>
        <v>DyskPL-RD HARMA 126x9x224S FIN22T29 XW</v>
      </c>
      <c r="B228" s="213"/>
      <c r="C228" s="214" t="s">
        <v>4</v>
      </c>
      <c r="D228" s="214" t="s">
        <v>1131</v>
      </c>
      <c r="E228" s="214" t="s">
        <v>27</v>
      </c>
      <c r="F228" s="219" t="s">
        <v>58</v>
      </c>
      <c r="G228" s="297">
        <v>22</v>
      </c>
      <c r="H228" s="214" t="s">
        <v>4</v>
      </c>
      <c r="I228" s="218" t="s">
        <v>26</v>
      </c>
      <c r="J228" s="218">
        <v>10</v>
      </c>
      <c r="K228" s="220" t="s">
        <v>139</v>
      </c>
      <c r="L228" s="226"/>
      <c r="M228" s="368">
        <f t="shared" si="23"/>
        <v>54.5</v>
      </c>
      <c r="N228" s="295">
        <f t="shared" si="19"/>
        <v>54.5</v>
      </c>
      <c r="O228" s="226"/>
      <c r="P228" s="200" t="s">
        <v>60</v>
      </c>
      <c r="Q228" s="245">
        <v>49</v>
      </c>
      <c r="R228" s="283">
        <f t="shared" si="24"/>
        <v>0.11224489795918367</v>
      </c>
      <c r="S228" s="216">
        <v>54.5</v>
      </c>
    </row>
    <row r="229" spans="1:19" s="371" customFormat="1">
      <c r="A229" s="213" t="str">
        <f t="shared" si="22"/>
        <v>DyskPL-RD HARMA 115x13x224S FIN22T27 X</v>
      </c>
      <c r="B229" s="213"/>
      <c r="C229" s="214" t="s">
        <v>4</v>
      </c>
      <c r="D229" s="214" t="s">
        <v>1131</v>
      </c>
      <c r="E229" s="214" t="s">
        <v>712</v>
      </c>
      <c r="F229" s="219" t="s">
        <v>58</v>
      </c>
      <c r="G229" s="297">
        <v>22</v>
      </c>
      <c r="H229" s="214" t="s">
        <v>4</v>
      </c>
      <c r="I229" s="218" t="s">
        <v>8</v>
      </c>
      <c r="J229" s="218">
        <v>10</v>
      </c>
      <c r="K229" s="220" t="s">
        <v>139</v>
      </c>
      <c r="L229" s="226"/>
      <c r="M229" s="368">
        <f t="shared" si="23"/>
        <v>62</v>
      </c>
      <c r="N229" s="295">
        <f t="shared" si="19"/>
        <v>62</v>
      </c>
      <c r="O229" s="226"/>
      <c r="P229" s="200" t="s">
        <v>2362</v>
      </c>
      <c r="Q229" s="245">
        <v>53</v>
      </c>
      <c r="R229" s="283">
        <f t="shared" si="24"/>
        <v>0.16981132075471697</v>
      </c>
      <c r="S229" s="216">
        <v>62</v>
      </c>
    </row>
    <row r="230" spans="1:19" s="371" customFormat="1">
      <c r="A230" s="213" t="str">
        <f t="shared" si="22"/>
        <v>DyskPL-RD HARMA 126x13x224S FIN22T27 XW</v>
      </c>
      <c r="B230" s="213"/>
      <c r="C230" s="214" t="s">
        <v>4</v>
      </c>
      <c r="D230" s="214" t="s">
        <v>1131</v>
      </c>
      <c r="E230" s="214" t="s">
        <v>710</v>
      </c>
      <c r="F230" s="219" t="s">
        <v>58</v>
      </c>
      <c r="G230" s="297">
        <v>22</v>
      </c>
      <c r="H230" s="214" t="s">
        <v>4</v>
      </c>
      <c r="I230" s="218" t="s">
        <v>11</v>
      </c>
      <c r="J230" s="218">
        <v>10</v>
      </c>
      <c r="K230" s="220" t="s">
        <v>139</v>
      </c>
      <c r="L230" s="226"/>
      <c r="M230" s="368">
        <f t="shared" si="23"/>
        <v>66.400000000000006</v>
      </c>
      <c r="N230" s="295">
        <f t="shared" si="19"/>
        <v>66.400000000000006</v>
      </c>
      <c r="O230" s="226"/>
      <c r="P230" s="200" t="s">
        <v>1486</v>
      </c>
      <c r="Q230" s="245">
        <v>57</v>
      </c>
      <c r="R230" s="283">
        <f t="shared" si="24"/>
        <v>0.16491228070175448</v>
      </c>
      <c r="S230" s="216">
        <v>66.400000000000006</v>
      </c>
    </row>
    <row r="231" spans="1:19" s="371" customFormat="1">
      <c r="A231" s="213" t="str">
        <f t="shared" si="22"/>
        <v>Koło PL-UW HARMA150x4x224S FIN22</v>
      </c>
      <c r="B231" s="213"/>
      <c r="C231" s="214" t="s">
        <v>1560</v>
      </c>
      <c r="D231" s="214" t="s">
        <v>1132</v>
      </c>
      <c r="E231" s="214" t="s">
        <v>14</v>
      </c>
      <c r="F231" s="219" t="s">
        <v>58</v>
      </c>
      <c r="G231" s="306">
        <v>22</v>
      </c>
      <c r="H231" s="214" t="s">
        <v>12</v>
      </c>
      <c r="I231" s="307"/>
      <c r="J231" s="214">
        <v>10</v>
      </c>
      <c r="K231" s="220" t="s">
        <v>139</v>
      </c>
      <c r="L231" s="226"/>
      <c r="M231" s="368">
        <f t="shared" si="23"/>
        <v>43</v>
      </c>
      <c r="N231" s="295">
        <f t="shared" si="19"/>
        <v>43</v>
      </c>
      <c r="O231" s="226"/>
      <c r="P231" s="200" t="s">
        <v>41</v>
      </c>
      <c r="Q231" s="245">
        <v>43</v>
      </c>
      <c r="R231" s="283">
        <f t="shared" si="24"/>
        <v>0</v>
      </c>
      <c r="S231" s="216">
        <v>43</v>
      </c>
    </row>
    <row r="232" spans="1:19" s="371" customFormat="1">
      <c r="A232" s="213" t="str">
        <f t="shared" si="22"/>
        <v>Koło PL-UW HARMA126x4x224S FIN22</v>
      </c>
      <c r="B232" s="213"/>
      <c r="C232" s="214" t="s">
        <v>1560</v>
      </c>
      <c r="D232" s="214" t="s">
        <v>1132</v>
      </c>
      <c r="E232" s="214" t="s">
        <v>16</v>
      </c>
      <c r="F232" s="219" t="s">
        <v>58</v>
      </c>
      <c r="G232" s="306">
        <v>22</v>
      </c>
      <c r="H232" s="214" t="s">
        <v>12</v>
      </c>
      <c r="I232" s="307"/>
      <c r="J232" s="214">
        <v>10</v>
      </c>
      <c r="K232" s="220" t="s">
        <v>139</v>
      </c>
      <c r="L232" s="226"/>
      <c r="M232" s="368">
        <f t="shared" si="23"/>
        <v>29.6</v>
      </c>
      <c r="N232" s="295">
        <f t="shared" si="19"/>
        <v>29.6</v>
      </c>
      <c r="O232" s="226"/>
      <c r="P232" s="200" t="s">
        <v>2084</v>
      </c>
      <c r="Q232" s="245">
        <v>29.6</v>
      </c>
      <c r="R232" s="283">
        <f t="shared" si="24"/>
        <v>0</v>
      </c>
      <c r="S232" s="216">
        <v>29.6</v>
      </c>
    </row>
    <row r="233" spans="1:19" s="371" customFormat="1">
      <c r="A233" s="213" t="str">
        <f t="shared" si="22"/>
        <v>Koło PL-UW HARMA150x6x224S FIN22</v>
      </c>
      <c r="B233" s="213"/>
      <c r="C233" s="214" t="s">
        <v>1560</v>
      </c>
      <c r="D233" s="214" t="s">
        <v>1132</v>
      </c>
      <c r="E233" s="214" t="s">
        <v>36</v>
      </c>
      <c r="F233" s="219" t="s">
        <v>58</v>
      </c>
      <c r="G233" s="305">
        <v>22</v>
      </c>
      <c r="H233" s="214" t="s">
        <v>12</v>
      </c>
      <c r="I233" s="296"/>
      <c r="J233" s="218">
        <v>10</v>
      </c>
      <c r="K233" s="220" t="s">
        <v>139</v>
      </c>
      <c r="L233" s="226"/>
      <c r="M233" s="368">
        <f t="shared" si="23"/>
        <v>59.9</v>
      </c>
      <c r="N233" s="295">
        <f t="shared" si="19"/>
        <v>59.9</v>
      </c>
      <c r="O233" s="226"/>
      <c r="P233" s="200" t="s">
        <v>2085</v>
      </c>
      <c r="Q233" s="245">
        <v>54</v>
      </c>
      <c r="R233" s="283">
        <f t="shared" si="24"/>
        <v>0.10925925925925924</v>
      </c>
      <c r="S233" s="216">
        <v>59.9</v>
      </c>
    </row>
    <row r="234" spans="1:19" s="371" customFormat="1">
      <c r="A234" s="213" t="str">
        <f t="shared" si="22"/>
        <v>Koło PL-UW HARMA126x6x224S FIN22</v>
      </c>
      <c r="B234" s="213"/>
      <c r="C234" s="214" t="s">
        <v>1560</v>
      </c>
      <c r="D234" s="214" t="s">
        <v>1132</v>
      </c>
      <c r="E234" s="214" t="s">
        <v>31</v>
      </c>
      <c r="F234" s="219" t="s">
        <v>58</v>
      </c>
      <c r="G234" s="305">
        <v>22</v>
      </c>
      <c r="H234" s="214" t="s">
        <v>12</v>
      </c>
      <c r="I234" s="296"/>
      <c r="J234" s="218">
        <v>10</v>
      </c>
      <c r="K234" s="220" t="s">
        <v>139</v>
      </c>
      <c r="L234" s="226"/>
      <c r="M234" s="368">
        <f t="shared" si="23"/>
        <v>41.2</v>
      </c>
      <c r="N234" s="295">
        <f t="shared" si="19"/>
        <v>41.2</v>
      </c>
      <c r="O234" s="226"/>
      <c r="P234" s="200" t="s">
        <v>2086</v>
      </c>
      <c r="Q234" s="245">
        <v>37.6</v>
      </c>
      <c r="R234" s="283">
        <f t="shared" si="24"/>
        <v>9.5744680851063871E-2</v>
      </c>
      <c r="S234" s="216">
        <v>41.2</v>
      </c>
    </row>
    <row r="235" spans="1:19" s="371" customFormat="1">
      <c r="A235" s="213" t="str">
        <f t="shared" si="22"/>
        <v>Koło PL-UW HARMA76x6x64S FIN6</v>
      </c>
      <c r="B235" s="213"/>
      <c r="C235" s="214" t="s">
        <v>1560</v>
      </c>
      <c r="D235" s="214" t="s">
        <v>1132</v>
      </c>
      <c r="E235" s="218" t="s">
        <v>40</v>
      </c>
      <c r="F235" s="219" t="s">
        <v>58</v>
      </c>
      <c r="G235" s="297">
        <v>6</v>
      </c>
      <c r="H235" s="218" t="s">
        <v>12</v>
      </c>
      <c r="I235" s="296"/>
      <c r="J235" s="218">
        <v>20</v>
      </c>
      <c r="K235" s="220" t="s">
        <v>139</v>
      </c>
      <c r="L235" s="226"/>
      <c r="M235" s="368">
        <f t="shared" si="23"/>
        <v>14.4</v>
      </c>
      <c r="N235" s="295">
        <f t="shared" si="19"/>
        <v>14.4</v>
      </c>
      <c r="O235" s="226"/>
      <c r="P235" s="200" t="s">
        <v>2324</v>
      </c>
      <c r="Q235" s="245">
        <v>12.8</v>
      </c>
      <c r="R235" s="283">
        <f t="shared" si="24"/>
        <v>0.12499999999999997</v>
      </c>
      <c r="S235" s="216">
        <v>14.4</v>
      </c>
    </row>
    <row r="236" spans="1:19">
      <c r="A236" s="173" t="str">
        <f t="shared" si="22"/>
        <v>Koło XL-UW150x3x226A MED22</v>
      </c>
      <c r="C236" s="1" t="s">
        <v>1560</v>
      </c>
      <c r="D236" s="1" t="s">
        <v>203</v>
      </c>
      <c r="E236" s="1" t="s">
        <v>204</v>
      </c>
      <c r="F236" s="308" t="s">
        <v>177</v>
      </c>
      <c r="G236" s="304">
        <v>22</v>
      </c>
      <c r="H236" s="304"/>
      <c r="I236" s="2"/>
      <c r="J236" s="1">
        <v>10</v>
      </c>
      <c r="K236" s="247" t="s">
        <v>139</v>
      </c>
      <c r="L236" s="228"/>
      <c r="M236" s="367">
        <f t="shared" si="23"/>
        <v>51</v>
      </c>
      <c r="N236" s="290">
        <f t="shared" si="19"/>
        <v>51</v>
      </c>
      <c r="O236" s="228"/>
      <c r="P236" s="200" t="s">
        <v>205</v>
      </c>
      <c r="Q236" s="240">
        <v>51</v>
      </c>
      <c r="R236" s="282">
        <f t="shared" si="24"/>
        <v>0</v>
      </c>
      <c r="S236" s="152">
        <v>51</v>
      </c>
    </row>
    <row r="237" spans="1:19">
      <c r="A237" s="173" t="str">
        <f t="shared" si="22"/>
        <v>Koło XL-UW (100pack)150x3x226A MED22</v>
      </c>
      <c r="C237" s="12" t="s">
        <v>1560</v>
      </c>
      <c r="D237" s="12" t="s">
        <v>208</v>
      </c>
      <c r="E237" s="1" t="s">
        <v>204</v>
      </c>
      <c r="F237" s="308" t="s">
        <v>177</v>
      </c>
      <c r="G237" s="304">
        <v>22</v>
      </c>
      <c r="H237" s="304"/>
      <c r="I237" s="2"/>
      <c r="J237" s="1">
        <v>100</v>
      </c>
      <c r="K237" s="247" t="s">
        <v>139</v>
      </c>
      <c r="L237" s="228"/>
      <c r="M237" s="367">
        <f t="shared" si="23"/>
        <v>47.9</v>
      </c>
      <c r="N237" s="290">
        <f t="shared" si="19"/>
        <v>47.9</v>
      </c>
      <c r="O237" s="228"/>
      <c r="P237" s="200" t="s">
        <v>2087</v>
      </c>
      <c r="Q237" s="240">
        <v>46.8</v>
      </c>
      <c r="R237" s="282">
        <f t="shared" si="24"/>
        <v>2.3504273504273535E-2</v>
      </c>
      <c r="S237" s="152">
        <v>47.9</v>
      </c>
    </row>
    <row r="238" spans="1:19">
      <c r="A238" s="173" t="str">
        <f t="shared" ref="A238:A301" si="25">_xlfn.CONCAT(C238,D238,E238,F238,G238,I238)</f>
        <v>Koło XL-UW150x3x228A CRS22</v>
      </c>
      <c r="C238" s="86" t="s">
        <v>1560</v>
      </c>
      <c r="D238" s="86" t="s">
        <v>203</v>
      </c>
      <c r="E238" s="86" t="s">
        <v>204</v>
      </c>
      <c r="F238" s="211" t="s">
        <v>178</v>
      </c>
      <c r="G238" s="309">
        <v>22</v>
      </c>
      <c r="H238" s="309"/>
      <c r="I238" s="87"/>
      <c r="J238" s="86">
        <v>10</v>
      </c>
      <c r="K238" s="247" t="s">
        <v>139</v>
      </c>
      <c r="L238" s="228"/>
      <c r="M238" s="367">
        <f t="shared" si="23"/>
        <v>81</v>
      </c>
      <c r="N238" s="290">
        <f t="shared" si="19"/>
        <v>81</v>
      </c>
      <c r="O238" s="228"/>
      <c r="P238" s="200" t="s">
        <v>2363</v>
      </c>
      <c r="Q238" s="240">
        <v>72</v>
      </c>
      <c r="R238" s="282">
        <f t="shared" si="24"/>
        <v>0.125</v>
      </c>
      <c r="S238" s="152">
        <v>81</v>
      </c>
    </row>
    <row r="239" spans="1:19">
      <c r="A239" s="173" t="str">
        <f t="shared" si="25"/>
        <v>Koło XL-UW126x3x226A MED22</v>
      </c>
      <c r="C239" s="1" t="s">
        <v>1560</v>
      </c>
      <c r="D239" s="1" t="s">
        <v>203</v>
      </c>
      <c r="E239" s="1" t="s">
        <v>206</v>
      </c>
      <c r="F239" s="3" t="s">
        <v>177</v>
      </c>
      <c r="G239" s="304">
        <v>22</v>
      </c>
      <c r="H239" s="304"/>
      <c r="I239" s="2"/>
      <c r="J239" s="1">
        <v>10</v>
      </c>
      <c r="K239" s="247" t="s">
        <v>139</v>
      </c>
      <c r="L239" s="228"/>
      <c r="M239" s="367">
        <f t="shared" si="23"/>
        <v>35.4</v>
      </c>
      <c r="N239" s="290">
        <f t="shared" si="19"/>
        <v>35.4</v>
      </c>
      <c r="O239" s="228"/>
      <c r="P239" s="200" t="s">
        <v>207</v>
      </c>
      <c r="Q239" s="240">
        <v>35.4</v>
      </c>
      <c r="R239" s="282">
        <f t="shared" si="24"/>
        <v>0</v>
      </c>
      <c r="S239" s="152">
        <v>35.4</v>
      </c>
    </row>
    <row r="240" spans="1:19">
      <c r="A240" s="173" t="str">
        <f t="shared" si="25"/>
        <v>Koło XL-UW (100pack)126x3x226A MED22</v>
      </c>
      <c r="C240" s="12" t="s">
        <v>1560</v>
      </c>
      <c r="D240" s="12" t="s">
        <v>208</v>
      </c>
      <c r="E240" s="1" t="s">
        <v>206</v>
      </c>
      <c r="F240" s="3" t="s">
        <v>177</v>
      </c>
      <c r="G240" s="304">
        <v>22</v>
      </c>
      <c r="H240" s="304"/>
      <c r="I240" s="2"/>
      <c r="J240" s="1">
        <v>100</v>
      </c>
      <c r="K240" s="247" t="s">
        <v>139</v>
      </c>
      <c r="L240" s="228"/>
      <c r="M240" s="367">
        <f t="shared" si="23"/>
        <v>33.299999999999997</v>
      </c>
      <c r="N240" s="290">
        <f t="shared" si="19"/>
        <v>33.299999999999997</v>
      </c>
      <c r="O240" s="228"/>
      <c r="P240" s="200" t="s">
        <v>209</v>
      </c>
      <c r="Q240" s="240">
        <v>32.200000000000003</v>
      </c>
      <c r="R240" s="282">
        <f t="shared" si="24"/>
        <v>3.4161490683229635E-2</v>
      </c>
      <c r="S240" s="152">
        <v>33.299999999999997</v>
      </c>
    </row>
    <row r="241" spans="1:19">
      <c r="A241" s="173" t="str">
        <f t="shared" si="25"/>
        <v>Koło XL-UW126x3x228A CRS22</v>
      </c>
      <c r="C241" s="86" t="s">
        <v>1560</v>
      </c>
      <c r="D241" s="86" t="s">
        <v>203</v>
      </c>
      <c r="E241" s="86" t="s">
        <v>206</v>
      </c>
      <c r="F241" s="211" t="s">
        <v>178</v>
      </c>
      <c r="G241" s="309">
        <v>22</v>
      </c>
      <c r="H241" s="309"/>
      <c r="I241" s="87"/>
      <c r="J241" s="86">
        <v>10</v>
      </c>
      <c r="K241" s="247" t="s">
        <v>139</v>
      </c>
      <c r="L241" s="228"/>
      <c r="M241" s="367">
        <f t="shared" si="23"/>
        <v>56.2</v>
      </c>
      <c r="N241" s="290">
        <f t="shared" si="19"/>
        <v>56.2</v>
      </c>
      <c r="O241" s="228"/>
      <c r="P241" s="200" t="s">
        <v>2364</v>
      </c>
      <c r="Q241" s="240">
        <v>50</v>
      </c>
      <c r="R241" s="282">
        <f t="shared" si="24"/>
        <v>0.12400000000000005</v>
      </c>
      <c r="S241" s="152">
        <v>56.2</v>
      </c>
    </row>
    <row r="242" spans="1:19">
      <c r="A242" s="173" t="str">
        <f t="shared" si="25"/>
        <v>Koło XL-UW100x3x108A CRS10</v>
      </c>
      <c r="C242" s="86" t="s">
        <v>1560</v>
      </c>
      <c r="D242" s="86" t="s">
        <v>203</v>
      </c>
      <c r="E242" s="86" t="s">
        <v>1509</v>
      </c>
      <c r="F242" s="211" t="s">
        <v>178</v>
      </c>
      <c r="G242" s="309">
        <v>10</v>
      </c>
      <c r="H242" s="309"/>
      <c r="I242" s="87"/>
      <c r="J242" s="86">
        <v>20</v>
      </c>
      <c r="K242" s="247" t="s">
        <v>139</v>
      </c>
      <c r="L242" s="228"/>
      <c r="M242" s="367">
        <f t="shared" si="23"/>
        <v>37.6</v>
      </c>
      <c r="N242" s="290">
        <f t="shared" si="19"/>
        <v>37.6</v>
      </c>
      <c r="O242" s="228"/>
      <c r="P242" s="200" t="s">
        <v>2088</v>
      </c>
      <c r="Q242" s="240">
        <v>37.6</v>
      </c>
      <c r="R242" s="282">
        <f t="shared" si="24"/>
        <v>0</v>
      </c>
      <c r="S242" s="152">
        <v>37.6</v>
      </c>
    </row>
    <row r="243" spans="1:19">
      <c r="A243" s="173" t="str">
        <f t="shared" si="25"/>
        <v>Koło XL-UW76x3x66A MED6</v>
      </c>
      <c r="C243" s="1" t="s">
        <v>1560</v>
      </c>
      <c r="D243" s="1" t="s">
        <v>203</v>
      </c>
      <c r="E243" s="1" t="s">
        <v>210</v>
      </c>
      <c r="F243" s="3" t="s">
        <v>177</v>
      </c>
      <c r="G243" s="304">
        <v>6</v>
      </c>
      <c r="H243" s="304"/>
      <c r="I243" s="2"/>
      <c r="J243" s="1">
        <v>20</v>
      </c>
      <c r="K243" s="247" t="s">
        <v>139</v>
      </c>
      <c r="L243" s="228"/>
      <c r="M243" s="367">
        <f t="shared" si="23"/>
        <v>12.8</v>
      </c>
      <c r="N243" s="290">
        <f t="shared" si="19"/>
        <v>12.8</v>
      </c>
      <c r="O243" s="228"/>
      <c r="P243" s="200" t="s">
        <v>211</v>
      </c>
      <c r="Q243" s="240">
        <v>12.8</v>
      </c>
      <c r="R243" s="282">
        <f t="shared" si="24"/>
        <v>0</v>
      </c>
      <c r="S243" s="152">
        <v>12.8</v>
      </c>
    </row>
    <row r="244" spans="1:19">
      <c r="A244" s="173" t="str">
        <f t="shared" si="25"/>
        <v>Koło XL-UW76x3x68A CRS6</v>
      </c>
      <c r="C244" s="86" t="s">
        <v>1560</v>
      </c>
      <c r="D244" s="86" t="s">
        <v>203</v>
      </c>
      <c r="E244" s="86" t="s">
        <v>210</v>
      </c>
      <c r="F244" s="211" t="s">
        <v>178</v>
      </c>
      <c r="G244" s="309">
        <v>6</v>
      </c>
      <c r="H244" s="309"/>
      <c r="I244" s="87"/>
      <c r="J244" s="86">
        <v>20</v>
      </c>
      <c r="K244" s="247" t="s">
        <v>139</v>
      </c>
      <c r="L244" s="228"/>
      <c r="M244" s="367">
        <f t="shared" si="23"/>
        <v>21.4</v>
      </c>
      <c r="N244" s="290">
        <f t="shared" si="19"/>
        <v>21.4</v>
      </c>
      <c r="O244" s="228"/>
      <c r="P244" s="200" t="s">
        <v>2324</v>
      </c>
      <c r="Q244" s="240">
        <v>21.4</v>
      </c>
      <c r="R244" s="282">
        <f t="shared" si="24"/>
        <v>0</v>
      </c>
      <c r="S244" s="152">
        <v>21.4</v>
      </c>
    </row>
    <row r="245" spans="1:19">
      <c r="A245" s="173" t="str">
        <f t="shared" si="25"/>
        <v>Koło XL-UW50x3x66A MED6</v>
      </c>
      <c r="C245" s="1" t="s">
        <v>1560</v>
      </c>
      <c r="D245" s="1" t="s">
        <v>203</v>
      </c>
      <c r="E245" s="1" t="s">
        <v>212</v>
      </c>
      <c r="F245" s="3" t="s">
        <v>177</v>
      </c>
      <c r="G245" s="304">
        <v>6</v>
      </c>
      <c r="H245" s="304"/>
      <c r="I245" s="2"/>
      <c r="J245" s="1">
        <v>50</v>
      </c>
      <c r="K245" s="247" t="s">
        <v>139</v>
      </c>
      <c r="L245" s="228"/>
      <c r="M245" s="367">
        <f t="shared" si="23"/>
        <v>6.9</v>
      </c>
      <c r="N245" s="290">
        <f t="shared" si="19"/>
        <v>6.9</v>
      </c>
      <c r="O245" s="228"/>
      <c r="P245" s="200" t="s">
        <v>213</v>
      </c>
      <c r="Q245" s="240">
        <v>6.9</v>
      </c>
      <c r="R245" s="282">
        <f t="shared" si="24"/>
        <v>0</v>
      </c>
      <c r="S245" s="152">
        <v>6.9</v>
      </c>
    </row>
    <row r="246" spans="1:19">
      <c r="A246" s="173" t="str">
        <f t="shared" si="25"/>
        <v>Koło XL-UW50x3x68A CRS6</v>
      </c>
      <c r="C246" s="86" t="s">
        <v>1560</v>
      </c>
      <c r="D246" s="86" t="s">
        <v>203</v>
      </c>
      <c r="E246" s="86" t="s">
        <v>212</v>
      </c>
      <c r="F246" s="211" t="s">
        <v>178</v>
      </c>
      <c r="G246" s="309">
        <v>6</v>
      </c>
      <c r="H246" s="309"/>
      <c r="I246" s="87"/>
      <c r="J246" s="86">
        <v>50</v>
      </c>
      <c r="K246" s="247" t="s">
        <v>139</v>
      </c>
      <c r="L246" s="228"/>
      <c r="M246" s="367">
        <f t="shared" si="23"/>
        <v>13.8</v>
      </c>
      <c r="N246" s="290">
        <f t="shared" si="19"/>
        <v>13.8</v>
      </c>
      <c r="O246" s="228"/>
      <c r="P246" s="200" t="s">
        <v>2324</v>
      </c>
      <c r="Q246" s="240">
        <v>13.8</v>
      </c>
      <c r="R246" s="282">
        <f t="shared" si="24"/>
        <v>0</v>
      </c>
      <c r="S246" s="152">
        <v>13.8</v>
      </c>
    </row>
    <row r="247" spans="1:19">
      <c r="A247" s="173" t="str">
        <f t="shared" si="25"/>
        <v>Koło XL-UW150x6x222S FIN22</v>
      </c>
      <c r="C247" s="1" t="s">
        <v>1560</v>
      </c>
      <c r="D247" s="1" t="s">
        <v>203</v>
      </c>
      <c r="E247" s="1" t="s">
        <v>36</v>
      </c>
      <c r="F247" s="3" t="s">
        <v>54</v>
      </c>
      <c r="G247" s="304">
        <v>22</v>
      </c>
      <c r="H247" s="304"/>
      <c r="I247" s="2"/>
      <c r="J247" s="1">
        <v>10</v>
      </c>
      <c r="K247" s="247" t="s">
        <v>139</v>
      </c>
      <c r="L247" s="228"/>
      <c r="M247" s="367">
        <f t="shared" si="23"/>
        <v>36</v>
      </c>
      <c r="N247" s="290">
        <f t="shared" si="19"/>
        <v>36</v>
      </c>
      <c r="O247" s="228"/>
      <c r="P247" s="200" t="s">
        <v>214</v>
      </c>
      <c r="Q247" s="240">
        <v>33.200000000000003</v>
      </c>
      <c r="R247" s="282">
        <f t="shared" si="24"/>
        <v>8.4337349397590272E-2</v>
      </c>
      <c r="S247" s="152">
        <v>36</v>
      </c>
    </row>
    <row r="248" spans="1:19">
      <c r="A248" s="173" t="str">
        <f t="shared" si="25"/>
        <v>Koło XL-UW150x6x222A MED22</v>
      </c>
      <c r="C248" s="1" t="s">
        <v>1560</v>
      </c>
      <c r="D248" s="1" t="s">
        <v>203</v>
      </c>
      <c r="E248" s="1" t="s">
        <v>36</v>
      </c>
      <c r="F248" s="61" t="s">
        <v>176</v>
      </c>
      <c r="G248" s="304">
        <v>22</v>
      </c>
      <c r="H248" s="304"/>
      <c r="I248" s="2"/>
      <c r="J248" s="1">
        <v>10</v>
      </c>
      <c r="K248" s="247" t="s">
        <v>139</v>
      </c>
      <c r="L248" s="228"/>
      <c r="M248" s="367">
        <f t="shared" si="23"/>
        <v>38.4</v>
      </c>
      <c r="N248" s="290">
        <f t="shared" si="19"/>
        <v>38.4</v>
      </c>
      <c r="O248" s="228"/>
      <c r="P248" s="200" t="s">
        <v>215</v>
      </c>
      <c r="Q248" s="240">
        <v>37.4</v>
      </c>
      <c r="R248" s="282">
        <f t="shared" si="24"/>
        <v>2.6737967914438502E-2</v>
      </c>
      <c r="S248" s="152">
        <v>38.4</v>
      </c>
    </row>
    <row r="249" spans="1:19">
      <c r="A249" s="173" t="str">
        <f t="shared" si="25"/>
        <v>Koło XL-UW150x6x223S FIN22</v>
      </c>
      <c r="C249" s="1" t="s">
        <v>1560</v>
      </c>
      <c r="D249" s="1" t="s">
        <v>203</v>
      </c>
      <c r="E249" s="1" t="s">
        <v>36</v>
      </c>
      <c r="F249" s="3" t="s">
        <v>175</v>
      </c>
      <c r="G249" s="304">
        <v>22</v>
      </c>
      <c r="H249" s="304"/>
      <c r="I249" s="2"/>
      <c r="J249" s="1">
        <v>10</v>
      </c>
      <c r="K249" s="247" t="s">
        <v>139</v>
      </c>
      <c r="L249" s="228"/>
      <c r="M249" s="367">
        <f t="shared" si="23"/>
        <v>44.2</v>
      </c>
      <c r="N249" s="290">
        <f t="shared" si="19"/>
        <v>44.2</v>
      </c>
      <c r="O249" s="228"/>
      <c r="P249" s="200" t="s">
        <v>216</v>
      </c>
      <c r="Q249" s="240">
        <v>41.2</v>
      </c>
      <c r="R249" s="282">
        <f t="shared" si="24"/>
        <v>7.281553398058252E-2</v>
      </c>
      <c r="S249" s="152">
        <v>44.2</v>
      </c>
    </row>
    <row r="250" spans="1:19">
      <c r="A250" s="173" t="str">
        <f t="shared" si="25"/>
        <v>Koło XL-UW150x6x226A MED22</v>
      </c>
      <c r="C250" s="1" t="s">
        <v>1560</v>
      </c>
      <c r="D250" s="1" t="s">
        <v>203</v>
      </c>
      <c r="E250" s="1" t="s">
        <v>36</v>
      </c>
      <c r="F250" s="3" t="s">
        <v>177</v>
      </c>
      <c r="G250" s="304">
        <v>22</v>
      </c>
      <c r="H250" s="304"/>
      <c r="I250" s="2"/>
      <c r="J250" s="1">
        <v>10</v>
      </c>
      <c r="K250" s="247" t="s">
        <v>139</v>
      </c>
      <c r="L250" s="228"/>
      <c r="M250" s="367">
        <f t="shared" si="23"/>
        <v>60.6</v>
      </c>
      <c r="N250" s="290">
        <f t="shared" si="19"/>
        <v>60.6</v>
      </c>
      <c r="O250" s="228"/>
      <c r="P250" s="200" t="s">
        <v>217</v>
      </c>
      <c r="Q250" s="240">
        <v>59</v>
      </c>
      <c r="R250" s="282">
        <f t="shared" si="24"/>
        <v>2.7118644067796634E-2</v>
      </c>
      <c r="S250" s="152">
        <v>60.6</v>
      </c>
    </row>
    <row r="251" spans="1:19">
      <c r="A251" s="173" t="str">
        <f t="shared" si="25"/>
        <v>Koło XL-UW150x6x228A CRS22</v>
      </c>
      <c r="C251" s="1" t="s">
        <v>1560</v>
      </c>
      <c r="D251" s="1" t="s">
        <v>203</v>
      </c>
      <c r="E251" s="1" t="s">
        <v>36</v>
      </c>
      <c r="F251" s="3" t="s">
        <v>178</v>
      </c>
      <c r="G251" s="304">
        <v>22</v>
      </c>
      <c r="H251" s="304"/>
      <c r="I251" s="2"/>
      <c r="J251" s="1">
        <v>10</v>
      </c>
      <c r="K251" s="247" t="s">
        <v>139</v>
      </c>
      <c r="L251" s="228"/>
      <c r="M251" s="367">
        <f t="shared" ref="M251:M283" si="26">S251</f>
        <v>128</v>
      </c>
      <c r="N251" s="290">
        <f t="shared" si="19"/>
        <v>128</v>
      </c>
      <c r="O251" s="228"/>
      <c r="P251" s="200" t="s">
        <v>218</v>
      </c>
      <c r="Q251" s="240">
        <v>128</v>
      </c>
      <c r="R251" s="282">
        <f t="shared" si="24"/>
        <v>0</v>
      </c>
      <c r="S251" s="152">
        <v>128</v>
      </c>
    </row>
    <row r="252" spans="1:19">
      <c r="A252" s="173" t="str">
        <f t="shared" si="25"/>
        <v>Koło XL-UW150x6x252S FIN25</v>
      </c>
      <c r="C252" s="1" t="s">
        <v>1560</v>
      </c>
      <c r="D252" s="1" t="s">
        <v>203</v>
      </c>
      <c r="E252" s="1" t="s">
        <v>38</v>
      </c>
      <c r="F252" s="3" t="s">
        <v>54</v>
      </c>
      <c r="G252" s="304">
        <v>25</v>
      </c>
      <c r="H252" s="304"/>
      <c r="I252" s="2"/>
      <c r="J252" s="1">
        <v>10</v>
      </c>
      <c r="K252" s="247" t="s">
        <v>139</v>
      </c>
      <c r="L252" s="228"/>
      <c r="M252" s="367">
        <f t="shared" si="26"/>
        <v>36</v>
      </c>
      <c r="N252" s="290">
        <f t="shared" si="19"/>
        <v>36</v>
      </c>
      <c r="O252" s="228"/>
      <c r="P252" s="200" t="s">
        <v>219</v>
      </c>
      <c r="Q252" s="240">
        <v>33.200000000000003</v>
      </c>
      <c r="R252" s="282">
        <f t="shared" si="24"/>
        <v>8.4337349397590272E-2</v>
      </c>
      <c r="S252" s="152">
        <v>36</v>
      </c>
    </row>
    <row r="253" spans="1:19">
      <c r="A253" s="173" t="str">
        <f t="shared" si="25"/>
        <v>Koło XL-UW150x6x252A MED25</v>
      </c>
      <c r="C253" s="1" t="s">
        <v>1560</v>
      </c>
      <c r="D253" s="1" t="s">
        <v>203</v>
      </c>
      <c r="E253" s="1" t="s">
        <v>38</v>
      </c>
      <c r="F253" s="61" t="s">
        <v>176</v>
      </c>
      <c r="G253" s="304">
        <v>25</v>
      </c>
      <c r="H253" s="304"/>
      <c r="I253" s="2"/>
      <c r="J253" s="1">
        <v>10</v>
      </c>
      <c r="K253" s="247" t="s">
        <v>139</v>
      </c>
      <c r="L253" s="228"/>
      <c r="M253" s="367">
        <f t="shared" si="26"/>
        <v>38.4</v>
      </c>
      <c r="N253" s="290">
        <f t="shared" si="19"/>
        <v>38.4</v>
      </c>
      <c r="O253" s="228"/>
      <c r="P253" s="200" t="s">
        <v>220</v>
      </c>
      <c r="Q253" s="240">
        <v>37.4</v>
      </c>
      <c r="R253" s="282">
        <f t="shared" si="24"/>
        <v>2.6737967914438502E-2</v>
      </c>
      <c r="S253" s="152">
        <v>38.4</v>
      </c>
    </row>
    <row r="254" spans="1:19">
      <c r="A254" s="173" t="str">
        <f t="shared" si="25"/>
        <v>Koło XL-UW150x6x253S FIN25</v>
      </c>
      <c r="C254" s="1" t="s">
        <v>1560</v>
      </c>
      <c r="D254" s="1" t="s">
        <v>203</v>
      </c>
      <c r="E254" s="1" t="s">
        <v>38</v>
      </c>
      <c r="F254" s="3" t="s">
        <v>175</v>
      </c>
      <c r="G254" s="304">
        <v>25</v>
      </c>
      <c r="H254" s="304"/>
      <c r="I254" s="2"/>
      <c r="J254" s="1">
        <v>10</v>
      </c>
      <c r="K254" s="247" t="s">
        <v>139</v>
      </c>
      <c r="L254" s="228"/>
      <c r="M254" s="367">
        <f t="shared" si="26"/>
        <v>44.2</v>
      </c>
      <c r="N254" s="290">
        <f t="shared" si="19"/>
        <v>44.2</v>
      </c>
      <c r="O254" s="228"/>
      <c r="P254" s="200" t="s">
        <v>221</v>
      </c>
      <c r="Q254" s="240">
        <v>41.2</v>
      </c>
      <c r="R254" s="282">
        <f t="shared" si="24"/>
        <v>7.281553398058252E-2</v>
      </c>
      <c r="S254" s="152">
        <v>44.2</v>
      </c>
    </row>
    <row r="255" spans="1:19">
      <c r="A255" s="173" t="str">
        <f t="shared" si="25"/>
        <v>Koło XL-UW150x6x256A MED25</v>
      </c>
      <c r="C255" s="1" t="s">
        <v>1560</v>
      </c>
      <c r="D255" s="1" t="s">
        <v>203</v>
      </c>
      <c r="E255" s="1" t="s">
        <v>38</v>
      </c>
      <c r="F255" s="3" t="s">
        <v>177</v>
      </c>
      <c r="G255" s="304">
        <v>25</v>
      </c>
      <c r="H255" s="304"/>
      <c r="I255" s="2"/>
      <c r="J255" s="1">
        <v>10</v>
      </c>
      <c r="K255" s="247" t="s">
        <v>139</v>
      </c>
      <c r="L255" s="228"/>
      <c r="M255" s="367">
        <f t="shared" si="26"/>
        <v>60.6</v>
      </c>
      <c r="N255" s="290">
        <f t="shared" si="19"/>
        <v>60.6</v>
      </c>
      <c r="O255" s="228"/>
      <c r="P255" s="200" t="s">
        <v>222</v>
      </c>
      <c r="Q255" s="240">
        <v>59</v>
      </c>
      <c r="R255" s="282">
        <f t="shared" si="24"/>
        <v>2.7118644067796634E-2</v>
      </c>
      <c r="S255" s="152">
        <v>60.6</v>
      </c>
    </row>
    <row r="256" spans="1:19">
      <c r="A256" s="173" t="str">
        <f t="shared" si="25"/>
        <v>Koło XL-UW150x6x258A CRS25</v>
      </c>
      <c r="C256" s="1" t="s">
        <v>1560</v>
      </c>
      <c r="D256" s="1" t="s">
        <v>203</v>
      </c>
      <c r="E256" s="1" t="s">
        <v>38</v>
      </c>
      <c r="F256" s="3" t="s">
        <v>178</v>
      </c>
      <c r="G256" s="304">
        <v>25</v>
      </c>
      <c r="H256" s="304"/>
      <c r="I256" s="2"/>
      <c r="J256" s="1">
        <v>10</v>
      </c>
      <c r="K256" s="247" t="s">
        <v>139</v>
      </c>
      <c r="L256" s="228"/>
      <c r="M256" s="367">
        <f t="shared" si="26"/>
        <v>128</v>
      </c>
      <c r="N256" s="290">
        <f t="shared" si="19"/>
        <v>128</v>
      </c>
      <c r="O256" s="228"/>
      <c r="P256" s="200" t="s">
        <v>223</v>
      </c>
      <c r="Q256" s="240">
        <v>128</v>
      </c>
      <c r="R256" s="282">
        <f t="shared" ref="R256:R315" si="27">(S256-Q256)/Q256</f>
        <v>0</v>
      </c>
      <c r="S256" s="152">
        <v>128</v>
      </c>
    </row>
    <row r="257" spans="1:19">
      <c r="A257" s="173" t="str">
        <f t="shared" si="25"/>
        <v>Koło XL-UW178x6x222S FIN22</v>
      </c>
      <c r="C257" s="1" t="s">
        <v>1560</v>
      </c>
      <c r="D257" s="1" t="s">
        <v>203</v>
      </c>
      <c r="E257" s="1" t="s">
        <v>2310</v>
      </c>
      <c r="F257" s="3" t="s">
        <v>54</v>
      </c>
      <c r="G257" s="304">
        <v>22</v>
      </c>
      <c r="H257" s="304"/>
      <c r="I257" s="2"/>
      <c r="J257" s="1">
        <v>10</v>
      </c>
      <c r="K257" s="247"/>
      <c r="L257" s="228"/>
      <c r="M257" s="367">
        <f t="shared" si="26"/>
        <v>66.2</v>
      </c>
      <c r="N257" s="290">
        <f t="shared" si="19"/>
        <v>66.2</v>
      </c>
      <c r="O257" s="228"/>
      <c r="P257" s="200" t="s">
        <v>2244</v>
      </c>
      <c r="Q257" s="240">
        <v>61</v>
      </c>
      <c r="R257" s="282">
        <f t="shared" si="27"/>
        <v>8.5245901639344313E-2</v>
      </c>
      <c r="S257" s="152">
        <v>66.2</v>
      </c>
    </row>
    <row r="258" spans="1:19">
      <c r="A258" s="173" t="str">
        <f t="shared" si="25"/>
        <v>Koło XL-UW178x6x222A MED22</v>
      </c>
      <c r="C258" s="1" t="s">
        <v>1560</v>
      </c>
      <c r="D258" s="1" t="s">
        <v>203</v>
      </c>
      <c r="E258" s="1" t="s">
        <v>2310</v>
      </c>
      <c r="F258" s="61" t="s">
        <v>176</v>
      </c>
      <c r="G258" s="304">
        <v>22</v>
      </c>
      <c r="H258" s="304"/>
      <c r="I258" s="2"/>
      <c r="J258" s="1">
        <v>10</v>
      </c>
      <c r="K258" s="247"/>
      <c r="L258" s="228"/>
      <c r="M258" s="367">
        <f t="shared" si="26"/>
        <v>62.2</v>
      </c>
      <c r="N258" s="290">
        <f t="shared" si="19"/>
        <v>62.2</v>
      </c>
      <c r="O258" s="228"/>
      <c r="P258" s="200" t="s">
        <v>2245</v>
      </c>
      <c r="Q258" s="240">
        <v>62.2</v>
      </c>
      <c r="R258" s="282">
        <f t="shared" si="27"/>
        <v>0</v>
      </c>
      <c r="S258" s="152">
        <v>62.2</v>
      </c>
    </row>
    <row r="259" spans="1:19">
      <c r="A259" s="173" t="str">
        <f t="shared" si="25"/>
        <v>Koło XL-UW178x6x223S FIN22</v>
      </c>
      <c r="C259" s="1" t="s">
        <v>1560</v>
      </c>
      <c r="D259" s="1" t="s">
        <v>203</v>
      </c>
      <c r="E259" s="1" t="s">
        <v>2310</v>
      </c>
      <c r="F259" s="3" t="s">
        <v>175</v>
      </c>
      <c r="G259" s="304">
        <v>22</v>
      </c>
      <c r="H259" s="304"/>
      <c r="I259" s="2"/>
      <c r="J259" s="1">
        <v>10</v>
      </c>
      <c r="K259" s="247"/>
      <c r="L259" s="228"/>
      <c r="M259" s="367">
        <f t="shared" si="26"/>
        <v>73.2</v>
      </c>
      <c r="N259" s="290">
        <f t="shared" si="19"/>
        <v>73.2</v>
      </c>
      <c r="O259" s="228"/>
      <c r="P259" s="200" t="s">
        <v>2246</v>
      </c>
      <c r="Q259" s="240">
        <v>68.8</v>
      </c>
      <c r="R259" s="282">
        <f t="shared" si="27"/>
        <v>6.3953488372093109E-2</v>
      </c>
      <c r="S259" s="152">
        <v>73.2</v>
      </c>
    </row>
    <row r="260" spans="1:19">
      <c r="A260" s="173" t="str">
        <f t="shared" si="25"/>
        <v>Koło XL-UW178x6x226A MED22</v>
      </c>
      <c r="C260" s="1" t="s">
        <v>1560</v>
      </c>
      <c r="D260" s="1" t="s">
        <v>203</v>
      </c>
      <c r="E260" s="1" t="s">
        <v>2310</v>
      </c>
      <c r="F260" s="3" t="s">
        <v>177</v>
      </c>
      <c r="G260" s="304">
        <v>22</v>
      </c>
      <c r="H260" s="304"/>
      <c r="I260" s="2"/>
      <c r="J260" s="1">
        <v>10</v>
      </c>
      <c r="K260" s="247"/>
      <c r="L260" s="228"/>
      <c r="M260" s="367">
        <f t="shared" si="26"/>
        <v>79</v>
      </c>
      <c r="N260" s="290">
        <f t="shared" si="19"/>
        <v>79</v>
      </c>
      <c r="O260" s="228"/>
      <c r="P260" s="200" t="s">
        <v>2247</v>
      </c>
      <c r="Q260" s="240">
        <v>77</v>
      </c>
      <c r="R260" s="282">
        <f t="shared" si="27"/>
        <v>2.5974025974025976E-2</v>
      </c>
      <c r="S260" s="152">
        <v>79</v>
      </c>
    </row>
    <row r="261" spans="1:19">
      <c r="A261" s="173" t="str">
        <f t="shared" si="25"/>
        <v>Koło XL-UW (100pack)150x6x222S FIN22</v>
      </c>
      <c r="C261" s="28" t="s">
        <v>1560</v>
      </c>
      <c r="D261" s="28" t="s">
        <v>208</v>
      </c>
      <c r="E261" s="10" t="s">
        <v>36</v>
      </c>
      <c r="F261" s="3" t="s">
        <v>54</v>
      </c>
      <c r="G261" s="298">
        <v>22</v>
      </c>
      <c r="H261" s="298"/>
      <c r="I261" s="2"/>
      <c r="J261" s="10">
        <v>100</v>
      </c>
      <c r="K261" s="247" t="s">
        <v>139</v>
      </c>
      <c r="L261" s="225"/>
      <c r="M261" s="367">
        <f t="shared" si="26"/>
        <v>33.799999999999997</v>
      </c>
      <c r="N261" s="290">
        <f t="shared" ref="N261:N324" si="28">M261*(1-$N$2)</f>
        <v>33.799999999999997</v>
      </c>
      <c r="O261" s="225"/>
      <c r="P261" s="200" t="s">
        <v>224</v>
      </c>
      <c r="Q261" s="240">
        <v>29.9</v>
      </c>
      <c r="R261" s="282">
        <f t="shared" si="27"/>
        <v>0.13043478260869562</v>
      </c>
      <c r="S261" s="152">
        <v>33.799999999999997</v>
      </c>
    </row>
    <row r="262" spans="1:19">
      <c r="A262" s="173" t="str">
        <f t="shared" si="25"/>
        <v>Koło XL-UW (100pack)150x6x222A MED22</v>
      </c>
      <c r="C262" s="28" t="s">
        <v>1560</v>
      </c>
      <c r="D262" s="28" t="s">
        <v>208</v>
      </c>
      <c r="E262" s="10" t="s">
        <v>36</v>
      </c>
      <c r="F262" s="61" t="s">
        <v>176</v>
      </c>
      <c r="G262" s="298">
        <v>22</v>
      </c>
      <c r="H262" s="298"/>
      <c r="I262" s="2"/>
      <c r="J262" s="10">
        <v>100</v>
      </c>
      <c r="K262" s="247" t="s">
        <v>139</v>
      </c>
      <c r="L262" s="225"/>
      <c r="M262" s="367">
        <f t="shared" si="26"/>
        <v>36</v>
      </c>
      <c r="N262" s="290">
        <f t="shared" si="28"/>
        <v>36</v>
      </c>
      <c r="O262" s="225"/>
      <c r="P262" s="200" t="s">
        <v>225</v>
      </c>
      <c r="Q262" s="240">
        <v>34.4</v>
      </c>
      <c r="R262" s="282">
        <f t="shared" si="27"/>
        <v>4.6511627906976785E-2</v>
      </c>
      <c r="S262" s="152">
        <v>36</v>
      </c>
    </row>
    <row r="263" spans="1:19">
      <c r="A263" s="173" t="str">
        <f t="shared" si="25"/>
        <v>Koło XL-UW (100pack)150x6x223S FIN22</v>
      </c>
      <c r="C263" s="28" t="s">
        <v>1560</v>
      </c>
      <c r="D263" s="28" t="s">
        <v>208</v>
      </c>
      <c r="E263" s="10" t="s">
        <v>36</v>
      </c>
      <c r="F263" s="3" t="s">
        <v>175</v>
      </c>
      <c r="G263" s="298">
        <v>22</v>
      </c>
      <c r="H263" s="298"/>
      <c r="I263" s="2"/>
      <c r="J263" s="10">
        <v>100</v>
      </c>
      <c r="K263" s="247" t="s">
        <v>139</v>
      </c>
      <c r="L263" s="225"/>
      <c r="M263" s="367">
        <f t="shared" si="26"/>
        <v>41.6</v>
      </c>
      <c r="N263" s="290">
        <f t="shared" si="28"/>
        <v>41.6</v>
      </c>
      <c r="O263" s="225"/>
      <c r="P263" s="200" t="s">
        <v>226</v>
      </c>
      <c r="Q263" s="240">
        <v>38</v>
      </c>
      <c r="R263" s="282">
        <f t="shared" si="27"/>
        <v>9.4736842105263189E-2</v>
      </c>
      <c r="S263" s="152">
        <v>41.6</v>
      </c>
    </row>
    <row r="264" spans="1:19">
      <c r="A264" s="173" t="str">
        <f t="shared" si="25"/>
        <v>Koło XL-UW (100pack)150x6x226A MED22</v>
      </c>
      <c r="C264" s="28" t="s">
        <v>1560</v>
      </c>
      <c r="D264" s="28" t="s">
        <v>208</v>
      </c>
      <c r="E264" s="10" t="s">
        <v>36</v>
      </c>
      <c r="F264" s="3" t="s">
        <v>177</v>
      </c>
      <c r="G264" s="298">
        <v>22</v>
      </c>
      <c r="H264" s="298"/>
      <c r="I264" s="2"/>
      <c r="J264" s="10">
        <v>100</v>
      </c>
      <c r="K264" s="247" t="s">
        <v>139</v>
      </c>
      <c r="L264" s="225"/>
      <c r="M264" s="367">
        <f t="shared" si="26"/>
        <v>56.9</v>
      </c>
      <c r="N264" s="290">
        <f t="shared" si="28"/>
        <v>56.9</v>
      </c>
      <c r="O264" s="225"/>
      <c r="P264" s="200" t="s">
        <v>227</v>
      </c>
      <c r="Q264" s="240">
        <v>54</v>
      </c>
      <c r="R264" s="282">
        <f t="shared" si="27"/>
        <v>5.3703703703703677E-2</v>
      </c>
      <c r="S264" s="152">
        <v>56.9</v>
      </c>
    </row>
    <row r="265" spans="1:19">
      <c r="A265" s="173" t="str">
        <f t="shared" si="25"/>
        <v>Koło XL-UW (100pack)150x6x252S FIN25</v>
      </c>
      <c r="C265" s="28" t="s">
        <v>1560</v>
      </c>
      <c r="D265" s="28" t="s">
        <v>208</v>
      </c>
      <c r="E265" s="10" t="s">
        <v>38</v>
      </c>
      <c r="F265" s="3" t="s">
        <v>54</v>
      </c>
      <c r="G265" s="298">
        <v>25</v>
      </c>
      <c r="H265" s="298"/>
      <c r="I265" s="2"/>
      <c r="J265" s="10">
        <v>100</v>
      </c>
      <c r="K265" s="247" t="s">
        <v>139</v>
      </c>
      <c r="L265" s="225"/>
      <c r="M265" s="367">
        <f t="shared" si="26"/>
        <v>33.799999999999997</v>
      </c>
      <c r="N265" s="290">
        <f t="shared" si="28"/>
        <v>33.799999999999997</v>
      </c>
      <c r="O265" s="225"/>
      <c r="P265" s="200" t="s">
        <v>228</v>
      </c>
      <c r="Q265" s="240">
        <v>29.9</v>
      </c>
      <c r="R265" s="282">
        <f t="shared" si="27"/>
        <v>0.13043478260869562</v>
      </c>
      <c r="S265" s="152">
        <v>33.799999999999997</v>
      </c>
    </row>
    <row r="266" spans="1:19">
      <c r="A266" s="173" t="str">
        <f t="shared" si="25"/>
        <v>Koło XL-UW (100pack)150x6x252A MED25</v>
      </c>
      <c r="C266" s="28" t="s">
        <v>1560</v>
      </c>
      <c r="D266" s="28" t="s">
        <v>208</v>
      </c>
      <c r="E266" s="10" t="s">
        <v>38</v>
      </c>
      <c r="F266" s="61" t="s">
        <v>176</v>
      </c>
      <c r="G266" s="298">
        <v>25</v>
      </c>
      <c r="H266" s="298"/>
      <c r="I266" s="2"/>
      <c r="J266" s="10">
        <v>100</v>
      </c>
      <c r="K266" s="247" t="s">
        <v>139</v>
      </c>
      <c r="L266" s="225"/>
      <c r="M266" s="367">
        <f t="shared" si="26"/>
        <v>36</v>
      </c>
      <c r="N266" s="290">
        <f t="shared" si="28"/>
        <v>36</v>
      </c>
      <c r="O266" s="225"/>
      <c r="P266" s="200" t="s">
        <v>2248</v>
      </c>
      <c r="Q266" s="240">
        <v>34.4</v>
      </c>
      <c r="R266" s="282">
        <f t="shared" si="27"/>
        <v>4.6511627906976785E-2</v>
      </c>
      <c r="S266" s="152">
        <v>36</v>
      </c>
    </row>
    <row r="267" spans="1:19">
      <c r="A267" s="173" t="str">
        <f t="shared" si="25"/>
        <v>Koło XL-UW (100pack)150x6x253S FIN25</v>
      </c>
      <c r="C267" s="28" t="s">
        <v>1560</v>
      </c>
      <c r="D267" s="28" t="s">
        <v>208</v>
      </c>
      <c r="E267" s="10" t="s">
        <v>38</v>
      </c>
      <c r="F267" s="3" t="s">
        <v>175</v>
      </c>
      <c r="G267" s="298">
        <v>25</v>
      </c>
      <c r="H267" s="298"/>
      <c r="I267" s="2"/>
      <c r="J267" s="10">
        <v>100</v>
      </c>
      <c r="K267" s="247" t="s">
        <v>139</v>
      </c>
      <c r="L267" s="225"/>
      <c r="M267" s="367">
        <f t="shared" si="26"/>
        <v>41.6</v>
      </c>
      <c r="N267" s="290">
        <f t="shared" si="28"/>
        <v>41.6</v>
      </c>
      <c r="O267" s="225"/>
      <c r="P267" s="200" t="s">
        <v>2324</v>
      </c>
      <c r="Q267" s="240">
        <v>38</v>
      </c>
      <c r="R267" s="282">
        <f t="shared" si="27"/>
        <v>9.4736842105263189E-2</v>
      </c>
      <c r="S267" s="152">
        <v>41.6</v>
      </c>
    </row>
    <row r="268" spans="1:19">
      <c r="A268" s="173" t="str">
        <f t="shared" si="25"/>
        <v>Koło XL-UW (100pack)150x6x256A MED25</v>
      </c>
      <c r="C268" s="28" t="s">
        <v>1560</v>
      </c>
      <c r="D268" s="28" t="s">
        <v>208</v>
      </c>
      <c r="E268" s="10" t="s">
        <v>38</v>
      </c>
      <c r="F268" s="3" t="s">
        <v>177</v>
      </c>
      <c r="G268" s="298">
        <v>25</v>
      </c>
      <c r="H268" s="298"/>
      <c r="I268" s="2"/>
      <c r="J268" s="10">
        <v>100</v>
      </c>
      <c r="K268" s="247" t="s">
        <v>139</v>
      </c>
      <c r="L268" s="225"/>
      <c r="M268" s="367">
        <f t="shared" si="26"/>
        <v>56.9</v>
      </c>
      <c r="N268" s="290">
        <f t="shared" si="28"/>
        <v>56.9</v>
      </c>
      <c r="O268" s="225"/>
      <c r="P268" s="200" t="s">
        <v>2324</v>
      </c>
      <c r="Q268" s="240">
        <v>54</v>
      </c>
      <c r="R268" s="282">
        <f t="shared" si="27"/>
        <v>5.3703703703703677E-2</v>
      </c>
      <c r="S268" s="152">
        <v>56.9</v>
      </c>
    </row>
    <row r="269" spans="1:19">
      <c r="A269" s="173" t="str">
        <f t="shared" si="25"/>
        <v>Koło XL-UW126x6x222S FIN22</v>
      </c>
      <c r="C269" s="1" t="s">
        <v>1560</v>
      </c>
      <c r="D269" s="1" t="s">
        <v>203</v>
      </c>
      <c r="E269" s="1" t="s">
        <v>31</v>
      </c>
      <c r="F269" s="3" t="s">
        <v>54</v>
      </c>
      <c r="G269" s="304">
        <v>22</v>
      </c>
      <c r="H269" s="304"/>
      <c r="I269" s="2"/>
      <c r="J269" s="1">
        <v>10</v>
      </c>
      <c r="K269" s="247" t="s">
        <v>139</v>
      </c>
      <c r="L269" s="228"/>
      <c r="M269" s="367">
        <f t="shared" si="26"/>
        <v>26.2</v>
      </c>
      <c r="N269" s="290">
        <f t="shared" si="28"/>
        <v>26.2</v>
      </c>
      <c r="O269" s="228"/>
      <c r="P269" s="200" t="s">
        <v>229</v>
      </c>
      <c r="Q269" s="240">
        <v>23.8</v>
      </c>
      <c r="R269" s="282">
        <f t="shared" si="27"/>
        <v>0.10084033613445371</v>
      </c>
      <c r="S269" s="152">
        <v>26.2</v>
      </c>
    </row>
    <row r="270" spans="1:19">
      <c r="A270" s="173" t="str">
        <f t="shared" si="25"/>
        <v>Koło XL-UW126x6x222A MED22</v>
      </c>
      <c r="C270" s="1" t="s">
        <v>1560</v>
      </c>
      <c r="D270" s="1" t="s">
        <v>203</v>
      </c>
      <c r="E270" s="1" t="s">
        <v>31</v>
      </c>
      <c r="F270" s="61" t="s">
        <v>176</v>
      </c>
      <c r="G270" s="304">
        <v>22</v>
      </c>
      <c r="H270" s="304"/>
      <c r="I270" s="2"/>
      <c r="J270" s="1">
        <v>10</v>
      </c>
      <c r="K270" s="247" t="s">
        <v>139</v>
      </c>
      <c r="L270" s="228"/>
      <c r="M270" s="367">
        <f t="shared" si="26"/>
        <v>27</v>
      </c>
      <c r="N270" s="290">
        <f t="shared" si="28"/>
        <v>27</v>
      </c>
      <c r="O270" s="228"/>
      <c r="P270" s="200" t="s">
        <v>230</v>
      </c>
      <c r="Q270" s="240">
        <v>26.2</v>
      </c>
      <c r="R270" s="282">
        <f t="shared" si="27"/>
        <v>3.0534351145038195E-2</v>
      </c>
      <c r="S270" s="152">
        <v>27</v>
      </c>
    </row>
    <row r="271" spans="1:19">
      <c r="A271" s="173" t="str">
        <f t="shared" si="25"/>
        <v>Koło XL-UW126x6x223S FIN22</v>
      </c>
      <c r="C271" s="1" t="s">
        <v>1560</v>
      </c>
      <c r="D271" s="1" t="s">
        <v>203</v>
      </c>
      <c r="E271" s="1" t="s">
        <v>31</v>
      </c>
      <c r="F271" s="3" t="s">
        <v>175</v>
      </c>
      <c r="G271" s="304">
        <v>22</v>
      </c>
      <c r="H271" s="304"/>
      <c r="I271" s="2"/>
      <c r="J271" s="1">
        <v>10</v>
      </c>
      <c r="K271" s="247" t="s">
        <v>139</v>
      </c>
      <c r="L271" s="228"/>
      <c r="M271" s="367">
        <f t="shared" si="26"/>
        <v>30.4</v>
      </c>
      <c r="N271" s="290">
        <f t="shared" si="28"/>
        <v>30.4</v>
      </c>
      <c r="O271" s="228"/>
      <c r="P271" s="200" t="s">
        <v>231</v>
      </c>
      <c r="Q271" s="240">
        <v>29</v>
      </c>
      <c r="R271" s="282">
        <f t="shared" si="27"/>
        <v>4.8275862068965468E-2</v>
      </c>
      <c r="S271" s="152">
        <v>30.4</v>
      </c>
    </row>
    <row r="272" spans="1:19">
      <c r="A272" s="173" t="str">
        <f t="shared" si="25"/>
        <v>Koło XL-UW126x6x226A MED22</v>
      </c>
      <c r="C272" s="1" t="s">
        <v>1560</v>
      </c>
      <c r="D272" s="1" t="s">
        <v>203</v>
      </c>
      <c r="E272" s="1" t="s">
        <v>31</v>
      </c>
      <c r="F272" s="3" t="s">
        <v>177</v>
      </c>
      <c r="G272" s="304">
        <v>22</v>
      </c>
      <c r="H272" s="304"/>
      <c r="I272" s="2"/>
      <c r="J272" s="1">
        <v>10</v>
      </c>
      <c r="K272" s="247" t="s">
        <v>139</v>
      </c>
      <c r="L272" s="228"/>
      <c r="M272" s="367">
        <f t="shared" si="26"/>
        <v>41.6</v>
      </c>
      <c r="N272" s="290">
        <f t="shared" si="28"/>
        <v>41.6</v>
      </c>
      <c r="O272" s="228"/>
      <c r="P272" s="200" t="s">
        <v>232</v>
      </c>
      <c r="Q272" s="240">
        <v>40.6</v>
      </c>
      <c r="R272" s="282">
        <f t="shared" si="27"/>
        <v>2.463054187192118E-2</v>
      </c>
      <c r="S272" s="152">
        <v>41.6</v>
      </c>
    </row>
    <row r="273" spans="1:19">
      <c r="A273" s="173" t="str">
        <f t="shared" si="25"/>
        <v>Koło XL-UW126x6x228A CRS22</v>
      </c>
      <c r="C273" s="1" t="s">
        <v>1560</v>
      </c>
      <c r="D273" s="1" t="s">
        <v>203</v>
      </c>
      <c r="E273" s="1" t="s">
        <v>31</v>
      </c>
      <c r="F273" s="3" t="s">
        <v>178</v>
      </c>
      <c r="G273" s="304">
        <v>22</v>
      </c>
      <c r="H273" s="304"/>
      <c r="I273" s="2"/>
      <c r="J273" s="1">
        <v>10</v>
      </c>
      <c r="K273" s="247" t="s">
        <v>139</v>
      </c>
      <c r="L273" s="228"/>
      <c r="M273" s="367">
        <f t="shared" si="26"/>
        <v>87</v>
      </c>
      <c r="N273" s="290">
        <f t="shared" si="28"/>
        <v>87</v>
      </c>
      <c r="O273" s="228"/>
      <c r="P273" s="200" t="s">
        <v>233</v>
      </c>
      <c r="Q273" s="240">
        <v>87</v>
      </c>
      <c r="R273" s="282">
        <f t="shared" si="27"/>
        <v>0</v>
      </c>
      <c r="S273" s="152">
        <v>87</v>
      </c>
    </row>
    <row r="274" spans="1:19">
      <c r="A274" s="173" t="str">
        <f t="shared" si="25"/>
        <v>Koło XL-UW (100pack)126x6x222S FIN22</v>
      </c>
      <c r="C274" s="12" t="s">
        <v>1560</v>
      </c>
      <c r="D274" s="12" t="s">
        <v>208</v>
      </c>
      <c r="E274" s="1" t="s">
        <v>31</v>
      </c>
      <c r="F274" s="3" t="s">
        <v>54</v>
      </c>
      <c r="G274" s="304">
        <v>22</v>
      </c>
      <c r="H274" s="304"/>
      <c r="I274" s="2"/>
      <c r="J274" s="10">
        <v>100</v>
      </c>
      <c r="K274" s="247" t="s">
        <v>139</v>
      </c>
      <c r="L274" s="225"/>
      <c r="M274" s="367">
        <f t="shared" si="26"/>
        <v>24.6</v>
      </c>
      <c r="N274" s="290">
        <f t="shared" si="28"/>
        <v>24.6</v>
      </c>
      <c r="O274" s="225"/>
      <c r="P274" s="200" t="s">
        <v>234</v>
      </c>
      <c r="Q274" s="240">
        <v>21.4</v>
      </c>
      <c r="R274" s="282">
        <f t="shared" si="27"/>
        <v>0.14953271028037399</v>
      </c>
      <c r="S274" s="152">
        <v>24.6</v>
      </c>
    </row>
    <row r="275" spans="1:19">
      <c r="A275" s="173" t="str">
        <f t="shared" si="25"/>
        <v>Koło XL-UW (100pack)126x6x222A MED22</v>
      </c>
      <c r="C275" s="12" t="s">
        <v>1560</v>
      </c>
      <c r="D275" s="12" t="s">
        <v>208</v>
      </c>
      <c r="E275" s="1" t="s">
        <v>31</v>
      </c>
      <c r="F275" s="61" t="s">
        <v>176</v>
      </c>
      <c r="G275" s="304">
        <v>22</v>
      </c>
      <c r="H275" s="304"/>
      <c r="I275" s="2"/>
      <c r="J275" s="10">
        <v>100</v>
      </c>
      <c r="K275" s="247" t="s">
        <v>139</v>
      </c>
      <c r="L275" s="225"/>
      <c r="M275" s="367">
        <f t="shared" si="26"/>
        <v>25.4</v>
      </c>
      <c r="N275" s="290">
        <f t="shared" si="28"/>
        <v>25.4</v>
      </c>
      <c r="O275" s="225"/>
      <c r="P275" s="200" t="s">
        <v>235</v>
      </c>
      <c r="Q275" s="240">
        <v>24.2</v>
      </c>
      <c r="R275" s="282">
        <f t="shared" si="27"/>
        <v>4.9586776859504106E-2</v>
      </c>
      <c r="S275" s="152">
        <v>25.4</v>
      </c>
    </row>
    <row r="276" spans="1:19">
      <c r="A276" s="173" t="str">
        <f t="shared" si="25"/>
        <v>Koło XL-UW (100pack)126x6x223S FIN22</v>
      </c>
      <c r="C276" s="12" t="s">
        <v>1560</v>
      </c>
      <c r="D276" s="12" t="s">
        <v>208</v>
      </c>
      <c r="E276" s="1" t="s">
        <v>31</v>
      </c>
      <c r="F276" s="3" t="s">
        <v>175</v>
      </c>
      <c r="G276" s="304">
        <v>22</v>
      </c>
      <c r="H276" s="304"/>
      <c r="I276" s="2"/>
      <c r="J276" s="10">
        <v>100</v>
      </c>
      <c r="K276" s="247" t="s">
        <v>139</v>
      </c>
      <c r="L276" s="225"/>
      <c r="M276" s="367">
        <f t="shared" si="26"/>
        <v>28.6</v>
      </c>
      <c r="N276" s="290">
        <f t="shared" si="28"/>
        <v>28.6</v>
      </c>
      <c r="O276" s="225"/>
      <c r="P276" s="200" t="s">
        <v>236</v>
      </c>
      <c r="Q276" s="240">
        <v>26.2</v>
      </c>
      <c r="R276" s="282">
        <f t="shared" si="27"/>
        <v>9.1603053435114587E-2</v>
      </c>
      <c r="S276" s="152">
        <v>28.6</v>
      </c>
    </row>
    <row r="277" spans="1:19">
      <c r="A277" s="173" t="str">
        <f t="shared" si="25"/>
        <v>Koło XL-UW (100pack)126x6x226A MED22</v>
      </c>
      <c r="C277" s="12" t="s">
        <v>1560</v>
      </c>
      <c r="D277" s="12" t="s">
        <v>208</v>
      </c>
      <c r="E277" s="1" t="s">
        <v>31</v>
      </c>
      <c r="F277" s="3" t="s">
        <v>177</v>
      </c>
      <c r="G277" s="304">
        <v>22</v>
      </c>
      <c r="H277" s="304"/>
      <c r="I277" s="2"/>
      <c r="J277" s="10">
        <v>100</v>
      </c>
      <c r="K277" s="247" t="s">
        <v>139</v>
      </c>
      <c r="L277" s="225"/>
      <c r="M277" s="367">
        <f t="shared" si="26"/>
        <v>39.1</v>
      </c>
      <c r="N277" s="290">
        <f t="shared" si="28"/>
        <v>39.1</v>
      </c>
      <c r="O277" s="225"/>
      <c r="P277" s="200" t="s">
        <v>237</v>
      </c>
      <c r="Q277" s="240">
        <v>36.6</v>
      </c>
      <c r="R277" s="282">
        <f t="shared" si="27"/>
        <v>6.8306010928961741E-2</v>
      </c>
      <c r="S277" s="152">
        <v>39.1</v>
      </c>
    </row>
    <row r="278" spans="1:19">
      <c r="A278" s="173" t="str">
        <f t="shared" si="25"/>
        <v>Koło XL-UW76x6x62S FIN6</v>
      </c>
      <c r="C278" s="1" t="s">
        <v>1560</v>
      </c>
      <c r="D278" s="1" t="s">
        <v>203</v>
      </c>
      <c r="E278" s="1" t="s">
        <v>40</v>
      </c>
      <c r="F278" s="3" t="s">
        <v>54</v>
      </c>
      <c r="G278" s="304">
        <v>6</v>
      </c>
      <c r="H278" s="304"/>
      <c r="I278" s="2"/>
      <c r="J278" s="1">
        <v>20</v>
      </c>
      <c r="K278" s="247" t="s">
        <v>139</v>
      </c>
      <c r="L278" s="228"/>
      <c r="M278" s="367">
        <f t="shared" si="26"/>
        <v>9.6</v>
      </c>
      <c r="N278" s="290">
        <f t="shared" si="28"/>
        <v>9.6</v>
      </c>
      <c r="O278" s="228"/>
      <c r="P278" s="200" t="s">
        <v>238</v>
      </c>
      <c r="Q278" s="240">
        <v>9</v>
      </c>
      <c r="R278" s="282">
        <f t="shared" si="27"/>
        <v>6.6666666666666624E-2</v>
      </c>
      <c r="S278" s="152">
        <v>9.6</v>
      </c>
    </row>
    <row r="279" spans="1:19">
      <c r="A279" s="173" t="str">
        <f t="shared" si="25"/>
        <v>Koło XL-UW76x6x62A MED6</v>
      </c>
      <c r="C279" s="1" t="s">
        <v>1560</v>
      </c>
      <c r="D279" s="1" t="s">
        <v>203</v>
      </c>
      <c r="E279" s="1" t="s">
        <v>40</v>
      </c>
      <c r="F279" s="61" t="s">
        <v>176</v>
      </c>
      <c r="G279" s="304">
        <v>6</v>
      </c>
      <c r="H279" s="304"/>
      <c r="I279" s="2"/>
      <c r="J279" s="1">
        <v>20</v>
      </c>
      <c r="K279" s="247" t="s">
        <v>139</v>
      </c>
      <c r="L279" s="228"/>
      <c r="M279" s="367">
        <f t="shared" si="26"/>
        <v>9.9</v>
      </c>
      <c r="N279" s="290">
        <f t="shared" si="28"/>
        <v>9.9</v>
      </c>
      <c r="O279" s="228"/>
      <c r="P279" s="200" t="s">
        <v>239</v>
      </c>
      <c r="Q279" s="240">
        <v>9.9</v>
      </c>
      <c r="R279" s="282">
        <f t="shared" si="27"/>
        <v>0</v>
      </c>
      <c r="S279" s="152">
        <v>9.9</v>
      </c>
    </row>
    <row r="280" spans="1:19">
      <c r="A280" s="173" t="str">
        <f t="shared" si="25"/>
        <v>Koło XL-UW76x6x63S FIN6</v>
      </c>
      <c r="C280" s="1" t="s">
        <v>1560</v>
      </c>
      <c r="D280" s="1" t="s">
        <v>203</v>
      </c>
      <c r="E280" s="1" t="s">
        <v>40</v>
      </c>
      <c r="F280" s="3" t="s">
        <v>175</v>
      </c>
      <c r="G280" s="304">
        <v>6</v>
      </c>
      <c r="H280" s="304"/>
      <c r="I280" s="2"/>
      <c r="J280" s="1">
        <v>20</v>
      </c>
      <c r="K280" s="247" t="s">
        <v>139</v>
      </c>
      <c r="L280" s="228"/>
      <c r="M280" s="367">
        <f t="shared" si="26"/>
        <v>10.8</v>
      </c>
      <c r="N280" s="290">
        <f t="shared" si="28"/>
        <v>10.8</v>
      </c>
      <c r="O280" s="228"/>
      <c r="P280" s="200" t="s">
        <v>240</v>
      </c>
      <c r="Q280" s="240">
        <v>10.8</v>
      </c>
      <c r="R280" s="282">
        <f t="shared" si="27"/>
        <v>0</v>
      </c>
      <c r="S280" s="152">
        <v>10.8</v>
      </c>
    </row>
    <row r="281" spans="1:19">
      <c r="A281" s="173" t="str">
        <f t="shared" si="25"/>
        <v>Koło XL-UW76x6x66A MED6</v>
      </c>
      <c r="C281" s="1" t="s">
        <v>1560</v>
      </c>
      <c r="D281" s="1" t="s">
        <v>203</v>
      </c>
      <c r="E281" s="1" t="s">
        <v>40</v>
      </c>
      <c r="F281" s="3" t="s">
        <v>177</v>
      </c>
      <c r="G281" s="304">
        <v>6</v>
      </c>
      <c r="H281" s="304"/>
      <c r="I281" s="2"/>
      <c r="J281" s="1">
        <v>20</v>
      </c>
      <c r="K281" s="247" t="s">
        <v>139</v>
      </c>
      <c r="L281" s="228"/>
      <c r="M281" s="367">
        <f t="shared" si="26"/>
        <v>15.4</v>
      </c>
      <c r="N281" s="290">
        <f t="shared" si="28"/>
        <v>15.4</v>
      </c>
      <c r="O281" s="228"/>
      <c r="P281" s="200" t="s">
        <v>241</v>
      </c>
      <c r="Q281" s="240">
        <v>14.4</v>
      </c>
      <c r="R281" s="282">
        <f t="shared" si="27"/>
        <v>6.9444444444444448E-2</v>
      </c>
      <c r="S281" s="152">
        <v>15.4</v>
      </c>
    </row>
    <row r="282" spans="1:19">
      <c r="A282" s="173" t="str">
        <f t="shared" si="25"/>
        <v>Koło XL-UW76x6x68A CRS6</v>
      </c>
      <c r="C282" s="1" t="s">
        <v>1560</v>
      </c>
      <c r="D282" s="1" t="s">
        <v>203</v>
      </c>
      <c r="E282" s="1" t="s">
        <v>40</v>
      </c>
      <c r="F282" s="3" t="s">
        <v>178</v>
      </c>
      <c r="G282" s="304">
        <v>6</v>
      </c>
      <c r="H282" s="304"/>
      <c r="I282" s="2"/>
      <c r="J282" s="1">
        <v>20</v>
      </c>
      <c r="K282" s="247" t="s">
        <v>139</v>
      </c>
      <c r="L282" s="228"/>
      <c r="M282" s="367">
        <f t="shared" si="26"/>
        <v>31</v>
      </c>
      <c r="N282" s="290">
        <f t="shared" si="28"/>
        <v>31</v>
      </c>
      <c r="O282" s="228"/>
      <c r="P282" s="200" t="s">
        <v>242</v>
      </c>
      <c r="Q282" s="240">
        <v>31</v>
      </c>
      <c r="R282" s="282">
        <f t="shared" si="27"/>
        <v>0</v>
      </c>
      <c r="S282" s="152">
        <v>31</v>
      </c>
    </row>
    <row r="283" spans="1:19">
      <c r="A283" s="173" t="str">
        <f t="shared" si="25"/>
        <v>Koło XL-UW (100pack)76x6x62S FIN6</v>
      </c>
      <c r="C283" s="12" t="s">
        <v>1560</v>
      </c>
      <c r="D283" s="12" t="s">
        <v>208</v>
      </c>
      <c r="E283" s="1" t="s">
        <v>40</v>
      </c>
      <c r="F283" s="3" t="s">
        <v>54</v>
      </c>
      <c r="G283" s="304">
        <v>6</v>
      </c>
      <c r="H283" s="304"/>
      <c r="I283" s="2"/>
      <c r="J283" s="10">
        <v>100</v>
      </c>
      <c r="K283" s="247" t="s">
        <v>139</v>
      </c>
      <c r="L283" s="225"/>
      <c r="M283" s="367">
        <f t="shared" si="26"/>
        <v>9</v>
      </c>
      <c r="N283" s="290">
        <f t="shared" si="28"/>
        <v>9</v>
      </c>
      <c r="O283" s="225"/>
      <c r="P283" s="200" t="s">
        <v>2089</v>
      </c>
      <c r="Q283" s="240">
        <v>8</v>
      </c>
      <c r="R283" s="282">
        <f t="shared" si="27"/>
        <v>0.125</v>
      </c>
      <c r="S283" s="152">
        <v>9</v>
      </c>
    </row>
    <row r="284" spans="1:19">
      <c r="A284" s="173" t="str">
        <f t="shared" si="25"/>
        <v>Koło XL-UW (100pack)76x6x62A MED6</v>
      </c>
      <c r="C284" s="12" t="s">
        <v>1560</v>
      </c>
      <c r="D284" s="12" t="s">
        <v>208</v>
      </c>
      <c r="E284" s="1" t="s">
        <v>40</v>
      </c>
      <c r="F284" s="61" t="s">
        <v>176</v>
      </c>
      <c r="G284" s="304">
        <v>6</v>
      </c>
      <c r="H284" s="304"/>
      <c r="I284" s="2"/>
      <c r="J284" s="10">
        <v>100</v>
      </c>
      <c r="K284" s="247" t="s">
        <v>139</v>
      </c>
      <c r="L284" s="225"/>
      <c r="M284" s="367">
        <v>10.199999999999999</v>
      </c>
      <c r="N284" s="290">
        <f t="shared" si="28"/>
        <v>10.199999999999999</v>
      </c>
      <c r="O284" s="225"/>
      <c r="P284" s="200" t="s">
        <v>2090</v>
      </c>
      <c r="Q284" s="240">
        <v>8.9</v>
      </c>
      <c r="R284" s="282">
        <f t="shared" si="27"/>
        <v>4.4943820224719142E-2</v>
      </c>
      <c r="S284" s="152">
        <v>9.3000000000000007</v>
      </c>
    </row>
    <row r="285" spans="1:19">
      <c r="A285" s="173" t="str">
        <f t="shared" si="25"/>
        <v>Koło XL-UW (100pack)76x6x63S FIN6</v>
      </c>
      <c r="C285" s="12" t="s">
        <v>1560</v>
      </c>
      <c r="D285" s="12" t="s">
        <v>208</v>
      </c>
      <c r="E285" s="1" t="s">
        <v>40</v>
      </c>
      <c r="F285" s="3" t="s">
        <v>175</v>
      </c>
      <c r="G285" s="304">
        <v>6</v>
      </c>
      <c r="H285" s="304"/>
      <c r="I285" s="2"/>
      <c r="J285" s="10">
        <v>100</v>
      </c>
      <c r="K285" s="247" t="s">
        <v>139</v>
      </c>
      <c r="L285" s="225"/>
      <c r="M285" s="367">
        <f t="shared" ref="M285:M323" si="29">S285</f>
        <v>10.199999999999999</v>
      </c>
      <c r="N285" s="290">
        <f t="shared" si="28"/>
        <v>10.199999999999999</v>
      </c>
      <c r="O285" s="225"/>
      <c r="P285" s="200" t="s">
        <v>2091</v>
      </c>
      <c r="Q285" s="240">
        <v>9.8000000000000007</v>
      </c>
      <c r="R285" s="282">
        <f t="shared" si="27"/>
        <v>4.0816326530612096E-2</v>
      </c>
      <c r="S285" s="152">
        <v>10.199999999999999</v>
      </c>
    </row>
    <row r="286" spans="1:19">
      <c r="A286" s="173" t="str">
        <f t="shared" si="25"/>
        <v>Koło XL-UW (100pack)76x6x66A MED6</v>
      </c>
      <c r="C286" s="12" t="s">
        <v>1560</v>
      </c>
      <c r="D286" s="12" t="s">
        <v>208</v>
      </c>
      <c r="E286" s="1" t="s">
        <v>40</v>
      </c>
      <c r="F286" s="3" t="s">
        <v>177</v>
      </c>
      <c r="G286" s="304">
        <v>6</v>
      </c>
      <c r="H286" s="304"/>
      <c r="I286" s="2"/>
      <c r="J286" s="10">
        <v>100</v>
      </c>
      <c r="K286" s="247" t="s">
        <v>139</v>
      </c>
      <c r="L286" s="225"/>
      <c r="M286" s="367">
        <f t="shared" si="29"/>
        <v>14.6</v>
      </c>
      <c r="N286" s="290">
        <f t="shared" si="28"/>
        <v>14.6</v>
      </c>
      <c r="O286" s="225"/>
      <c r="P286" s="200" t="s">
        <v>2092</v>
      </c>
      <c r="Q286" s="240">
        <v>13</v>
      </c>
      <c r="R286" s="282">
        <f t="shared" si="27"/>
        <v>0.12307692307692306</v>
      </c>
      <c r="S286" s="152">
        <v>14.6</v>
      </c>
    </row>
    <row r="287" spans="1:19">
      <c r="A287" s="173" t="str">
        <f t="shared" si="25"/>
        <v>Koło XL-UW50x6x62S FIN6</v>
      </c>
      <c r="C287" s="1" t="s">
        <v>1560</v>
      </c>
      <c r="D287" s="1" t="s">
        <v>203</v>
      </c>
      <c r="E287" s="1" t="s">
        <v>243</v>
      </c>
      <c r="F287" s="3" t="s">
        <v>54</v>
      </c>
      <c r="G287" s="304">
        <v>6</v>
      </c>
      <c r="H287" s="304"/>
      <c r="I287" s="2"/>
      <c r="J287" s="1">
        <v>50</v>
      </c>
      <c r="K287" s="247" t="s">
        <v>139</v>
      </c>
      <c r="L287" s="228"/>
      <c r="M287" s="367">
        <f t="shared" si="29"/>
        <v>6.6</v>
      </c>
      <c r="N287" s="290">
        <f t="shared" si="28"/>
        <v>6.6</v>
      </c>
      <c r="O287" s="228"/>
      <c r="P287" s="200" t="s">
        <v>244</v>
      </c>
      <c r="Q287" s="240">
        <v>6.3</v>
      </c>
      <c r="R287" s="282">
        <f t="shared" si="27"/>
        <v>4.7619047619047596E-2</v>
      </c>
      <c r="S287" s="152">
        <v>6.6</v>
      </c>
    </row>
    <row r="288" spans="1:19">
      <c r="A288" s="173" t="str">
        <f t="shared" si="25"/>
        <v>Koło XL-UW50x6x62A MED6</v>
      </c>
      <c r="C288" s="1" t="s">
        <v>1560</v>
      </c>
      <c r="D288" s="1" t="s">
        <v>203</v>
      </c>
      <c r="E288" s="1" t="s">
        <v>243</v>
      </c>
      <c r="F288" s="61" t="s">
        <v>176</v>
      </c>
      <c r="G288" s="304">
        <v>6</v>
      </c>
      <c r="H288" s="304"/>
      <c r="I288" s="2"/>
      <c r="J288" s="1">
        <v>50</v>
      </c>
      <c r="K288" s="247" t="s">
        <v>139</v>
      </c>
      <c r="L288" s="228"/>
      <c r="M288" s="367">
        <f t="shared" si="29"/>
        <v>7</v>
      </c>
      <c r="N288" s="290">
        <f t="shared" si="28"/>
        <v>7</v>
      </c>
      <c r="O288" s="228"/>
      <c r="P288" s="200" t="s">
        <v>245</v>
      </c>
      <c r="Q288" s="240">
        <v>6.7</v>
      </c>
      <c r="R288" s="282">
        <f t="shared" si="27"/>
        <v>4.4776119402985044E-2</v>
      </c>
      <c r="S288" s="152">
        <v>7</v>
      </c>
    </row>
    <row r="289" spans="1:19">
      <c r="A289" s="173" t="str">
        <f t="shared" si="25"/>
        <v>Koło XL-UW50x6x63S FIN6</v>
      </c>
      <c r="C289" s="1" t="s">
        <v>1560</v>
      </c>
      <c r="D289" s="1" t="s">
        <v>203</v>
      </c>
      <c r="E289" s="1" t="s">
        <v>243</v>
      </c>
      <c r="F289" s="3" t="s">
        <v>175</v>
      </c>
      <c r="G289" s="304">
        <v>6</v>
      </c>
      <c r="H289" s="304"/>
      <c r="I289" s="2"/>
      <c r="J289" s="1">
        <v>50</v>
      </c>
      <c r="K289" s="247" t="s">
        <v>139</v>
      </c>
      <c r="L289" s="228"/>
      <c r="M289" s="367">
        <f t="shared" si="29"/>
        <v>7.2</v>
      </c>
      <c r="N289" s="290">
        <f t="shared" si="28"/>
        <v>7.2</v>
      </c>
      <c r="O289" s="228"/>
      <c r="P289" s="200" t="s">
        <v>246</v>
      </c>
      <c r="Q289" s="240">
        <v>7.2</v>
      </c>
      <c r="R289" s="282">
        <f t="shared" si="27"/>
        <v>0</v>
      </c>
      <c r="S289" s="152">
        <v>7.2</v>
      </c>
    </row>
    <row r="290" spans="1:19">
      <c r="A290" s="173" t="str">
        <f t="shared" si="25"/>
        <v>Koło XL-UW50x6x66A MED6</v>
      </c>
      <c r="C290" s="1" t="s">
        <v>1560</v>
      </c>
      <c r="D290" s="1" t="s">
        <v>203</v>
      </c>
      <c r="E290" s="1" t="s">
        <v>243</v>
      </c>
      <c r="F290" s="3" t="s">
        <v>177</v>
      </c>
      <c r="G290" s="304">
        <v>6</v>
      </c>
      <c r="H290" s="304"/>
      <c r="I290" s="2"/>
      <c r="J290" s="1">
        <v>50</v>
      </c>
      <c r="K290" s="247" t="s">
        <v>139</v>
      </c>
      <c r="L290" s="228"/>
      <c r="M290" s="367">
        <f t="shared" si="29"/>
        <v>7.8</v>
      </c>
      <c r="N290" s="290">
        <f t="shared" si="28"/>
        <v>7.8</v>
      </c>
      <c r="O290" s="228"/>
      <c r="P290" s="200" t="s">
        <v>247</v>
      </c>
      <c r="Q290" s="240">
        <v>7</v>
      </c>
      <c r="R290" s="282">
        <f t="shared" si="27"/>
        <v>0.11428571428571425</v>
      </c>
      <c r="S290" s="152">
        <v>7.8</v>
      </c>
    </row>
    <row r="291" spans="1:19">
      <c r="A291" s="173" t="str">
        <f t="shared" si="25"/>
        <v>Koło XL-UW50x6x68A CRS6</v>
      </c>
      <c r="C291" s="1" t="s">
        <v>1560</v>
      </c>
      <c r="D291" s="1" t="s">
        <v>203</v>
      </c>
      <c r="E291" s="1" t="s">
        <v>243</v>
      </c>
      <c r="F291" s="3" t="s">
        <v>178</v>
      </c>
      <c r="G291" s="304">
        <v>6</v>
      </c>
      <c r="H291" s="304"/>
      <c r="I291" s="2"/>
      <c r="J291" s="1">
        <v>50</v>
      </c>
      <c r="K291" s="247" t="s">
        <v>139</v>
      </c>
      <c r="L291" s="228"/>
      <c r="M291" s="367">
        <f t="shared" si="29"/>
        <v>16.2</v>
      </c>
      <c r="N291" s="290">
        <f t="shared" si="28"/>
        <v>16.2</v>
      </c>
      <c r="O291" s="228"/>
      <c r="P291" s="200" t="s">
        <v>248</v>
      </c>
      <c r="Q291" s="240">
        <v>16.2</v>
      </c>
      <c r="R291" s="282">
        <f t="shared" si="27"/>
        <v>0</v>
      </c>
      <c r="S291" s="152">
        <v>16.2</v>
      </c>
    </row>
    <row r="292" spans="1:19">
      <c r="A292" s="173" t="str">
        <f t="shared" si="25"/>
        <v>Koło XL-UW38x6x62S FIN6</v>
      </c>
      <c r="C292" s="1" t="s">
        <v>1560</v>
      </c>
      <c r="D292" s="1" t="s">
        <v>203</v>
      </c>
      <c r="E292" s="1" t="s">
        <v>249</v>
      </c>
      <c r="F292" s="3" t="s">
        <v>54</v>
      </c>
      <c r="G292" s="304">
        <v>6</v>
      </c>
      <c r="H292" s="304"/>
      <c r="I292" s="2"/>
      <c r="J292" s="1">
        <v>100</v>
      </c>
      <c r="K292" s="247" t="s">
        <v>139</v>
      </c>
      <c r="L292" s="228"/>
      <c r="M292" s="367">
        <f t="shared" si="29"/>
        <v>4.2</v>
      </c>
      <c r="N292" s="290">
        <f t="shared" si="28"/>
        <v>4.2</v>
      </c>
      <c r="O292" s="228"/>
      <c r="P292" s="200" t="s">
        <v>250</v>
      </c>
      <c r="Q292" s="240">
        <v>4</v>
      </c>
      <c r="R292" s="282">
        <f t="shared" si="27"/>
        <v>5.0000000000000044E-2</v>
      </c>
      <c r="S292" s="152">
        <v>4.2</v>
      </c>
    </row>
    <row r="293" spans="1:19">
      <c r="A293" s="173" t="str">
        <f t="shared" si="25"/>
        <v>Koło XL-UW38x6x62A MED6</v>
      </c>
      <c r="C293" s="1" t="s">
        <v>1560</v>
      </c>
      <c r="D293" s="1" t="s">
        <v>203</v>
      </c>
      <c r="E293" s="1" t="s">
        <v>249</v>
      </c>
      <c r="F293" s="61" t="s">
        <v>176</v>
      </c>
      <c r="G293" s="304">
        <v>6</v>
      </c>
      <c r="H293" s="304"/>
      <c r="I293" s="2"/>
      <c r="J293" s="1">
        <v>100</v>
      </c>
      <c r="K293" s="247" t="s">
        <v>139</v>
      </c>
      <c r="L293" s="228"/>
      <c r="M293" s="367">
        <f t="shared" si="29"/>
        <v>4.5</v>
      </c>
      <c r="N293" s="290">
        <f t="shared" si="28"/>
        <v>4.5</v>
      </c>
      <c r="O293" s="228"/>
      <c r="P293" s="200" t="s">
        <v>251</v>
      </c>
      <c r="Q293" s="240">
        <v>4.3</v>
      </c>
      <c r="R293" s="282">
        <f t="shared" si="27"/>
        <v>4.6511627906976785E-2</v>
      </c>
      <c r="S293" s="152">
        <v>4.5</v>
      </c>
    </row>
    <row r="294" spans="1:19">
      <c r="A294" s="173" t="str">
        <f t="shared" si="25"/>
        <v>Koło XL-UW38x6x63S FIN6</v>
      </c>
      <c r="C294" s="1" t="s">
        <v>1560</v>
      </c>
      <c r="D294" s="1" t="s">
        <v>203</v>
      </c>
      <c r="E294" s="1" t="s">
        <v>249</v>
      </c>
      <c r="F294" s="3" t="s">
        <v>175</v>
      </c>
      <c r="G294" s="304">
        <v>6</v>
      </c>
      <c r="H294" s="304"/>
      <c r="I294" s="2"/>
      <c r="J294" s="1">
        <v>100</v>
      </c>
      <c r="K294" s="247" t="s">
        <v>139</v>
      </c>
      <c r="L294" s="228"/>
      <c r="M294" s="367">
        <f t="shared" si="29"/>
        <v>4.8</v>
      </c>
      <c r="N294" s="290">
        <f t="shared" si="28"/>
        <v>4.8</v>
      </c>
      <c r="O294" s="228"/>
      <c r="P294" s="200" t="s">
        <v>252</v>
      </c>
      <c r="Q294" s="240">
        <v>4.5999999999999996</v>
      </c>
      <c r="R294" s="282">
        <f t="shared" si="27"/>
        <v>4.3478260869565258E-2</v>
      </c>
      <c r="S294" s="152">
        <v>4.8</v>
      </c>
    </row>
    <row r="295" spans="1:19">
      <c r="A295" s="173" t="str">
        <f t="shared" si="25"/>
        <v>Koło XL-UW38x6x66A MED6</v>
      </c>
      <c r="C295" s="1" t="s">
        <v>1560</v>
      </c>
      <c r="D295" s="1" t="s">
        <v>203</v>
      </c>
      <c r="E295" s="1" t="s">
        <v>249</v>
      </c>
      <c r="F295" s="3" t="s">
        <v>177</v>
      </c>
      <c r="G295" s="304">
        <v>6</v>
      </c>
      <c r="H295" s="304"/>
      <c r="I295" s="2"/>
      <c r="J295" s="1">
        <v>100</v>
      </c>
      <c r="K295" s="247" t="s">
        <v>139</v>
      </c>
      <c r="L295" s="228"/>
      <c r="M295" s="367">
        <f t="shared" si="29"/>
        <v>4.8</v>
      </c>
      <c r="N295" s="290">
        <f t="shared" si="28"/>
        <v>4.8</v>
      </c>
      <c r="O295" s="228"/>
      <c r="P295" s="200" t="s">
        <v>253</v>
      </c>
      <c r="Q295" s="240">
        <v>4.3</v>
      </c>
      <c r="R295" s="282">
        <f t="shared" si="27"/>
        <v>0.11627906976744186</v>
      </c>
      <c r="S295" s="152">
        <v>4.8</v>
      </c>
    </row>
    <row r="296" spans="1:19">
      <c r="A296" s="173" t="str">
        <f t="shared" si="25"/>
        <v>Koło XL-UW38x6x68A CRS6</v>
      </c>
      <c r="C296" s="1" t="s">
        <v>1560</v>
      </c>
      <c r="D296" s="1" t="s">
        <v>203</v>
      </c>
      <c r="E296" s="1" t="s">
        <v>249</v>
      </c>
      <c r="F296" s="3" t="s">
        <v>178</v>
      </c>
      <c r="G296" s="304">
        <v>6</v>
      </c>
      <c r="H296" s="304"/>
      <c r="I296" s="2"/>
      <c r="J296" s="1">
        <v>100</v>
      </c>
      <c r="K296" s="247" t="s">
        <v>139</v>
      </c>
      <c r="L296" s="228"/>
      <c r="M296" s="367">
        <f t="shared" si="29"/>
        <v>10.199999999999999</v>
      </c>
      <c r="N296" s="290">
        <f t="shared" si="28"/>
        <v>10.199999999999999</v>
      </c>
      <c r="O296" s="228"/>
      <c r="P296" s="200" t="s">
        <v>254</v>
      </c>
      <c r="Q296" s="240">
        <v>10.199999999999999</v>
      </c>
      <c r="R296" s="282">
        <f t="shared" si="27"/>
        <v>0</v>
      </c>
      <c r="S296" s="152">
        <v>10.199999999999999</v>
      </c>
    </row>
    <row r="297" spans="1:19">
      <c r="A297" s="173" t="str">
        <f t="shared" si="25"/>
        <v>DyskXL-RD126x6x222S FIN22T29 X</v>
      </c>
      <c r="C297" s="12" t="s">
        <v>4</v>
      </c>
      <c r="D297" s="12" t="s">
        <v>173</v>
      </c>
      <c r="E297" s="12" t="s">
        <v>31</v>
      </c>
      <c r="F297" s="3" t="s">
        <v>54</v>
      </c>
      <c r="G297" s="310">
        <v>22</v>
      </c>
      <c r="H297" s="310"/>
      <c r="I297" s="3" t="s">
        <v>174</v>
      </c>
      <c r="J297" s="1">
        <v>10</v>
      </c>
      <c r="K297" s="249" t="s">
        <v>139</v>
      </c>
      <c r="L297" s="228"/>
      <c r="M297" s="367">
        <f t="shared" si="29"/>
        <v>20</v>
      </c>
      <c r="N297" s="290">
        <f t="shared" si="28"/>
        <v>20</v>
      </c>
      <c r="O297" s="228"/>
      <c r="P297" s="200" t="s">
        <v>2324</v>
      </c>
      <c r="Q297" s="240">
        <v>18.399999999999999</v>
      </c>
      <c r="R297" s="282">
        <f t="shared" si="27"/>
        <v>8.6956521739130516E-2</v>
      </c>
      <c r="S297" s="152">
        <v>20</v>
      </c>
    </row>
    <row r="298" spans="1:19">
      <c r="A298" s="173" t="str">
        <f t="shared" si="25"/>
        <v>DyskXL-RD126x6x223S FIN22T29 X</v>
      </c>
      <c r="C298" s="12" t="s">
        <v>4</v>
      </c>
      <c r="D298" s="12" t="s">
        <v>173</v>
      </c>
      <c r="E298" s="12" t="s">
        <v>31</v>
      </c>
      <c r="F298" s="3" t="s">
        <v>175</v>
      </c>
      <c r="G298" s="310">
        <v>22</v>
      </c>
      <c r="H298" s="310"/>
      <c r="I298" s="3" t="s">
        <v>174</v>
      </c>
      <c r="J298" s="1">
        <v>10</v>
      </c>
      <c r="K298" s="249" t="s">
        <v>139</v>
      </c>
      <c r="L298" s="228"/>
      <c r="M298" s="367">
        <f t="shared" si="29"/>
        <v>26.2</v>
      </c>
      <c r="N298" s="290">
        <f t="shared" si="28"/>
        <v>26.2</v>
      </c>
      <c r="O298" s="228"/>
      <c r="P298" s="200" t="s">
        <v>2324</v>
      </c>
      <c r="Q298" s="240">
        <v>25.2</v>
      </c>
      <c r="R298" s="282">
        <f t="shared" si="27"/>
        <v>3.968253968253968E-2</v>
      </c>
      <c r="S298" s="152">
        <v>26.2</v>
      </c>
    </row>
    <row r="299" spans="1:19">
      <c r="A299" s="173" t="str">
        <f t="shared" si="25"/>
        <v>DyskXL-RD126x6x222S FIN22T27</v>
      </c>
      <c r="C299" s="12" t="s">
        <v>4</v>
      </c>
      <c r="D299" s="1" t="s">
        <v>173</v>
      </c>
      <c r="E299" s="1" t="s">
        <v>31</v>
      </c>
      <c r="F299" s="3" t="s">
        <v>54</v>
      </c>
      <c r="G299" s="304">
        <v>22</v>
      </c>
      <c r="H299" s="304"/>
      <c r="I299" s="3" t="s">
        <v>29</v>
      </c>
      <c r="J299" s="1">
        <v>10</v>
      </c>
      <c r="K299" s="249" t="s">
        <v>139</v>
      </c>
      <c r="L299" s="228"/>
      <c r="M299" s="367">
        <f t="shared" si="29"/>
        <v>20</v>
      </c>
      <c r="N299" s="290">
        <f t="shared" si="28"/>
        <v>20</v>
      </c>
      <c r="O299" s="228"/>
      <c r="P299" s="200" t="s">
        <v>2093</v>
      </c>
      <c r="Q299" s="240">
        <v>18.399999999999999</v>
      </c>
      <c r="R299" s="282">
        <f t="shared" si="27"/>
        <v>8.6956521739130516E-2</v>
      </c>
      <c r="S299" s="152">
        <v>20</v>
      </c>
    </row>
    <row r="300" spans="1:19">
      <c r="A300" s="173" t="str">
        <f t="shared" si="25"/>
        <v>DyskXL-RD126x6x222A MED22T27</v>
      </c>
      <c r="C300" s="12" t="s">
        <v>4</v>
      </c>
      <c r="D300" s="1" t="s">
        <v>173</v>
      </c>
      <c r="E300" s="1" t="s">
        <v>31</v>
      </c>
      <c r="F300" s="61" t="s">
        <v>176</v>
      </c>
      <c r="G300" s="304">
        <v>22</v>
      </c>
      <c r="H300" s="304"/>
      <c r="I300" s="3" t="s">
        <v>29</v>
      </c>
      <c r="J300" s="1">
        <v>10</v>
      </c>
      <c r="K300" s="249" t="s">
        <v>139</v>
      </c>
      <c r="L300" s="228"/>
      <c r="M300" s="367">
        <f t="shared" si="29"/>
        <v>22.4</v>
      </c>
      <c r="N300" s="290">
        <f t="shared" si="28"/>
        <v>22.4</v>
      </c>
      <c r="O300" s="228"/>
      <c r="P300" s="200" t="s">
        <v>2094</v>
      </c>
      <c r="Q300" s="240">
        <v>22.4</v>
      </c>
      <c r="R300" s="282">
        <f t="shared" si="27"/>
        <v>0</v>
      </c>
      <c r="S300" s="152">
        <v>22.4</v>
      </c>
    </row>
    <row r="301" spans="1:19">
      <c r="A301" s="173" t="str">
        <f t="shared" si="25"/>
        <v>DyskXL-RD126x6x223S FIN22T27</v>
      </c>
      <c r="C301" s="12" t="s">
        <v>4</v>
      </c>
      <c r="D301" s="1" t="s">
        <v>173</v>
      </c>
      <c r="E301" s="1" t="s">
        <v>31</v>
      </c>
      <c r="F301" s="3" t="s">
        <v>175</v>
      </c>
      <c r="G301" s="304">
        <v>22</v>
      </c>
      <c r="H301" s="304"/>
      <c r="I301" s="3" t="s">
        <v>29</v>
      </c>
      <c r="J301" s="1">
        <v>10</v>
      </c>
      <c r="K301" s="249" t="s">
        <v>139</v>
      </c>
      <c r="L301" s="228"/>
      <c r="M301" s="367">
        <f t="shared" si="29"/>
        <v>25.2</v>
      </c>
      <c r="N301" s="290">
        <f t="shared" si="28"/>
        <v>25.2</v>
      </c>
      <c r="O301" s="228"/>
      <c r="P301" s="200" t="s">
        <v>2095</v>
      </c>
      <c r="Q301" s="240">
        <v>25.2</v>
      </c>
      <c r="R301" s="282">
        <f t="shared" si="27"/>
        <v>0</v>
      </c>
      <c r="S301" s="152">
        <v>25.2</v>
      </c>
    </row>
    <row r="302" spans="1:19">
      <c r="A302" s="173" t="str">
        <f t="shared" ref="A302:A381" si="30">_xlfn.CONCAT(C302,D302,E302,F302,G302,I302)</f>
        <v>DyskXL-RD126x6x226A MED22T27</v>
      </c>
      <c r="C302" s="12" t="s">
        <v>4</v>
      </c>
      <c r="D302" s="1" t="s">
        <v>173</v>
      </c>
      <c r="E302" s="1" t="s">
        <v>31</v>
      </c>
      <c r="F302" s="3" t="s">
        <v>177</v>
      </c>
      <c r="G302" s="304">
        <v>22</v>
      </c>
      <c r="H302" s="304"/>
      <c r="I302" s="3" t="s">
        <v>29</v>
      </c>
      <c r="J302" s="1">
        <v>10</v>
      </c>
      <c r="K302" s="249" t="s">
        <v>139</v>
      </c>
      <c r="L302" s="228"/>
      <c r="M302" s="367">
        <f t="shared" si="29"/>
        <v>35.200000000000003</v>
      </c>
      <c r="N302" s="290">
        <f t="shared" si="28"/>
        <v>35.200000000000003</v>
      </c>
      <c r="O302" s="228"/>
      <c r="P302" s="200" t="s">
        <v>2096</v>
      </c>
      <c r="Q302" s="240">
        <v>35.200000000000003</v>
      </c>
      <c r="R302" s="282">
        <f t="shared" si="27"/>
        <v>0</v>
      </c>
      <c r="S302" s="152">
        <v>35.200000000000003</v>
      </c>
    </row>
    <row r="303" spans="1:19">
      <c r="A303" s="173" t="str">
        <f t="shared" si="30"/>
        <v>DyskXL-RD (100pack)126x6x222S FIN22T27</v>
      </c>
      <c r="C303" s="12" t="s">
        <v>4</v>
      </c>
      <c r="D303" s="12" t="s">
        <v>179</v>
      </c>
      <c r="E303" s="1" t="s">
        <v>31</v>
      </c>
      <c r="F303" s="3" t="s">
        <v>54</v>
      </c>
      <c r="G303" s="304">
        <v>22</v>
      </c>
      <c r="H303" s="304"/>
      <c r="I303" s="5" t="s">
        <v>29</v>
      </c>
      <c r="J303" s="1">
        <v>100</v>
      </c>
      <c r="K303" s="249" t="s">
        <v>139</v>
      </c>
      <c r="L303" s="228"/>
      <c r="M303" s="367">
        <f t="shared" si="29"/>
        <v>18.399999999999999</v>
      </c>
      <c r="N303" s="290">
        <f t="shared" si="28"/>
        <v>18.399999999999999</v>
      </c>
      <c r="O303" s="228"/>
      <c r="P303" s="200" t="s">
        <v>2097</v>
      </c>
      <c r="Q303" s="240">
        <v>16.600000000000001</v>
      </c>
      <c r="R303" s="282">
        <f t="shared" si="27"/>
        <v>0.10843373493975886</v>
      </c>
      <c r="S303" s="152">
        <v>18.399999999999999</v>
      </c>
    </row>
    <row r="304" spans="1:19">
      <c r="A304" s="173" t="str">
        <f t="shared" si="30"/>
        <v>DyskXL-RD (100pack)126x6x222A MED22T27</v>
      </c>
      <c r="C304" s="12" t="s">
        <v>4</v>
      </c>
      <c r="D304" s="12" t="s">
        <v>179</v>
      </c>
      <c r="E304" s="1" t="s">
        <v>31</v>
      </c>
      <c r="F304" s="3" t="s">
        <v>176</v>
      </c>
      <c r="G304" s="304">
        <v>22</v>
      </c>
      <c r="H304" s="304"/>
      <c r="I304" s="5" t="s">
        <v>29</v>
      </c>
      <c r="J304" s="1">
        <v>100</v>
      </c>
      <c r="K304" s="249" t="s">
        <v>139</v>
      </c>
      <c r="L304" s="228"/>
      <c r="M304" s="367">
        <f t="shared" si="29"/>
        <v>20.5</v>
      </c>
      <c r="N304" s="290">
        <f t="shared" si="28"/>
        <v>20.5</v>
      </c>
      <c r="O304" s="228"/>
      <c r="P304" s="200" t="s">
        <v>2098</v>
      </c>
      <c r="Q304" s="240">
        <v>20.5</v>
      </c>
      <c r="R304" s="282">
        <f t="shared" si="27"/>
        <v>0</v>
      </c>
      <c r="S304" s="152">
        <v>20.5</v>
      </c>
    </row>
    <row r="305" spans="1:19">
      <c r="A305" s="173" t="str">
        <f t="shared" si="30"/>
        <v>DyskXL-RD (100pack)126x6x223S FIN22T27</v>
      </c>
      <c r="C305" s="12" t="s">
        <v>4</v>
      </c>
      <c r="D305" s="12" t="s">
        <v>179</v>
      </c>
      <c r="E305" s="1" t="s">
        <v>31</v>
      </c>
      <c r="F305" s="3" t="s">
        <v>175</v>
      </c>
      <c r="G305" s="304">
        <v>22</v>
      </c>
      <c r="H305" s="304"/>
      <c r="I305" s="5" t="s">
        <v>29</v>
      </c>
      <c r="J305" s="1">
        <v>100</v>
      </c>
      <c r="K305" s="249" t="s">
        <v>139</v>
      </c>
      <c r="L305" s="228"/>
      <c r="M305" s="367">
        <f t="shared" si="29"/>
        <v>23.2</v>
      </c>
      <c r="N305" s="290">
        <f t="shared" si="28"/>
        <v>23.2</v>
      </c>
      <c r="O305" s="228"/>
      <c r="P305" s="200" t="s">
        <v>2099</v>
      </c>
      <c r="Q305" s="240">
        <v>22.6</v>
      </c>
      <c r="R305" s="282">
        <f t="shared" si="27"/>
        <v>2.6548672566371584E-2</v>
      </c>
      <c r="S305" s="152">
        <v>23.2</v>
      </c>
    </row>
    <row r="306" spans="1:19">
      <c r="A306" s="173" t="str">
        <f t="shared" si="30"/>
        <v>DyskXL-RD (100pack)126x6x226A MED22T27</v>
      </c>
      <c r="C306" s="12" t="s">
        <v>4</v>
      </c>
      <c r="D306" s="12" t="s">
        <v>179</v>
      </c>
      <c r="E306" s="1" t="s">
        <v>31</v>
      </c>
      <c r="F306" s="3" t="s">
        <v>177</v>
      </c>
      <c r="G306" s="304">
        <v>22</v>
      </c>
      <c r="H306" s="304"/>
      <c r="I306" s="61" t="s">
        <v>29</v>
      </c>
      <c r="J306" s="1">
        <v>100</v>
      </c>
      <c r="K306" s="249" t="s">
        <v>139</v>
      </c>
      <c r="L306" s="228"/>
      <c r="M306" s="367">
        <f t="shared" si="29"/>
        <v>31.7</v>
      </c>
      <c r="N306" s="290">
        <f t="shared" si="28"/>
        <v>31.7</v>
      </c>
      <c r="O306" s="228"/>
      <c r="P306" s="200" t="s">
        <v>2100</v>
      </c>
      <c r="Q306" s="240">
        <v>31.7</v>
      </c>
      <c r="R306" s="282">
        <f t="shared" si="27"/>
        <v>0</v>
      </c>
      <c r="S306" s="152">
        <v>31.7</v>
      </c>
    </row>
    <row r="307" spans="1:19">
      <c r="A307" s="173" t="str">
        <f t="shared" si="30"/>
        <v>Dysk rolok XL-DR76mm2S FINrolok</v>
      </c>
      <c r="C307" s="1" t="s">
        <v>1559</v>
      </c>
      <c r="D307" s="1" t="s">
        <v>180</v>
      </c>
      <c r="E307" s="1" t="s">
        <v>64</v>
      </c>
      <c r="F307" s="3" t="s">
        <v>54</v>
      </c>
      <c r="G307" s="304" t="s">
        <v>17</v>
      </c>
      <c r="H307" s="304"/>
      <c r="I307" s="14"/>
      <c r="J307" s="1">
        <v>25</v>
      </c>
      <c r="K307" s="249" t="s">
        <v>139</v>
      </c>
      <c r="L307" s="228"/>
      <c r="M307" s="367">
        <f t="shared" si="29"/>
        <v>10.5</v>
      </c>
      <c r="N307" s="290">
        <f t="shared" si="28"/>
        <v>10.5</v>
      </c>
      <c r="O307" s="228"/>
      <c r="P307" s="200" t="s">
        <v>181</v>
      </c>
      <c r="Q307" s="240">
        <v>9.9</v>
      </c>
      <c r="R307" s="282">
        <f t="shared" si="27"/>
        <v>6.0606060606060566E-2</v>
      </c>
      <c r="S307" s="152">
        <v>10.5</v>
      </c>
    </row>
    <row r="308" spans="1:19">
      <c r="A308" s="173" t="str">
        <f t="shared" si="30"/>
        <v>Dysk rolok XL-DR76mm2A MEDrolok</v>
      </c>
      <c r="C308" s="1" t="s">
        <v>1559</v>
      </c>
      <c r="D308" s="1" t="s">
        <v>180</v>
      </c>
      <c r="E308" s="1" t="s">
        <v>64</v>
      </c>
      <c r="F308" s="61" t="s">
        <v>176</v>
      </c>
      <c r="G308" s="304" t="s">
        <v>17</v>
      </c>
      <c r="H308" s="304"/>
      <c r="I308" s="13"/>
      <c r="J308" s="1">
        <v>25</v>
      </c>
      <c r="K308" s="249" t="s">
        <v>139</v>
      </c>
      <c r="L308" s="228"/>
      <c r="M308" s="367">
        <f t="shared" si="29"/>
        <v>10.8</v>
      </c>
      <c r="N308" s="290">
        <f t="shared" si="28"/>
        <v>10.8</v>
      </c>
      <c r="O308" s="228"/>
      <c r="P308" s="200" t="s">
        <v>182</v>
      </c>
      <c r="Q308" s="240">
        <v>10.5</v>
      </c>
      <c r="R308" s="282">
        <f t="shared" si="27"/>
        <v>2.857142857142864E-2</v>
      </c>
      <c r="S308" s="152">
        <v>10.8</v>
      </c>
    </row>
    <row r="309" spans="1:19">
      <c r="A309" s="173" t="str">
        <f t="shared" si="30"/>
        <v>Dysk rolok XL-DR76mm3S FINrolok</v>
      </c>
      <c r="C309" s="1" t="s">
        <v>1559</v>
      </c>
      <c r="D309" s="1" t="s">
        <v>180</v>
      </c>
      <c r="E309" s="1" t="s">
        <v>64</v>
      </c>
      <c r="F309" s="3" t="s">
        <v>175</v>
      </c>
      <c r="G309" s="304" t="s">
        <v>17</v>
      </c>
      <c r="H309" s="304"/>
      <c r="I309" s="14"/>
      <c r="J309" s="1">
        <v>25</v>
      </c>
      <c r="K309" s="249" t="s">
        <v>139</v>
      </c>
      <c r="L309" s="228"/>
      <c r="M309" s="367">
        <f t="shared" si="29"/>
        <v>11.8</v>
      </c>
      <c r="N309" s="290">
        <f t="shared" si="28"/>
        <v>11.8</v>
      </c>
      <c r="O309" s="228"/>
      <c r="P309" s="200" t="s">
        <v>183</v>
      </c>
      <c r="Q309" s="240">
        <v>10.5</v>
      </c>
      <c r="R309" s="282">
        <f t="shared" si="27"/>
        <v>0.12380952380952388</v>
      </c>
      <c r="S309" s="152">
        <v>11.8</v>
      </c>
    </row>
    <row r="310" spans="1:19">
      <c r="A310" s="173" t="str">
        <f t="shared" si="30"/>
        <v>Dysk rolok XL-DR76mm6A MEDrolok</v>
      </c>
      <c r="C310" s="1" t="s">
        <v>1559</v>
      </c>
      <c r="D310" s="1" t="s">
        <v>180</v>
      </c>
      <c r="E310" s="1" t="s">
        <v>64</v>
      </c>
      <c r="F310" s="3" t="s">
        <v>177</v>
      </c>
      <c r="G310" s="304" t="s">
        <v>17</v>
      </c>
      <c r="H310" s="304"/>
      <c r="I310" s="14"/>
      <c r="J310" s="1">
        <v>25</v>
      </c>
      <c r="K310" s="249" t="s">
        <v>139</v>
      </c>
      <c r="L310" s="228"/>
      <c r="M310" s="367">
        <f t="shared" si="29"/>
        <v>16</v>
      </c>
      <c r="N310" s="290">
        <f t="shared" si="28"/>
        <v>16</v>
      </c>
      <c r="O310" s="228"/>
      <c r="P310" s="200" t="s">
        <v>184</v>
      </c>
      <c r="Q310" s="240">
        <v>15.6</v>
      </c>
      <c r="R310" s="282">
        <f t="shared" si="27"/>
        <v>2.5641025641025664E-2</v>
      </c>
      <c r="S310" s="152">
        <v>16</v>
      </c>
    </row>
    <row r="311" spans="1:19">
      <c r="A311" s="173" t="str">
        <f t="shared" si="30"/>
        <v>Dysk rolok XL-DR76mm8A CRSrolok</v>
      </c>
      <c r="C311" s="1" t="s">
        <v>1559</v>
      </c>
      <c r="D311" s="1" t="s">
        <v>180</v>
      </c>
      <c r="E311" s="1" t="s">
        <v>64</v>
      </c>
      <c r="F311" s="3" t="s">
        <v>178</v>
      </c>
      <c r="G311" s="304" t="s">
        <v>17</v>
      </c>
      <c r="H311" s="304"/>
      <c r="I311" s="14"/>
      <c r="J311" s="1">
        <v>25</v>
      </c>
      <c r="K311" s="249" t="s">
        <v>139</v>
      </c>
      <c r="L311" s="228"/>
      <c r="M311" s="367">
        <f t="shared" si="29"/>
        <v>34.200000000000003</v>
      </c>
      <c r="N311" s="290">
        <f t="shared" si="28"/>
        <v>34.200000000000003</v>
      </c>
      <c r="O311" s="228"/>
      <c r="P311" s="200" t="s">
        <v>185</v>
      </c>
      <c r="Q311" s="240">
        <v>31</v>
      </c>
      <c r="R311" s="282">
        <f t="shared" si="27"/>
        <v>0.103225806451613</v>
      </c>
      <c r="S311" s="152">
        <v>34.200000000000003</v>
      </c>
    </row>
    <row r="312" spans="1:19">
      <c r="A312" s="173" t="str">
        <f t="shared" si="30"/>
        <v>Dysk rolok XL-DR (100pack)76mm2S FINrolok</v>
      </c>
      <c r="C312" s="1" t="s">
        <v>1559</v>
      </c>
      <c r="D312" s="12" t="s">
        <v>186</v>
      </c>
      <c r="E312" s="1" t="s">
        <v>64</v>
      </c>
      <c r="F312" s="3" t="s">
        <v>54</v>
      </c>
      <c r="G312" s="304" t="s">
        <v>17</v>
      </c>
      <c r="H312" s="304"/>
      <c r="I312" s="14"/>
      <c r="J312" s="1">
        <v>100</v>
      </c>
      <c r="K312" s="249" t="s">
        <v>139</v>
      </c>
      <c r="L312" s="228"/>
      <c r="M312" s="367">
        <f t="shared" si="29"/>
        <v>9.6</v>
      </c>
      <c r="N312" s="290">
        <f t="shared" si="28"/>
        <v>9.6</v>
      </c>
      <c r="O312" s="228"/>
      <c r="P312" s="200" t="s">
        <v>187</v>
      </c>
      <c r="Q312" s="240">
        <v>8.9</v>
      </c>
      <c r="R312" s="282">
        <f t="shared" si="27"/>
        <v>7.8651685393258342E-2</v>
      </c>
      <c r="S312" s="152">
        <v>9.6</v>
      </c>
    </row>
    <row r="313" spans="1:19">
      <c r="A313" s="173" t="str">
        <f t="shared" si="30"/>
        <v>Dysk rolok XL-DR (100pack)76mm2A MEDrolok</v>
      </c>
      <c r="C313" s="1" t="s">
        <v>1559</v>
      </c>
      <c r="D313" s="12" t="s">
        <v>186</v>
      </c>
      <c r="E313" s="1" t="s">
        <v>64</v>
      </c>
      <c r="F313" s="61" t="s">
        <v>176</v>
      </c>
      <c r="G313" s="304" t="s">
        <v>17</v>
      </c>
      <c r="H313" s="304"/>
      <c r="I313" s="13"/>
      <c r="J313" s="1">
        <v>100</v>
      </c>
      <c r="K313" s="249" t="s">
        <v>139</v>
      </c>
      <c r="L313" s="228"/>
      <c r="M313" s="367">
        <f t="shared" si="29"/>
        <v>9.9</v>
      </c>
      <c r="N313" s="290">
        <f t="shared" si="28"/>
        <v>9.9</v>
      </c>
      <c r="O313" s="228"/>
      <c r="P313" s="200" t="s">
        <v>188</v>
      </c>
      <c r="Q313" s="240">
        <v>9.4</v>
      </c>
      <c r="R313" s="282">
        <f t="shared" si="27"/>
        <v>5.3191489361702128E-2</v>
      </c>
      <c r="S313" s="152">
        <v>9.9</v>
      </c>
    </row>
    <row r="314" spans="1:19">
      <c r="A314" s="173" t="str">
        <f t="shared" si="30"/>
        <v>Dysk rolok XL-DR (100pack)76mm3S FINrolok</v>
      </c>
      <c r="C314" s="1" t="s">
        <v>1559</v>
      </c>
      <c r="D314" s="12" t="s">
        <v>186</v>
      </c>
      <c r="E314" s="1" t="s">
        <v>64</v>
      </c>
      <c r="F314" s="3" t="s">
        <v>175</v>
      </c>
      <c r="G314" s="304" t="s">
        <v>17</v>
      </c>
      <c r="H314" s="304"/>
      <c r="I314" s="14"/>
      <c r="J314" s="1">
        <v>100</v>
      </c>
      <c r="K314" s="249" t="s">
        <v>139</v>
      </c>
      <c r="L314" s="228"/>
      <c r="M314" s="367">
        <f t="shared" si="29"/>
        <v>10.8</v>
      </c>
      <c r="N314" s="290">
        <f t="shared" si="28"/>
        <v>10.8</v>
      </c>
      <c r="O314" s="228"/>
      <c r="P314" s="200" t="s">
        <v>189</v>
      </c>
      <c r="Q314" s="240">
        <v>9.4</v>
      </c>
      <c r="R314" s="282">
        <f t="shared" si="27"/>
        <v>0.14893617021276598</v>
      </c>
      <c r="S314" s="152">
        <v>10.8</v>
      </c>
    </row>
    <row r="315" spans="1:19">
      <c r="A315" s="173" t="str">
        <f t="shared" si="30"/>
        <v>Dysk rolok XL-DR (100pack)76mm6A MEDrolok</v>
      </c>
      <c r="C315" s="1" t="s">
        <v>1559</v>
      </c>
      <c r="D315" s="12" t="s">
        <v>186</v>
      </c>
      <c r="E315" s="1" t="s">
        <v>64</v>
      </c>
      <c r="F315" s="3" t="s">
        <v>177</v>
      </c>
      <c r="G315" s="304" t="s">
        <v>17</v>
      </c>
      <c r="H315" s="304"/>
      <c r="I315" s="14"/>
      <c r="J315" s="1">
        <v>100</v>
      </c>
      <c r="K315" s="249" t="s">
        <v>139</v>
      </c>
      <c r="L315" s="228"/>
      <c r="M315" s="367">
        <f t="shared" si="29"/>
        <v>14.7</v>
      </c>
      <c r="N315" s="290">
        <f t="shared" si="28"/>
        <v>14.7</v>
      </c>
      <c r="O315" s="228"/>
      <c r="P315" s="200" t="s">
        <v>190</v>
      </c>
      <c r="Q315" s="240">
        <v>14</v>
      </c>
      <c r="R315" s="282">
        <f t="shared" si="27"/>
        <v>4.9999999999999947E-2</v>
      </c>
      <c r="S315" s="152">
        <v>14.7</v>
      </c>
    </row>
    <row r="316" spans="1:19">
      <c r="A316" s="173" t="str">
        <f t="shared" si="30"/>
        <v>Dysk rolok XL-DR50mm2S FINrolok</v>
      </c>
      <c r="C316" s="1" t="s">
        <v>1559</v>
      </c>
      <c r="D316" s="1" t="s">
        <v>180</v>
      </c>
      <c r="E316" s="1" t="s">
        <v>649</v>
      </c>
      <c r="F316" s="3" t="s">
        <v>54</v>
      </c>
      <c r="G316" s="304" t="s">
        <v>17</v>
      </c>
      <c r="H316" s="304"/>
      <c r="I316" s="14"/>
      <c r="J316" s="1">
        <v>25</v>
      </c>
      <c r="K316" s="249" t="s">
        <v>139</v>
      </c>
      <c r="L316" s="228"/>
      <c r="M316" s="367">
        <f t="shared" si="29"/>
        <v>8.1999999999999993</v>
      </c>
      <c r="N316" s="290">
        <f t="shared" si="28"/>
        <v>8.1999999999999993</v>
      </c>
      <c r="O316" s="228"/>
      <c r="P316" s="200" t="s">
        <v>191</v>
      </c>
      <c r="Q316" s="240">
        <v>7.4</v>
      </c>
      <c r="R316" s="282">
        <f t="shared" ref="R316:R378" si="31">(S316-Q316)/Q316</f>
        <v>0.10810810810810796</v>
      </c>
      <c r="S316" s="152">
        <v>8.1999999999999993</v>
      </c>
    </row>
    <row r="317" spans="1:19">
      <c r="A317" s="173" t="str">
        <f t="shared" si="30"/>
        <v>Dysk rolok XL-DR50mm2A MEDrolok</v>
      </c>
      <c r="C317" s="1" t="s">
        <v>1559</v>
      </c>
      <c r="D317" s="1" t="s">
        <v>180</v>
      </c>
      <c r="E317" s="1" t="s">
        <v>649</v>
      </c>
      <c r="F317" s="61" t="s">
        <v>176</v>
      </c>
      <c r="G317" s="304" t="s">
        <v>17</v>
      </c>
      <c r="H317" s="304"/>
      <c r="I317" s="13"/>
      <c r="J317" s="1">
        <v>25</v>
      </c>
      <c r="K317" s="249" t="s">
        <v>139</v>
      </c>
      <c r="L317" s="228"/>
      <c r="M317" s="367">
        <f t="shared" si="29"/>
        <v>8.1999999999999993</v>
      </c>
      <c r="N317" s="290">
        <f t="shared" si="28"/>
        <v>8.1999999999999993</v>
      </c>
      <c r="O317" s="228"/>
      <c r="P317" s="200" t="s">
        <v>192</v>
      </c>
      <c r="Q317" s="240">
        <v>7.8</v>
      </c>
      <c r="R317" s="282">
        <f t="shared" si="31"/>
        <v>5.1282051282051218E-2</v>
      </c>
      <c r="S317" s="152">
        <v>8.1999999999999993</v>
      </c>
    </row>
    <row r="318" spans="1:19">
      <c r="A318" s="173" t="str">
        <f t="shared" si="30"/>
        <v>Dysk rolok XL-DR50mm3S FINrolok</v>
      </c>
      <c r="C318" s="1" t="s">
        <v>1559</v>
      </c>
      <c r="D318" s="1" t="s">
        <v>180</v>
      </c>
      <c r="E318" s="1" t="s">
        <v>649</v>
      </c>
      <c r="F318" s="3" t="s">
        <v>175</v>
      </c>
      <c r="G318" s="304" t="s">
        <v>17</v>
      </c>
      <c r="H318" s="304"/>
      <c r="I318" s="14"/>
      <c r="J318" s="1">
        <v>25</v>
      </c>
      <c r="K318" s="249" t="s">
        <v>139</v>
      </c>
      <c r="L318" s="228"/>
      <c r="M318" s="367">
        <f t="shared" si="29"/>
        <v>8.1999999999999993</v>
      </c>
      <c r="N318" s="290">
        <f t="shared" si="28"/>
        <v>8.1999999999999993</v>
      </c>
      <c r="O318" s="228"/>
      <c r="P318" s="200" t="s">
        <v>193</v>
      </c>
      <c r="Q318" s="240">
        <v>7.8</v>
      </c>
      <c r="R318" s="282">
        <f t="shared" si="31"/>
        <v>5.1282051282051218E-2</v>
      </c>
      <c r="S318" s="152">
        <v>8.1999999999999993</v>
      </c>
    </row>
    <row r="319" spans="1:19">
      <c r="A319" s="173" t="str">
        <f t="shared" si="30"/>
        <v>Dysk rolok XL-DR50mm6A MEDrolok</v>
      </c>
      <c r="C319" s="1" t="s">
        <v>1559</v>
      </c>
      <c r="D319" s="1" t="s">
        <v>180</v>
      </c>
      <c r="E319" s="1" t="s">
        <v>649</v>
      </c>
      <c r="F319" s="3" t="s">
        <v>177</v>
      </c>
      <c r="G319" s="304" t="s">
        <v>17</v>
      </c>
      <c r="H319" s="304"/>
      <c r="I319" s="14"/>
      <c r="J319" s="1">
        <v>25</v>
      </c>
      <c r="K319" s="249" t="s">
        <v>139</v>
      </c>
      <c r="L319" s="228"/>
      <c r="M319" s="367">
        <f t="shared" si="29"/>
        <v>10.9</v>
      </c>
      <c r="N319" s="290">
        <f t="shared" si="28"/>
        <v>10.9</v>
      </c>
      <c r="O319" s="228"/>
      <c r="P319" s="200" t="s">
        <v>194</v>
      </c>
      <c r="Q319" s="240">
        <v>9.4</v>
      </c>
      <c r="R319" s="282">
        <f t="shared" si="31"/>
        <v>0.15957446808510636</v>
      </c>
      <c r="S319" s="152">
        <v>10.9</v>
      </c>
    </row>
    <row r="320" spans="1:19">
      <c r="A320" s="173" t="str">
        <f t="shared" si="30"/>
        <v>Dysk rolok XL-DR50mm8A CRSrolok</v>
      </c>
      <c r="C320" s="1" t="s">
        <v>1559</v>
      </c>
      <c r="D320" s="1" t="s">
        <v>180</v>
      </c>
      <c r="E320" s="1" t="s">
        <v>649</v>
      </c>
      <c r="F320" s="3" t="s">
        <v>178</v>
      </c>
      <c r="G320" s="304" t="s">
        <v>17</v>
      </c>
      <c r="H320" s="304"/>
      <c r="I320" s="14"/>
      <c r="J320" s="1">
        <v>25</v>
      </c>
      <c r="K320" s="249" t="s">
        <v>139</v>
      </c>
      <c r="L320" s="228"/>
      <c r="M320" s="367">
        <f t="shared" si="29"/>
        <v>19.399999999999999</v>
      </c>
      <c r="N320" s="290">
        <f t="shared" si="28"/>
        <v>19.399999999999999</v>
      </c>
      <c r="O320" s="228"/>
      <c r="P320" s="200" t="s">
        <v>195</v>
      </c>
      <c r="Q320" s="240">
        <v>19.399999999999999</v>
      </c>
      <c r="R320" s="282">
        <f t="shared" si="31"/>
        <v>0</v>
      </c>
      <c r="S320" s="152">
        <v>19.399999999999999</v>
      </c>
    </row>
    <row r="321" spans="1:19">
      <c r="A321" s="173" t="str">
        <f t="shared" si="30"/>
        <v>DyskXL-RD 115x12x222S FIN22T29 X</v>
      </c>
      <c r="C321" s="12" t="s">
        <v>4</v>
      </c>
      <c r="D321" s="12" t="s">
        <v>196</v>
      </c>
      <c r="E321" s="1" t="s">
        <v>1134</v>
      </c>
      <c r="F321" s="3" t="s">
        <v>54</v>
      </c>
      <c r="G321" s="304">
        <v>22</v>
      </c>
      <c r="H321" s="304"/>
      <c r="I321" s="3" t="s">
        <v>174</v>
      </c>
      <c r="J321" s="1">
        <v>10</v>
      </c>
      <c r="K321" s="6" t="s">
        <v>139</v>
      </c>
      <c r="L321" s="228"/>
      <c r="M321" s="367">
        <f t="shared" si="29"/>
        <v>38.4</v>
      </c>
      <c r="N321" s="290">
        <f t="shared" si="28"/>
        <v>38.4</v>
      </c>
      <c r="O321" s="228"/>
      <c r="P321" s="200" t="s">
        <v>2249</v>
      </c>
      <c r="Q321" s="240">
        <v>38.4</v>
      </c>
      <c r="R321" s="282">
        <f t="shared" si="31"/>
        <v>0</v>
      </c>
      <c r="S321" s="152">
        <v>38.4</v>
      </c>
    </row>
    <row r="322" spans="1:19">
      <c r="A322" s="173" t="str">
        <f t="shared" si="30"/>
        <v>DyskXL-RD 115x12x222A MED22T29 X</v>
      </c>
      <c r="C322" s="12" t="s">
        <v>4</v>
      </c>
      <c r="D322" s="12" t="s">
        <v>196</v>
      </c>
      <c r="E322" s="1" t="s">
        <v>1134</v>
      </c>
      <c r="F322" s="61" t="s">
        <v>176</v>
      </c>
      <c r="G322" s="304">
        <v>22</v>
      </c>
      <c r="H322" s="304"/>
      <c r="I322" s="3" t="s">
        <v>174</v>
      </c>
      <c r="J322" s="1">
        <v>10</v>
      </c>
      <c r="K322" s="249" t="s">
        <v>139</v>
      </c>
      <c r="L322" s="228"/>
      <c r="M322" s="367">
        <f t="shared" si="29"/>
        <v>38.4</v>
      </c>
      <c r="N322" s="290">
        <f t="shared" si="28"/>
        <v>38.4</v>
      </c>
      <c r="O322" s="228"/>
      <c r="P322" s="200" t="s">
        <v>2101</v>
      </c>
      <c r="Q322" s="240">
        <v>38.4</v>
      </c>
      <c r="R322" s="282">
        <f t="shared" si="31"/>
        <v>0</v>
      </c>
      <c r="S322" s="152">
        <v>38.4</v>
      </c>
    </row>
    <row r="323" spans="1:19">
      <c r="A323" s="173" t="str">
        <f t="shared" si="30"/>
        <v>DyskXL-RD 115x12x222S FIN22T27 X</v>
      </c>
      <c r="C323" s="12" t="s">
        <v>4</v>
      </c>
      <c r="D323" s="12" t="s">
        <v>196</v>
      </c>
      <c r="E323" s="1" t="s">
        <v>1134</v>
      </c>
      <c r="F323" s="3" t="s">
        <v>54</v>
      </c>
      <c r="G323" s="304">
        <v>22</v>
      </c>
      <c r="H323" s="304"/>
      <c r="I323" s="3" t="s">
        <v>8</v>
      </c>
      <c r="J323" s="1">
        <v>10</v>
      </c>
      <c r="K323" s="6" t="s">
        <v>139</v>
      </c>
      <c r="L323" s="228"/>
      <c r="M323" s="367">
        <f t="shared" si="29"/>
        <v>38.4</v>
      </c>
      <c r="N323" s="290">
        <f t="shared" si="28"/>
        <v>38.4</v>
      </c>
      <c r="O323" s="228"/>
      <c r="P323" s="200" t="s">
        <v>2102</v>
      </c>
      <c r="Q323" s="240">
        <v>38.4</v>
      </c>
      <c r="R323" s="282">
        <f t="shared" si="31"/>
        <v>0</v>
      </c>
      <c r="S323" s="152">
        <v>38.4</v>
      </c>
    </row>
    <row r="324" spans="1:19">
      <c r="A324" s="173" t="str">
        <f t="shared" ref="A324" si="32">_xlfn.CONCAT(C324,D324,E324,F324,G324,I324)</f>
        <v>DyskXL-RD (100pack)115x12x222S FIN22T27 X</v>
      </c>
      <c r="C324" s="311" t="s">
        <v>4</v>
      </c>
      <c r="D324" s="311" t="s">
        <v>179</v>
      </c>
      <c r="E324" s="86" t="s">
        <v>1134</v>
      </c>
      <c r="F324" s="211" t="s">
        <v>54</v>
      </c>
      <c r="G324" s="309">
        <v>22</v>
      </c>
      <c r="H324" s="309"/>
      <c r="I324" s="211" t="s">
        <v>8</v>
      </c>
      <c r="J324" s="86">
        <v>100</v>
      </c>
      <c r="K324" s="6" t="s">
        <v>139</v>
      </c>
      <c r="L324" s="228"/>
      <c r="M324" s="367">
        <f t="shared" ref="M324" si="33">S324</f>
        <v>35.4</v>
      </c>
      <c r="N324" s="290">
        <f t="shared" si="28"/>
        <v>35.4</v>
      </c>
      <c r="O324" s="228"/>
      <c r="P324" s="200"/>
      <c r="Q324" s="240"/>
      <c r="R324" s="282" t="s">
        <v>2434</v>
      </c>
      <c r="S324" s="152">
        <v>35.4</v>
      </c>
    </row>
    <row r="325" spans="1:19">
      <c r="A325" s="173" t="str">
        <f t="shared" si="30"/>
        <v>DyskXL-RD 115x12x222A MED22T27 X</v>
      </c>
      <c r="C325" s="12" t="s">
        <v>4</v>
      </c>
      <c r="D325" s="12" t="s">
        <v>196</v>
      </c>
      <c r="E325" s="1" t="s">
        <v>1134</v>
      </c>
      <c r="F325" s="61" t="s">
        <v>176</v>
      </c>
      <c r="G325" s="304">
        <v>22</v>
      </c>
      <c r="H325" s="304"/>
      <c r="I325" s="3" t="s">
        <v>8</v>
      </c>
      <c r="J325" s="1">
        <v>10</v>
      </c>
      <c r="K325" s="249" t="s">
        <v>139</v>
      </c>
      <c r="L325" s="228"/>
      <c r="M325" s="367">
        <f>S325</f>
        <v>38.4</v>
      </c>
      <c r="N325" s="290">
        <f t="shared" ref="N325:N388" si="34">M325*(1-$N$2)</f>
        <v>38.4</v>
      </c>
      <c r="O325" s="228"/>
      <c r="P325" s="200" t="s">
        <v>2103</v>
      </c>
      <c r="Q325" s="240">
        <v>38.4</v>
      </c>
      <c r="R325" s="282">
        <f t="shared" si="31"/>
        <v>0</v>
      </c>
      <c r="S325" s="152">
        <v>38.4</v>
      </c>
    </row>
    <row r="326" spans="1:19">
      <c r="A326" s="173" t="str">
        <f t="shared" ref="A326" si="35">_xlfn.CONCAT(C326,D326,E326,F326,G326,I326)</f>
        <v>DyskXL-RD (100pack)115x12x222A MED22T27 X</v>
      </c>
      <c r="C326" s="311" t="s">
        <v>4</v>
      </c>
      <c r="D326" s="311" t="s">
        <v>179</v>
      </c>
      <c r="E326" s="86" t="s">
        <v>1134</v>
      </c>
      <c r="F326" s="175" t="s">
        <v>176</v>
      </c>
      <c r="G326" s="309">
        <v>22</v>
      </c>
      <c r="H326" s="309"/>
      <c r="I326" s="211" t="s">
        <v>8</v>
      </c>
      <c r="J326" s="86">
        <v>100</v>
      </c>
      <c r="K326" s="249" t="s">
        <v>139</v>
      </c>
      <c r="L326" s="228"/>
      <c r="M326" s="367">
        <f t="shared" ref="M326" si="36">S326</f>
        <v>35.4</v>
      </c>
      <c r="N326" s="290">
        <f t="shared" si="34"/>
        <v>35.4</v>
      </c>
      <c r="O326" s="228"/>
      <c r="P326" s="200"/>
      <c r="Q326" s="240"/>
      <c r="R326" s="282" t="s">
        <v>2434</v>
      </c>
      <c r="S326" s="152">
        <v>35.4</v>
      </c>
    </row>
    <row r="327" spans="1:19">
      <c r="A327" s="173" t="str">
        <f t="shared" si="30"/>
        <v>DyskXL-RD 126x12x222S FIN22T27</v>
      </c>
      <c r="C327" s="12" t="s">
        <v>4</v>
      </c>
      <c r="D327" s="12" t="s">
        <v>196</v>
      </c>
      <c r="E327" s="1" t="s">
        <v>24</v>
      </c>
      <c r="F327" s="61" t="s">
        <v>54</v>
      </c>
      <c r="G327" s="304">
        <v>22</v>
      </c>
      <c r="H327" s="304"/>
      <c r="I327" s="5" t="s">
        <v>29</v>
      </c>
      <c r="J327" s="1">
        <v>10</v>
      </c>
      <c r="K327" s="6" t="s">
        <v>139</v>
      </c>
      <c r="L327" s="228"/>
      <c r="M327" s="367">
        <f>S327</f>
        <v>44.8</v>
      </c>
      <c r="N327" s="290">
        <f t="shared" si="34"/>
        <v>44.8</v>
      </c>
      <c r="O327" s="228"/>
      <c r="P327" s="200" t="s">
        <v>197</v>
      </c>
      <c r="Q327" s="240">
        <v>44.8</v>
      </c>
      <c r="R327" s="282">
        <f t="shared" si="31"/>
        <v>0</v>
      </c>
      <c r="S327" s="152">
        <v>44.8</v>
      </c>
    </row>
    <row r="328" spans="1:19">
      <c r="A328" s="173" t="str">
        <f>_xlfn.CONCAT(C328,D328,E328,F328,G328,I328)</f>
        <v>DyskXL-RD 126x12x222S FIN22T27 W</v>
      </c>
      <c r="C328" s="12" t="s">
        <v>4</v>
      </c>
      <c r="D328" s="12" t="s">
        <v>196</v>
      </c>
      <c r="E328" s="1" t="s">
        <v>24</v>
      </c>
      <c r="F328" s="61" t="s">
        <v>54</v>
      </c>
      <c r="G328" s="304">
        <v>22</v>
      </c>
      <c r="H328" s="304"/>
      <c r="I328" s="5" t="s">
        <v>10</v>
      </c>
      <c r="J328" s="1">
        <v>10</v>
      </c>
      <c r="K328" s="6" t="s">
        <v>139</v>
      </c>
      <c r="L328" s="228"/>
      <c r="M328" s="367">
        <f>S328</f>
        <v>47.4</v>
      </c>
      <c r="N328" s="290">
        <f t="shared" si="34"/>
        <v>47.4</v>
      </c>
      <c r="O328" s="228"/>
      <c r="P328" s="200" t="s">
        <v>2250</v>
      </c>
      <c r="Q328" s="240">
        <v>47.4</v>
      </c>
      <c r="R328" s="282">
        <f t="shared" si="31"/>
        <v>0</v>
      </c>
      <c r="S328" s="152">
        <v>47.4</v>
      </c>
    </row>
    <row r="329" spans="1:19">
      <c r="A329" s="173" t="str">
        <f t="shared" ref="A329" si="37">_xlfn.CONCAT(C329,D329,E329,F329,G329,I329)</f>
        <v>DyskXL-RD (100pack)126x12x222S FIN22T27 W</v>
      </c>
      <c r="C329" s="311" t="s">
        <v>4</v>
      </c>
      <c r="D329" s="311" t="s">
        <v>179</v>
      </c>
      <c r="E329" s="86" t="s">
        <v>24</v>
      </c>
      <c r="F329" s="175" t="s">
        <v>54</v>
      </c>
      <c r="G329" s="309">
        <v>22</v>
      </c>
      <c r="H329" s="309"/>
      <c r="I329" s="175" t="s">
        <v>10</v>
      </c>
      <c r="J329" s="86">
        <v>100</v>
      </c>
      <c r="K329" s="6" t="s">
        <v>139</v>
      </c>
      <c r="L329" s="228"/>
      <c r="M329" s="367">
        <f t="shared" ref="M329" si="38">S329</f>
        <v>43.6</v>
      </c>
      <c r="N329" s="290">
        <f t="shared" si="34"/>
        <v>43.6</v>
      </c>
      <c r="O329" s="228"/>
      <c r="P329" s="200"/>
      <c r="Q329" s="240"/>
      <c r="R329" s="282" t="s">
        <v>2434</v>
      </c>
      <c r="S329" s="152">
        <v>43.6</v>
      </c>
    </row>
    <row r="330" spans="1:19">
      <c r="A330" s="173" t="str">
        <f t="shared" si="30"/>
        <v>DyskXL-RD 126x12x222A MED22T27</v>
      </c>
      <c r="C330" s="12" t="s">
        <v>4</v>
      </c>
      <c r="D330" s="12" t="s">
        <v>196</v>
      </c>
      <c r="E330" s="1" t="s">
        <v>24</v>
      </c>
      <c r="F330" s="61" t="s">
        <v>176</v>
      </c>
      <c r="G330" s="304">
        <v>22</v>
      </c>
      <c r="H330" s="304"/>
      <c r="I330" s="5" t="s">
        <v>29</v>
      </c>
      <c r="J330" s="1">
        <v>10</v>
      </c>
      <c r="K330" s="249" t="s">
        <v>139</v>
      </c>
      <c r="L330" s="228"/>
      <c r="M330" s="367">
        <f>S330</f>
        <v>44.8</v>
      </c>
      <c r="N330" s="290">
        <f t="shared" si="34"/>
        <v>44.8</v>
      </c>
      <c r="O330" s="228"/>
      <c r="P330" s="200" t="s">
        <v>198</v>
      </c>
      <c r="Q330" s="240">
        <v>44.8</v>
      </c>
      <c r="R330" s="282">
        <f t="shared" si="31"/>
        <v>0</v>
      </c>
      <c r="S330" s="152">
        <v>44.8</v>
      </c>
    </row>
    <row r="331" spans="1:19">
      <c r="A331" s="173" t="str">
        <f t="shared" si="30"/>
        <v>DyskXL-RD 126x12x223S FIN22T27</v>
      </c>
      <c r="C331" s="312" t="s">
        <v>4</v>
      </c>
      <c r="D331" s="312" t="s">
        <v>196</v>
      </c>
      <c r="E331" s="6" t="s">
        <v>24</v>
      </c>
      <c r="F331" s="199" t="s">
        <v>175</v>
      </c>
      <c r="G331" s="313">
        <v>22</v>
      </c>
      <c r="H331" s="313"/>
      <c r="I331" s="199" t="s">
        <v>29</v>
      </c>
      <c r="J331" s="6">
        <v>10</v>
      </c>
      <c r="K331" s="6" t="s">
        <v>139</v>
      </c>
      <c r="L331" s="228"/>
      <c r="M331" s="367">
        <f>S331</f>
        <v>69</v>
      </c>
      <c r="N331" s="290">
        <f t="shared" si="34"/>
        <v>69</v>
      </c>
      <c r="O331" s="228"/>
      <c r="P331" s="200" t="s">
        <v>2045</v>
      </c>
      <c r="Q331" s="240">
        <v>69</v>
      </c>
      <c r="R331" s="282">
        <f t="shared" si="31"/>
        <v>0</v>
      </c>
      <c r="S331" s="152">
        <v>69</v>
      </c>
    </row>
    <row r="332" spans="1:19">
      <c r="A332" s="173" t="str">
        <f>_xlfn.CONCAT(C332,D332,E332,F332,G332,I332)</f>
        <v>DyskXL-RD 126x12x223S FIN22T27 XW</v>
      </c>
      <c r="C332" s="312" t="s">
        <v>4</v>
      </c>
      <c r="D332" s="312" t="s">
        <v>196</v>
      </c>
      <c r="E332" s="6" t="s">
        <v>24</v>
      </c>
      <c r="F332" s="199" t="s">
        <v>175</v>
      </c>
      <c r="G332" s="313">
        <v>22</v>
      </c>
      <c r="H332" s="313"/>
      <c r="I332" s="199" t="s">
        <v>11</v>
      </c>
      <c r="J332" s="6">
        <v>10</v>
      </c>
      <c r="K332" s="6" t="s">
        <v>139</v>
      </c>
      <c r="L332" s="228"/>
      <c r="M332" s="367">
        <f>S332</f>
        <v>73</v>
      </c>
      <c r="N332" s="290">
        <f t="shared" si="34"/>
        <v>73</v>
      </c>
      <c r="O332" s="228"/>
      <c r="P332" s="200" t="s">
        <v>2044</v>
      </c>
      <c r="Q332" s="240">
        <v>73</v>
      </c>
      <c r="R332" s="282">
        <f t="shared" si="31"/>
        <v>0</v>
      </c>
      <c r="S332" s="152">
        <v>73</v>
      </c>
    </row>
    <row r="333" spans="1:19">
      <c r="A333" s="173" t="str">
        <f t="shared" ref="A333" si="39">_xlfn.CONCAT(C333,D333,E333,F333,G333,I333)</f>
        <v>DyskXL-RD 126x12x222S FIN22T27 XW</v>
      </c>
      <c r="C333" s="12" t="s">
        <v>4</v>
      </c>
      <c r="D333" s="12" t="s">
        <v>196</v>
      </c>
      <c r="E333" s="1" t="s">
        <v>24</v>
      </c>
      <c r="F333" s="61" t="s">
        <v>54</v>
      </c>
      <c r="G333" s="304">
        <v>22</v>
      </c>
      <c r="H333" s="304"/>
      <c r="I333" s="5" t="s">
        <v>11</v>
      </c>
      <c r="J333" s="1">
        <v>10</v>
      </c>
      <c r="K333" s="6" t="s">
        <v>139</v>
      </c>
      <c r="L333" s="228"/>
      <c r="M333" s="367">
        <f t="shared" ref="M333" si="40">S333</f>
        <v>47.4</v>
      </c>
      <c r="N333" s="290">
        <f t="shared" si="34"/>
        <v>47.4</v>
      </c>
      <c r="O333" s="228"/>
      <c r="P333" s="200" t="s">
        <v>199</v>
      </c>
      <c r="Q333" s="240">
        <v>47.4</v>
      </c>
      <c r="R333" s="282">
        <f t="shared" si="31"/>
        <v>0</v>
      </c>
      <c r="S333" s="152">
        <v>47.4</v>
      </c>
    </row>
    <row r="334" spans="1:19">
      <c r="A334" s="173" t="str">
        <f t="shared" si="30"/>
        <v>DyskXL-RD (100pack)126x12x222S FIN22T27 XW</v>
      </c>
      <c r="C334" s="311" t="s">
        <v>4</v>
      </c>
      <c r="D334" s="311" t="s">
        <v>179</v>
      </c>
      <c r="E334" s="86" t="s">
        <v>24</v>
      </c>
      <c r="F334" s="175" t="s">
        <v>54</v>
      </c>
      <c r="G334" s="309">
        <v>22</v>
      </c>
      <c r="H334" s="309"/>
      <c r="I334" s="175" t="s">
        <v>11</v>
      </c>
      <c r="J334" s="86">
        <v>100</v>
      </c>
      <c r="K334" s="6" t="s">
        <v>139</v>
      </c>
      <c r="L334" s="228"/>
      <c r="M334" s="367">
        <f>S334</f>
        <v>43.6</v>
      </c>
      <c r="N334" s="290">
        <f t="shared" si="34"/>
        <v>43.6</v>
      </c>
      <c r="O334" s="228"/>
      <c r="P334" s="200"/>
      <c r="Q334" s="240"/>
      <c r="R334" s="282" t="s">
        <v>2434</v>
      </c>
      <c r="S334" s="152">
        <v>43.6</v>
      </c>
    </row>
    <row r="335" spans="1:19">
      <c r="A335" s="173" t="str">
        <f>_xlfn.CONCAT(C335,D335,E335,F335,G335,I335)</f>
        <v>DyskXL-RD II126x12x222S FIN22T27 XW</v>
      </c>
      <c r="C335" s="311" t="s">
        <v>4</v>
      </c>
      <c r="D335" s="311" t="s">
        <v>2032</v>
      </c>
      <c r="E335" s="86" t="s">
        <v>24</v>
      </c>
      <c r="F335" s="175" t="s">
        <v>54</v>
      </c>
      <c r="G335" s="309">
        <v>22</v>
      </c>
      <c r="H335" s="309" t="s">
        <v>2033</v>
      </c>
      <c r="I335" s="175" t="s">
        <v>11</v>
      </c>
      <c r="J335" s="86">
        <v>10</v>
      </c>
      <c r="K335" s="6" t="s">
        <v>139</v>
      </c>
      <c r="L335" s="228"/>
      <c r="M335" s="367">
        <f>S335</f>
        <v>33.200000000000003</v>
      </c>
      <c r="N335" s="290">
        <f t="shared" si="34"/>
        <v>33.200000000000003</v>
      </c>
      <c r="O335" s="228"/>
      <c r="P335" s="200" t="s">
        <v>2251</v>
      </c>
      <c r="Q335" s="240">
        <v>33.200000000000003</v>
      </c>
      <c r="R335" s="282">
        <f t="shared" si="31"/>
        <v>0</v>
      </c>
      <c r="S335" s="152">
        <v>33.200000000000003</v>
      </c>
    </row>
    <row r="336" spans="1:19">
      <c r="A336" s="173" t="str">
        <f t="shared" ref="A336" si="41">_xlfn.CONCAT(C336,D336,E336,F336,G336,I336)</f>
        <v>DyskXL-RD 126x12x222A MED22T27 XW</v>
      </c>
      <c r="C336" s="12" t="s">
        <v>4</v>
      </c>
      <c r="D336" s="12" t="s">
        <v>196</v>
      </c>
      <c r="E336" s="1" t="s">
        <v>24</v>
      </c>
      <c r="F336" s="61" t="s">
        <v>176</v>
      </c>
      <c r="G336" s="304">
        <v>22</v>
      </c>
      <c r="H336" s="304"/>
      <c r="I336" s="5" t="s">
        <v>11</v>
      </c>
      <c r="J336" s="1">
        <v>10</v>
      </c>
      <c r="K336" s="249" t="s">
        <v>139</v>
      </c>
      <c r="L336" s="228"/>
      <c r="M336" s="367">
        <f t="shared" ref="M336" si="42">S336</f>
        <v>47.4</v>
      </c>
      <c r="N336" s="290">
        <f t="shared" si="34"/>
        <v>47.4</v>
      </c>
      <c r="O336" s="228"/>
      <c r="P336" s="200" t="s">
        <v>200</v>
      </c>
      <c r="Q336" s="240">
        <v>47.4</v>
      </c>
      <c r="R336" s="282">
        <f t="shared" si="31"/>
        <v>0</v>
      </c>
      <c r="S336" s="152">
        <v>47.4</v>
      </c>
    </row>
    <row r="337" spans="1:19">
      <c r="A337" s="173" t="str">
        <f t="shared" si="30"/>
        <v>DyskXL-RD (100pack)126x12x222A MED22T27 XW</v>
      </c>
      <c r="C337" s="311" t="s">
        <v>4</v>
      </c>
      <c r="D337" s="311" t="s">
        <v>179</v>
      </c>
      <c r="E337" s="86" t="s">
        <v>24</v>
      </c>
      <c r="F337" s="175" t="s">
        <v>176</v>
      </c>
      <c r="G337" s="309">
        <v>22</v>
      </c>
      <c r="H337" s="309"/>
      <c r="I337" s="175" t="s">
        <v>11</v>
      </c>
      <c r="J337" s="86">
        <v>100</v>
      </c>
      <c r="K337" s="249" t="s">
        <v>139</v>
      </c>
      <c r="L337" s="228"/>
      <c r="M337" s="367">
        <f t="shared" ref="M337:M384" si="43">S337</f>
        <v>43.6</v>
      </c>
      <c r="N337" s="290">
        <f t="shared" si="34"/>
        <v>43.6</v>
      </c>
      <c r="O337" s="228"/>
      <c r="P337" s="200"/>
      <c r="Q337" s="240"/>
      <c r="R337" s="282" t="s">
        <v>2434</v>
      </c>
      <c r="S337" s="152">
        <v>43.6</v>
      </c>
    </row>
    <row r="338" spans="1:19">
      <c r="A338" s="173" t="str">
        <f>_xlfn.CONCAT(C338,D338,E338,F338,G338,I338)</f>
        <v>DyskXL-RD II126x12x222A MED22T27 XW</v>
      </c>
      <c r="C338" s="311" t="s">
        <v>4</v>
      </c>
      <c r="D338" s="311" t="s">
        <v>2032</v>
      </c>
      <c r="E338" s="86" t="s">
        <v>24</v>
      </c>
      <c r="F338" s="175" t="s">
        <v>176</v>
      </c>
      <c r="G338" s="309">
        <v>22</v>
      </c>
      <c r="H338" s="309" t="s">
        <v>2033</v>
      </c>
      <c r="I338" s="175" t="s">
        <v>11</v>
      </c>
      <c r="J338" s="86">
        <v>10</v>
      </c>
      <c r="K338" s="249" t="s">
        <v>139</v>
      </c>
      <c r="L338" s="228"/>
      <c r="M338" s="367">
        <f t="shared" si="43"/>
        <v>33.200000000000003</v>
      </c>
      <c r="N338" s="290">
        <f t="shared" si="34"/>
        <v>33.200000000000003</v>
      </c>
      <c r="O338" s="228"/>
      <c r="P338" s="200" t="s">
        <v>2324</v>
      </c>
      <c r="Q338" s="240">
        <v>33.200000000000003</v>
      </c>
      <c r="R338" s="282">
        <f t="shared" si="31"/>
        <v>0</v>
      </c>
      <c r="S338" s="152">
        <v>33.200000000000003</v>
      </c>
    </row>
    <row r="339" spans="1:19">
      <c r="A339" s="173" t="str">
        <f t="shared" si="30"/>
        <v>DyskXL-RD 126x12x222S FIN22T29 XW</v>
      </c>
      <c r="C339" s="12" t="s">
        <v>4</v>
      </c>
      <c r="D339" s="12" t="s">
        <v>196</v>
      </c>
      <c r="E339" s="1" t="s">
        <v>24</v>
      </c>
      <c r="F339" s="61" t="s">
        <v>54</v>
      </c>
      <c r="G339" s="304">
        <v>22</v>
      </c>
      <c r="H339" s="304"/>
      <c r="I339" s="5" t="s">
        <v>26</v>
      </c>
      <c r="J339" s="1">
        <v>10</v>
      </c>
      <c r="K339" s="6" t="s">
        <v>139</v>
      </c>
      <c r="L339" s="228"/>
      <c r="M339" s="367">
        <f t="shared" si="43"/>
        <v>47.4</v>
      </c>
      <c r="N339" s="290">
        <f t="shared" si="34"/>
        <v>47.4</v>
      </c>
      <c r="O339" s="228"/>
      <c r="P339" s="200" t="s">
        <v>201</v>
      </c>
      <c r="Q339" s="240">
        <v>47.4</v>
      </c>
      <c r="R339" s="282">
        <f t="shared" si="31"/>
        <v>0</v>
      </c>
      <c r="S339" s="152">
        <v>47.4</v>
      </c>
    </row>
    <row r="340" spans="1:19">
      <c r="A340" s="173" t="str">
        <f t="shared" si="30"/>
        <v>DyskXL-RD 126x12x222A MED22T29 XW</v>
      </c>
      <c r="C340" s="12" t="s">
        <v>4</v>
      </c>
      <c r="D340" s="12" t="s">
        <v>196</v>
      </c>
      <c r="E340" s="1" t="s">
        <v>24</v>
      </c>
      <c r="F340" s="61" t="s">
        <v>176</v>
      </c>
      <c r="G340" s="304">
        <v>22</v>
      </c>
      <c r="H340" s="304"/>
      <c r="I340" s="5" t="s">
        <v>26</v>
      </c>
      <c r="J340" s="1">
        <v>10</v>
      </c>
      <c r="K340" s="249" t="s">
        <v>139</v>
      </c>
      <c r="L340" s="228"/>
      <c r="M340" s="367">
        <f t="shared" si="43"/>
        <v>47.4</v>
      </c>
      <c r="N340" s="290">
        <f t="shared" si="34"/>
        <v>47.4</v>
      </c>
      <c r="O340" s="228"/>
      <c r="P340" s="200" t="s">
        <v>202</v>
      </c>
      <c r="Q340" s="240">
        <v>47.4</v>
      </c>
      <c r="R340" s="282">
        <f t="shared" si="31"/>
        <v>0</v>
      </c>
      <c r="S340" s="152">
        <v>47.4</v>
      </c>
    </row>
    <row r="341" spans="1:19">
      <c r="A341" s="173" t="str">
        <f t="shared" si="30"/>
        <v>Koło XL-UW150x12x122S FIN12</v>
      </c>
      <c r="C341" s="1" t="s">
        <v>1560</v>
      </c>
      <c r="D341" s="1" t="s">
        <v>203</v>
      </c>
      <c r="E341" s="10" t="s">
        <v>255</v>
      </c>
      <c r="F341" s="3" t="s">
        <v>54</v>
      </c>
      <c r="G341" s="298">
        <v>12</v>
      </c>
      <c r="H341" s="298"/>
      <c r="I341" s="2"/>
      <c r="J341" s="10">
        <v>10</v>
      </c>
      <c r="K341" s="250" t="s">
        <v>139</v>
      </c>
      <c r="L341" s="225"/>
      <c r="M341" s="367">
        <f t="shared" si="43"/>
        <v>80</v>
      </c>
      <c r="N341" s="290">
        <f t="shared" si="34"/>
        <v>80</v>
      </c>
      <c r="O341" s="225"/>
      <c r="P341" s="200" t="s">
        <v>256</v>
      </c>
      <c r="Q341" s="240">
        <v>72.2</v>
      </c>
      <c r="R341" s="282">
        <f t="shared" si="31"/>
        <v>0.10803324099722987</v>
      </c>
      <c r="S341" s="152">
        <v>80</v>
      </c>
    </row>
    <row r="342" spans="1:19">
      <c r="A342" s="173" t="str">
        <f t="shared" si="30"/>
        <v>Koło XL-UW150x12x122A MED12</v>
      </c>
      <c r="C342" s="1" t="s">
        <v>1560</v>
      </c>
      <c r="D342" s="1" t="s">
        <v>203</v>
      </c>
      <c r="E342" s="10" t="s">
        <v>255</v>
      </c>
      <c r="F342" s="61" t="s">
        <v>176</v>
      </c>
      <c r="G342" s="298">
        <v>12</v>
      </c>
      <c r="H342" s="298"/>
      <c r="I342" s="2"/>
      <c r="J342" s="10">
        <v>10</v>
      </c>
      <c r="K342" s="247" t="s">
        <v>139</v>
      </c>
      <c r="L342" s="225"/>
      <c r="M342" s="367">
        <f t="shared" si="43"/>
        <v>73.8</v>
      </c>
      <c r="N342" s="290">
        <f t="shared" si="34"/>
        <v>73.8</v>
      </c>
      <c r="O342" s="225"/>
      <c r="P342" s="200" t="s">
        <v>257</v>
      </c>
      <c r="Q342" s="240">
        <v>72.2</v>
      </c>
      <c r="R342" s="282">
        <f t="shared" si="31"/>
        <v>2.2160664819944519E-2</v>
      </c>
      <c r="S342" s="152">
        <v>73.8</v>
      </c>
    </row>
    <row r="343" spans="1:19">
      <c r="A343" s="173" t="str">
        <f t="shared" si="30"/>
        <v>Koło XL-UW150x12x222S FIN22</v>
      </c>
      <c r="C343" s="1" t="s">
        <v>1560</v>
      </c>
      <c r="D343" s="1" t="s">
        <v>203</v>
      </c>
      <c r="E343" s="10" t="s">
        <v>258</v>
      </c>
      <c r="F343" s="3" t="s">
        <v>54</v>
      </c>
      <c r="G343" s="298">
        <v>22</v>
      </c>
      <c r="H343" s="298"/>
      <c r="I343" s="2"/>
      <c r="J343" s="10">
        <v>10</v>
      </c>
      <c r="K343" s="250" t="s">
        <v>139</v>
      </c>
      <c r="L343" s="225"/>
      <c r="M343" s="367">
        <f t="shared" si="43"/>
        <v>80</v>
      </c>
      <c r="N343" s="290">
        <f t="shared" si="34"/>
        <v>80</v>
      </c>
      <c r="O343" s="225"/>
      <c r="P343" s="200" t="s">
        <v>259</v>
      </c>
      <c r="Q343" s="240">
        <v>72.2</v>
      </c>
      <c r="R343" s="282">
        <f t="shared" si="31"/>
        <v>0.10803324099722987</v>
      </c>
      <c r="S343" s="152">
        <v>80</v>
      </c>
    </row>
    <row r="344" spans="1:19">
      <c r="A344" s="173" t="str">
        <f t="shared" si="30"/>
        <v>Koło XL-UW150x12x222A MED22</v>
      </c>
      <c r="C344" s="1" t="s">
        <v>1560</v>
      </c>
      <c r="D344" s="1" t="s">
        <v>203</v>
      </c>
      <c r="E344" s="10" t="s">
        <v>258</v>
      </c>
      <c r="F344" s="61" t="s">
        <v>176</v>
      </c>
      <c r="G344" s="298">
        <v>22</v>
      </c>
      <c r="H344" s="298"/>
      <c r="I344" s="2"/>
      <c r="J344" s="10">
        <v>10</v>
      </c>
      <c r="K344" s="247" t="s">
        <v>139</v>
      </c>
      <c r="L344" s="225"/>
      <c r="M344" s="367">
        <f t="shared" si="43"/>
        <v>73.8</v>
      </c>
      <c r="N344" s="290">
        <f t="shared" si="34"/>
        <v>73.8</v>
      </c>
      <c r="O344" s="225"/>
      <c r="P344" s="200" t="s">
        <v>260</v>
      </c>
      <c r="Q344" s="240">
        <v>72.2</v>
      </c>
      <c r="R344" s="282">
        <f t="shared" si="31"/>
        <v>2.2160664819944519E-2</v>
      </c>
      <c r="S344" s="152">
        <v>73.8</v>
      </c>
    </row>
    <row r="345" spans="1:19">
      <c r="A345" s="173" t="str">
        <f t="shared" ref="A345" si="44">_xlfn.CONCAT(C345,D345,E345,F345,G345,I345)</f>
        <v>Koło XL-QW126x12xM142S FINM14</v>
      </c>
      <c r="C345" s="1" t="s">
        <v>1560</v>
      </c>
      <c r="D345" s="1" t="s">
        <v>2190</v>
      </c>
      <c r="E345" s="10" t="s">
        <v>269</v>
      </c>
      <c r="F345" s="61" t="s">
        <v>54</v>
      </c>
      <c r="G345" s="298" t="s">
        <v>270</v>
      </c>
      <c r="H345" s="298"/>
      <c r="I345" s="2"/>
      <c r="J345" s="10">
        <v>10</v>
      </c>
      <c r="K345" s="247" t="s">
        <v>139</v>
      </c>
      <c r="L345" s="225"/>
      <c r="M345" s="367">
        <f t="shared" si="43"/>
        <v>49.6</v>
      </c>
      <c r="N345" s="290">
        <f t="shared" si="34"/>
        <v>49.6</v>
      </c>
      <c r="O345" s="225"/>
      <c r="P345" s="200" t="s">
        <v>2324</v>
      </c>
      <c r="Q345" s="240">
        <v>49.6</v>
      </c>
      <c r="R345" s="282">
        <f t="shared" si="31"/>
        <v>0</v>
      </c>
      <c r="S345" s="152">
        <v>49.6</v>
      </c>
    </row>
    <row r="346" spans="1:19">
      <c r="A346" s="173" t="str">
        <f t="shared" si="30"/>
        <v>Koło XL-UW126x12x122S FIN12</v>
      </c>
      <c r="C346" s="1" t="s">
        <v>1560</v>
      </c>
      <c r="D346" s="1" t="s">
        <v>203</v>
      </c>
      <c r="E346" s="10" t="s">
        <v>261</v>
      </c>
      <c r="F346" s="3" t="s">
        <v>54</v>
      </c>
      <c r="G346" s="298">
        <v>12</v>
      </c>
      <c r="H346" s="298"/>
      <c r="I346" s="2"/>
      <c r="J346" s="10">
        <v>10</v>
      </c>
      <c r="K346" s="250" t="s">
        <v>139</v>
      </c>
      <c r="L346" s="225"/>
      <c r="M346" s="367">
        <f t="shared" si="43"/>
        <v>54.6</v>
      </c>
      <c r="N346" s="290">
        <f t="shared" si="34"/>
        <v>54.6</v>
      </c>
      <c r="O346" s="225"/>
      <c r="P346" s="200" t="s">
        <v>262</v>
      </c>
      <c r="Q346" s="240">
        <v>49.6</v>
      </c>
      <c r="R346" s="282">
        <f t="shared" si="31"/>
        <v>0.10080645161290322</v>
      </c>
      <c r="S346" s="152">
        <v>54.6</v>
      </c>
    </row>
    <row r="347" spans="1:19">
      <c r="A347" s="173" t="str">
        <f t="shared" si="30"/>
        <v>Koło XL-UW126x12x122A MED12</v>
      </c>
      <c r="C347" s="1" t="s">
        <v>1560</v>
      </c>
      <c r="D347" s="1" t="s">
        <v>203</v>
      </c>
      <c r="E347" s="10" t="s">
        <v>261</v>
      </c>
      <c r="F347" s="61" t="s">
        <v>176</v>
      </c>
      <c r="G347" s="298">
        <v>12</v>
      </c>
      <c r="H347" s="298"/>
      <c r="I347" s="2"/>
      <c r="J347" s="10">
        <v>10</v>
      </c>
      <c r="K347" s="247" t="s">
        <v>139</v>
      </c>
      <c r="L347" s="225"/>
      <c r="M347" s="367">
        <f t="shared" si="43"/>
        <v>51.6</v>
      </c>
      <c r="N347" s="290">
        <f t="shared" si="34"/>
        <v>51.6</v>
      </c>
      <c r="O347" s="225"/>
      <c r="P347" s="200" t="s">
        <v>2333</v>
      </c>
      <c r="Q347" s="240">
        <v>49.6</v>
      </c>
      <c r="R347" s="282">
        <f t="shared" si="31"/>
        <v>4.0322580645161289E-2</v>
      </c>
      <c r="S347" s="152">
        <v>51.6</v>
      </c>
    </row>
    <row r="348" spans="1:19">
      <c r="A348" s="173" t="str">
        <f t="shared" si="30"/>
        <v>Koło XL-UW126x12x222S FIN22</v>
      </c>
      <c r="C348" s="1" t="s">
        <v>1560</v>
      </c>
      <c r="D348" s="1" t="s">
        <v>203</v>
      </c>
      <c r="E348" s="10" t="s">
        <v>24</v>
      </c>
      <c r="F348" s="3" t="s">
        <v>54</v>
      </c>
      <c r="G348" s="298">
        <v>22</v>
      </c>
      <c r="H348" s="298"/>
      <c r="I348" s="2"/>
      <c r="J348" s="10">
        <v>10</v>
      </c>
      <c r="K348" s="250" t="s">
        <v>139</v>
      </c>
      <c r="L348" s="225"/>
      <c r="M348" s="367">
        <f t="shared" si="43"/>
        <v>54.6</v>
      </c>
      <c r="N348" s="290">
        <f t="shared" si="34"/>
        <v>54.6</v>
      </c>
      <c r="O348" s="225"/>
      <c r="P348" s="200" t="s">
        <v>263</v>
      </c>
      <c r="Q348" s="240">
        <v>49.6</v>
      </c>
      <c r="R348" s="282">
        <f t="shared" si="31"/>
        <v>0.10080645161290322</v>
      </c>
      <c r="S348" s="152">
        <v>54.6</v>
      </c>
    </row>
    <row r="349" spans="1:19">
      <c r="A349" s="173" t="str">
        <f t="shared" si="30"/>
        <v>Koło XL-UW126x12x222A MED22</v>
      </c>
      <c r="C349" s="1" t="s">
        <v>1560</v>
      </c>
      <c r="D349" s="1" t="s">
        <v>203</v>
      </c>
      <c r="E349" s="10" t="s">
        <v>24</v>
      </c>
      <c r="F349" s="61" t="s">
        <v>176</v>
      </c>
      <c r="G349" s="298">
        <v>22</v>
      </c>
      <c r="H349" s="298"/>
      <c r="I349" s="2"/>
      <c r="J349" s="10">
        <v>10</v>
      </c>
      <c r="K349" s="247" t="s">
        <v>139</v>
      </c>
      <c r="L349" s="225"/>
      <c r="M349" s="367">
        <f t="shared" si="43"/>
        <v>51.6</v>
      </c>
      <c r="N349" s="290">
        <f t="shared" si="34"/>
        <v>51.6</v>
      </c>
      <c r="O349" s="225"/>
      <c r="P349" s="200" t="s">
        <v>264</v>
      </c>
      <c r="Q349" s="240">
        <v>49.6</v>
      </c>
      <c r="R349" s="282">
        <f t="shared" si="31"/>
        <v>4.0322580645161289E-2</v>
      </c>
      <c r="S349" s="152">
        <v>51.6</v>
      </c>
    </row>
    <row r="350" spans="1:19">
      <c r="A350" s="173" t="str">
        <f>_xlfn.CONCAT(C350,D350,E350,F350,G350,I350)</f>
        <v>Koło XL-UW100x12x62S FIN6</v>
      </c>
      <c r="C350" s="1" t="s">
        <v>1560</v>
      </c>
      <c r="D350" s="1" t="s">
        <v>203</v>
      </c>
      <c r="E350" s="10" t="s">
        <v>2037</v>
      </c>
      <c r="F350" s="3" t="s">
        <v>54</v>
      </c>
      <c r="G350" s="298">
        <v>6</v>
      </c>
      <c r="H350" s="298"/>
      <c r="I350" s="2"/>
      <c r="J350" s="10">
        <v>20</v>
      </c>
      <c r="K350" s="250" t="s">
        <v>139</v>
      </c>
      <c r="L350" s="225"/>
      <c r="M350" s="367">
        <f t="shared" si="43"/>
        <v>36.200000000000003</v>
      </c>
      <c r="N350" s="290">
        <f t="shared" si="34"/>
        <v>36.200000000000003</v>
      </c>
      <c r="O350" s="225"/>
      <c r="P350" s="200" t="s">
        <v>2042</v>
      </c>
      <c r="Q350" s="240">
        <v>32.200000000000003</v>
      </c>
      <c r="R350" s="282">
        <f t="shared" si="31"/>
        <v>0.12422360248447203</v>
      </c>
      <c r="S350" s="152">
        <v>36.200000000000003</v>
      </c>
    </row>
    <row r="351" spans="1:19">
      <c r="A351" s="173" t="str">
        <f t="shared" si="30"/>
        <v>Koło XL-UW76x12x62S FIN6</v>
      </c>
      <c r="C351" s="1" t="s">
        <v>1560</v>
      </c>
      <c r="D351" s="1" t="s">
        <v>203</v>
      </c>
      <c r="E351" s="10" t="s">
        <v>265</v>
      </c>
      <c r="F351" s="3" t="s">
        <v>54</v>
      </c>
      <c r="G351" s="298">
        <v>6</v>
      </c>
      <c r="H351" s="298"/>
      <c r="I351" s="2"/>
      <c r="J351" s="10">
        <v>20</v>
      </c>
      <c r="K351" s="250" t="s">
        <v>139</v>
      </c>
      <c r="L351" s="225"/>
      <c r="M351" s="367">
        <f t="shared" si="43"/>
        <v>17</v>
      </c>
      <c r="N351" s="290">
        <f t="shared" si="34"/>
        <v>17</v>
      </c>
      <c r="O351" s="225"/>
      <c r="P351" s="200" t="s">
        <v>266</v>
      </c>
      <c r="Q351" s="240">
        <v>15</v>
      </c>
      <c r="R351" s="282">
        <f t="shared" si="31"/>
        <v>0.13333333333333333</v>
      </c>
      <c r="S351" s="152">
        <v>17</v>
      </c>
    </row>
    <row r="352" spans="1:19">
      <c r="A352" s="173" t="str">
        <f t="shared" si="30"/>
        <v>Koło XL-UW76x12x62A MED6</v>
      </c>
      <c r="C352" s="1" t="s">
        <v>1560</v>
      </c>
      <c r="D352" s="1" t="s">
        <v>203</v>
      </c>
      <c r="E352" s="10" t="s">
        <v>265</v>
      </c>
      <c r="F352" s="61" t="s">
        <v>176</v>
      </c>
      <c r="G352" s="298">
        <v>6</v>
      </c>
      <c r="H352" s="298"/>
      <c r="I352" s="2"/>
      <c r="J352" s="10">
        <v>20</v>
      </c>
      <c r="K352" s="247" t="s">
        <v>139</v>
      </c>
      <c r="L352" s="225"/>
      <c r="M352" s="367">
        <f t="shared" si="43"/>
        <v>17</v>
      </c>
      <c r="N352" s="290">
        <f t="shared" si="34"/>
        <v>17</v>
      </c>
      <c r="O352" s="225"/>
      <c r="P352" s="200" t="s">
        <v>267</v>
      </c>
      <c r="Q352" s="240">
        <v>15</v>
      </c>
      <c r="R352" s="282">
        <f t="shared" si="31"/>
        <v>0.13333333333333333</v>
      </c>
      <c r="S352" s="152">
        <v>17</v>
      </c>
    </row>
    <row r="353" spans="1:19">
      <c r="A353" s="173" t="str">
        <f t="shared" si="30"/>
        <v>Koło XL-UW60x12x62S FIN6</v>
      </c>
      <c r="C353" s="1" t="s">
        <v>1560</v>
      </c>
      <c r="D353" s="1" t="s">
        <v>203</v>
      </c>
      <c r="E353" s="10" t="s">
        <v>268</v>
      </c>
      <c r="F353" s="3" t="s">
        <v>54</v>
      </c>
      <c r="G353" s="298">
        <v>6</v>
      </c>
      <c r="H353" s="298"/>
      <c r="I353" s="2"/>
      <c r="J353" s="10">
        <v>50</v>
      </c>
      <c r="K353" s="250" t="s">
        <v>139</v>
      </c>
      <c r="L353" s="225"/>
      <c r="M353" s="367">
        <f t="shared" si="43"/>
        <v>11.6</v>
      </c>
      <c r="N353" s="290">
        <f t="shared" si="34"/>
        <v>11.6</v>
      </c>
      <c r="O353" s="225"/>
      <c r="P353" s="200" t="s">
        <v>2324</v>
      </c>
      <c r="Q353" s="240">
        <v>9.8000000000000007</v>
      </c>
      <c r="R353" s="282">
        <f t="shared" si="31"/>
        <v>0.18367346938775497</v>
      </c>
      <c r="S353" s="152">
        <v>11.6</v>
      </c>
    </row>
    <row r="354" spans="1:19">
      <c r="A354" s="173" t="str">
        <f t="shared" si="30"/>
        <v>Koło XL-UW60x12x62A MED6</v>
      </c>
      <c r="C354" s="1" t="s">
        <v>1560</v>
      </c>
      <c r="D354" s="1" t="s">
        <v>203</v>
      </c>
      <c r="E354" s="10" t="s">
        <v>268</v>
      </c>
      <c r="F354" s="61" t="s">
        <v>176</v>
      </c>
      <c r="G354" s="298">
        <v>6</v>
      </c>
      <c r="H354" s="298"/>
      <c r="I354" s="2"/>
      <c r="J354" s="10">
        <v>50</v>
      </c>
      <c r="K354" s="247" t="s">
        <v>139</v>
      </c>
      <c r="L354" s="225"/>
      <c r="M354" s="367">
        <f t="shared" si="43"/>
        <v>11.6</v>
      </c>
      <c r="N354" s="290">
        <f t="shared" si="34"/>
        <v>11.6</v>
      </c>
      <c r="O354" s="225"/>
      <c r="P354" s="200" t="s">
        <v>2324</v>
      </c>
      <c r="Q354" s="240">
        <v>9.8000000000000007</v>
      </c>
      <c r="R354" s="282">
        <f t="shared" si="31"/>
        <v>0.18367346938775497</v>
      </c>
      <c r="S354" s="152">
        <v>11.6</v>
      </c>
    </row>
    <row r="355" spans="1:19">
      <c r="A355" s="173" t="str">
        <f t="shared" si="30"/>
        <v>Koło XL-M14126x12xM142S FINM14</v>
      </c>
      <c r="C355" s="10" t="s">
        <v>1560</v>
      </c>
      <c r="D355" s="1" t="s">
        <v>286</v>
      </c>
      <c r="E355" s="1" t="s">
        <v>269</v>
      </c>
      <c r="F355" s="3" t="s">
        <v>54</v>
      </c>
      <c r="G355" s="304" t="s">
        <v>270</v>
      </c>
      <c r="H355" s="304"/>
      <c r="I355" s="2"/>
      <c r="J355" s="1">
        <v>5</v>
      </c>
      <c r="K355" s="250" t="s">
        <v>139</v>
      </c>
      <c r="L355" s="228"/>
      <c r="M355" s="367">
        <f t="shared" si="43"/>
        <v>57.2</v>
      </c>
      <c r="N355" s="290">
        <f t="shared" si="34"/>
        <v>57.2</v>
      </c>
      <c r="O355" s="228"/>
      <c r="P355" s="200" t="s">
        <v>2104</v>
      </c>
      <c r="Q355" s="240">
        <v>57.2</v>
      </c>
      <c r="R355" s="282">
        <f t="shared" si="31"/>
        <v>0</v>
      </c>
      <c r="S355" s="152">
        <v>57.2</v>
      </c>
    </row>
    <row r="356" spans="1:19">
      <c r="A356" s="173" t="str">
        <f t="shared" si="30"/>
        <v>Koło XL-M14126x12xM142A MEDM14</v>
      </c>
      <c r="C356" s="10" t="s">
        <v>1560</v>
      </c>
      <c r="D356" s="1" t="s">
        <v>286</v>
      </c>
      <c r="E356" s="1" t="s">
        <v>269</v>
      </c>
      <c r="F356" s="61" t="s">
        <v>176</v>
      </c>
      <c r="G356" s="304" t="s">
        <v>270</v>
      </c>
      <c r="H356" s="304"/>
      <c r="I356" s="2"/>
      <c r="J356" s="1">
        <v>5</v>
      </c>
      <c r="K356" s="247" t="s">
        <v>139</v>
      </c>
      <c r="L356" s="228"/>
      <c r="M356" s="367">
        <f t="shared" si="43"/>
        <v>57.2</v>
      </c>
      <c r="N356" s="290">
        <f t="shared" si="34"/>
        <v>57.2</v>
      </c>
      <c r="O356" s="228"/>
      <c r="P356" s="200" t="s">
        <v>2324</v>
      </c>
      <c r="Q356" s="240">
        <v>57.2</v>
      </c>
      <c r="R356" s="282">
        <f t="shared" si="31"/>
        <v>0</v>
      </c>
      <c r="S356" s="152">
        <v>57.2</v>
      </c>
    </row>
    <row r="357" spans="1:19">
      <c r="A357" s="173" t="str">
        <f t="shared" si="30"/>
        <v>Koło XL-M14115x12xM142S FINM14</v>
      </c>
      <c r="C357" s="10" t="s">
        <v>1560</v>
      </c>
      <c r="D357" s="1" t="s">
        <v>286</v>
      </c>
      <c r="E357" s="1" t="s">
        <v>271</v>
      </c>
      <c r="F357" s="3" t="s">
        <v>54</v>
      </c>
      <c r="G357" s="304" t="s">
        <v>270</v>
      </c>
      <c r="H357" s="304"/>
      <c r="I357" s="2"/>
      <c r="J357" s="1">
        <v>5</v>
      </c>
      <c r="K357" s="250" t="s">
        <v>139</v>
      </c>
      <c r="L357" s="228"/>
      <c r="M357" s="367">
        <f t="shared" si="43"/>
        <v>52</v>
      </c>
      <c r="N357" s="290">
        <f t="shared" si="34"/>
        <v>52</v>
      </c>
      <c r="O357" s="228"/>
      <c r="P357" s="200" t="s">
        <v>2105</v>
      </c>
      <c r="Q357" s="240">
        <v>52</v>
      </c>
      <c r="R357" s="282">
        <f t="shared" si="31"/>
        <v>0</v>
      </c>
      <c r="S357" s="152">
        <v>52</v>
      </c>
    </row>
    <row r="358" spans="1:19">
      <c r="A358" s="173" t="str">
        <f t="shared" si="30"/>
        <v>Koło XL-M14115x12xM142A MEDM14</v>
      </c>
      <c r="C358" s="10" t="s">
        <v>1560</v>
      </c>
      <c r="D358" s="1" t="s">
        <v>286</v>
      </c>
      <c r="E358" s="1" t="s">
        <v>271</v>
      </c>
      <c r="F358" s="61" t="s">
        <v>176</v>
      </c>
      <c r="G358" s="304" t="s">
        <v>270</v>
      </c>
      <c r="H358" s="304"/>
      <c r="I358" s="2"/>
      <c r="J358" s="1">
        <v>5</v>
      </c>
      <c r="K358" s="247" t="s">
        <v>139</v>
      </c>
      <c r="L358" s="228"/>
      <c r="M358" s="367">
        <f t="shared" si="43"/>
        <v>52</v>
      </c>
      <c r="N358" s="290">
        <f t="shared" si="34"/>
        <v>52</v>
      </c>
      <c r="O358" s="228"/>
      <c r="P358" s="200" t="s">
        <v>2106</v>
      </c>
      <c r="Q358" s="240">
        <v>52</v>
      </c>
      <c r="R358" s="282">
        <f t="shared" si="31"/>
        <v>0</v>
      </c>
      <c r="S358" s="152">
        <v>52</v>
      </c>
    </row>
    <row r="359" spans="1:19">
      <c r="A359" s="173" t="str">
        <f t="shared" si="30"/>
        <v>Koło XL-UW300x19x...2S FIN6 - 100</v>
      </c>
      <c r="C359" s="10" t="s">
        <v>1560</v>
      </c>
      <c r="D359" s="10" t="s">
        <v>203</v>
      </c>
      <c r="E359" s="10" t="s">
        <v>272</v>
      </c>
      <c r="F359" s="61" t="s">
        <v>54</v>
      </c>
      <c r="G359" s="298" t="s">
        <v>273</v>
      </c>
      <c r="H359" s="298"/>
      <c r="I359" s="2"/>
      <c r="J359" s="10">
        <v>1</v>
      </c>
      <c r="K359" s="247" t="s">
        <v>139</v>
      </c>
      <c r="L359" s="225"/>
      <c r="M359" s="367">
        <f t="shared" si="43"/>
        <v>558</v>
      </c>
      <c r="N359" s="290">
        <f t="shared" si="34"/>
        <v>558</v>
      </c>
      <c r="O359" s="225"/>
      <c r="P359" s="200" t="s">
        <v>274</v>
      </c>
      <c r="Q359" s="240">
        <v>504</v>
      </c>
      <c r="R359" s="282">
        <f t="shared" si="31"/>
        <v>0.10714285714285714</v>
      </c>
      <c r="S359" s="152">
        <v>558</v>
      </c>
    </row>
    <row r="360" spans="1:19">
      <c r="A360" s="173" t="str">
        <f t="shared" si="30"/>
        <v>Koło XL-UW300x19x…3S FIN6 - 100</v>
      </c>
      <c r="C360" s="10" t="s">
        <v>1560</v>
      </c>
      <c r="D360" s="10" t="s">
        <v>203</v>
      </c>
      <c r="E360" s="10" t="s">
        <v>275</v>
      </c>
      <c r="F360" s="3" t="s">
        <v>175</v>
      </c>
      <c r="G360" s="298" t="s">
        <v>273</v>
      </c>
      <c r="H360" s="298"/>
      <c r="I360" s="2"/>
      <c r="J360" s="10">
        <v>1</v>
      </c>
      <c r="K360" s="247" t="s">
        <v>139</v>
      </c>
      <c r="L360" s="225"/>
      <c r="M360" s="367">
        <f t="shared" si="43"/>
        <v>720</v>
      </c>
      <c r="N360" s="290">
        <f t="shared" si="34"/>
        <v>720</v>
      </c>
      <c r="O360" s="225"/>
      <c r="P360" s="200" t="s">
        <v>276</v>
      </c>
      <c r="Q360" s="240">
        <v>720</v>
      </c>
      <c r="R360" s="282">
        <f t="shared" si="31"/>
        <v>0</v>
      </c>
      <c r="S360" s="152">
        <v>720</v>
      </c>
    </row>
    <row r="361" spans="1:19">
      <c r="A361" s="173" t="str">
        <f t="shared" si="30"/>
        <v>Koło XL-UW200x19x…2S FIN6 - 50</v>
      </c>
      <c r="C361" s="10" t="s">
        <v>1560</v>
      </c>
      <c r="D361" s="10" t="s">
        <v>203</v>
      </c>
      <c r="E361" s="10" t="s">
        <v>277</v>
      </c>
      <c r="F361" s="61" t="s">
        <v>54</v>
      </c>
      <c r="G361" s="298" t="s">
        <v>278</v>
      </c>
      <c r="H361" s="298"/>
      <c r="I361" s="2"/>
      <c r="J361" s="10">
        <v>2</v>
      </c>
      <c r="K361" s="247" t="s">
        <v>139</v>
      </c>
      <c r="L361" s="225"/>
      <c r="M361" s="367">
        <f t="shared" si="43"/>
        <v>222</v>
      </c>
      <c r="N361" s="290">
        <f t="shared" si="34"/>
        <v>222</v>
      </c>
      <c r="O361" s="225"/>
      <c r="P361" s="200" t="s">
        <v>2107</v>
      </c>
      <c r="Q361" s="240">
        <v>196</v>
      </c>
      <c r="R361" s="282">
        <f t="shared" si="31"/>
        <v>0.1326530612244898</v>
      </c>
      <c r="S361" s="152">
        <v>222</v>
      </c>
    </row>
    <row r="362" spans="1:19">
      <c r="A362" s="173" t="str">
        <f t="shared" ref="A362" si="45">_xlfn.CONCAT(C362,D362,E362,F362,G362,I362)</f>
        <v>Koło XL-UW200x19x253S FIN25</v>
      </c>
      <c r="C362" s="10" t="s">
        <v>1560</v>
      </c>
      <c r="D362" s="10" t="s">
        <v>203</v>
      </c>
      <c r="E362" s="10" t="s">
        <v>2406</v>
      </c>
      <c r="F362" s="3" t="s">
        <v>175</v>
      </c>
      <c r="G362" s="298">
        <v>25</v>
      </c>
      <c r="H362" s="298"/>
      <c r="I362" s="2"/>
      <c r="J362" s="10">
        <v>2</v>
      </c>
      <c r="K362" s="247"/>
      <c r="L362" s="225"/>
      <c r="M362" s="367">
        <f t="shared" si="43"/>
        <v>360</v>
      </c>
      <c r="N362" s="290">
        <f t="shared" si="34"/>
        <v>360</v>
      </c>
      <c r="O362" s="225"/>
      <c r="P362" s="200" t="s">
        <v>2324</v>
      </c>
      <c r="Q362" s="240">
        <v>360</v>
      </c>
      <c r="R362" s="282">
        <f t="shared" si="31"/>
        <v>0</v>
      </c>
      <c r="S362" s="152">
        <v>360</v>
      </c>
    </row>
    <row r="363" spans="1:19">
      <c r="A363" s="173" t="str">
        <f t="shared" ref="A363" si="46">_xlfn.CONCAT(C363,D363,E363,F363,G363,I363)</f>
        <v>Koło XL-UW200x19x223S FIN22</v>
      </c>
      <c r="C363" s="10" t="s">
        <v>1560</v>
      </c>
      <c r="D363" s="10" t="s">
        <v>203</v>
      </c>
      <c r="E363" s="10" t="s">
        <v>2407</v>
      </c>
      <c r="F363" s="3" t="s">
        <v>175</v>
      </c>
      <c r="G363" s="298">
        <v>22</v>
      </c>
      <c r="H363" s="298"/>
      <c r="I363" s="2"/>
      <c r="J363" s="10">
        <v>2</v>
      </c>
      <c r="K363" s="247"/>
      <c r="L363" s="225"/>
      <c r="M363" s="367">
        <f t="shared" si="43"/>
        <v>360</v>
      </c>
      <c r="N363" s="290">
        <f t="shared" si="34"/>
        <v>360</v>
      </c>
      <c r="O363" s="225"/>
      <c r="P363" s="200" t="s">
        <v>2408</v>
      </c>
      <c r="Q363" s="240">
        <v>360</v>
      </c>
      <c r="R363" s="282">
        <f t="shared" si="31"/>
        <v>0</v>
      </c>
      <c r="S363" s="152">
        <v>360</v>
      </c>
    </row>
    <row r="364" spans="1:19">
      <c r="A364" s="173" t="str">
        <f t="shared" si="30"/>
        <v>Koło XL-UW200x19x193S FIN19</v>
      </c>
      <c r="C364" s="10" t="s">
        <v>1560</v>
      </c>
      <c r="D364" s="10" t="s">
        <v>203</v>
      </c>
      <c r="E364" s="10" t="s">
        <v>2359</v>
      </c>
      <c r="F364" s="3" t="s">
        <v>175</v>
      </c>
      <c r="G364" s="298">
        <v>19</v>
      </c>
      <c r="H364" s="298"/>
      <c r="I364" s="2"/>
      <c r="J364" s="10">
        <v>2</v>
      </c>
      <c r="K364" s="247"/>
      <c r="L364" s="225"/>
      <c r="M364" s="367">
        <f t="shared" si="43"/>
        <v>360</v>
      </c>
      <c r="N364" s="290">
        <f t="shared" si="34"/>
        <v>360</v>
      </c>
      <c r="O364" s="225"/>
      <c r="P364" s="200" t="s">
        <v>2409</v>
      </c>
      <c r="Q364" s="240">
        <v>360</v>
      </c>
      <c r="R364" s="282">
        <f t="shared" si="31"/>
        <v>0</v>
      </c>
      <c r="S364" s="152">
        <v>360</v>
      </c>
    </row>
    <row r="365" spans="1:19">
      <c r="A365" s="173" t="str">
        <f>_xlfn.CONCAT(C365,D365,E365,F365,G365,I365)</f>
        <v>Koło XL-UW126x19x122S FIN12</v>
      </c>
      <c r="C365" s="10" t="s">
        <v>1560</v>
      </c>
      <c r="D365" s="10" t="s">
        <v>203</v>
      </c>
      <c r="E365" s="10" t="s">
        <v>2180</v>
      </c>
      <c r="F365" s="3" t="s">
        <v>54</v>
      </c>
      <c r="G365" s="29">
        <v>12</v>
      </c>
      <c r="H365" s="29"/>
      <c r="I365" s="2"/>
      <c r="J365" s="10">
        <v>10</v>
      </c>
      <c r="K365" s="247" t="s">
        <v>139</v>
      </c>
      <c r="L365" s="225"/>
      <c r="M365" s="367">
        <f t="shared" si="43"/>
        <v>74.8</v>
      </c>
      <c r="N365" s="290">
        <f t="shared" si="34"/>
        <v>74.8</v>
      </c>
      <c r="O365" s="225"/>
      <c r="P365" s="200" t="s">
        <v>2324</v>
      </c>
      <c r="Q365" s="240">
        <v>71</v>
      </c>
      <c r="R365" s="282">
        <f t="shared" si="31"/>
        <v>5.3521126760563344E-2</v>
      </c>
      <c r="S365" s="152">
        <v>74.8</v>
      </c>
    </row>
    <row r="366" spans="1:19">
      <c r="A366" s="173" t="str">
        <f t="shared" si="30"/>
        <v>Koło XL-UW150x19x122S FIN12</v>
      </c>
      <c r="C366" s="10" t="s">
        <v>1560</v>
      </c>
      <c r="D366" s="10" t="s">
        <v>203</v>
      </c>
      <c r="E366" s="10" t="s">
        <v>279</v>
      </c>
      <c r="F366" s="3" t="s">
        <v>54</v>
      </c>
      <c r="G366" s="29">
        <v>12</v>
      </c>
      <c r="H366" s="29"/>
      <c r="I366" s="2"/>
      <c r="J366" s="10">
        <v>4</v>
      </c>
      <c r="K366" s="247" t="s">
        <v>139</v>
      </c>
      <c r="L366" s="225"/>
      <c r="M366" s="367">
        <f t="shared" si="43"/>
        <v>109</v>
      </c>
      <c r="N366" s="290">
        <f t="shared" si="34"/>
        <v>109</v>
      </c>
      <c r="O366" s="225"/>
      <c r="P366" s="200" t="s">
        <v>2324</v>
      </c>
      <c r="Q366" s="240">
        <v>98</v>
      </c>
      <c r="R366" s="282">
        <f t="shared" si="31"/>
        <v>0.11224489795918367</v>
      </c>
      <c r="S366" s="152">
        <v>109</v>
      </c>
    </row>
    <row r="367" spans="1:19">
      <c r="A367" s="173" t="str">
        <f>_xlfn.CONCAT(C367,D367,E367,F367,G367,I367)</f>
        <v>Koło XL-UW126x19x123S FIN12</v>
      </c>
      <c r="C367" s="10" t="s">
        <v>1560</v>
      </c>
      <c r="D367" s="10" t="s">
        <v>203</v>
      </c>
      <c r="E367" s="10" t="s">
        <v>2180</v>
      </c>
      <c r="F367" s="3" t="s">
        <v>175</v>
      </c>
      <c r="G367" s="29">
        <v>12</v>
      </c>
      <c r="H367" s="29"/>
      <c r="I367" s="2"/>
      <c r="J367" s="10">
        <v>4</v>
      </c>
      <c r="K367" s="247" t="s">
        <v>139</v>
      </c>
      <c r="L367" s="225"/>
      <c r="M367" s="367">
        <f t="shared" si="43"/>
        <v>136</v>
      </c>
      <c r="N367" s="290">
        <f t="shared" si="34"/>
        <v>136</v>
      </c>
      <c r="O367" s="225"/>
      <c r="P367" s="200" t="s">
        <v>2324</v>
      </c>
      <c r="Q367" s="240">
        <v>136</v>
      </c>
      <c r="R367" s="282">
        <f t="shared" si="31"/>
        <v>0</v>
      </c>
      <c r="S367" s="152">
        <v>136</v>
      </c>
    </row>
    <row r="368" spans="1:19">
      <c r="A368" s="173" t="str">
        <f t="shared" si="30"/>
        <v>Koło XL-UW150x19x123S FIN12</v>
      </c>
      <c r="C368" s="10" t="s">
        <v>1560</v>
      </c>
      <c r="D368" s="10" t="s">
        <v>203</v>
      </c>
      <c r="E368" s="10" t="s">
        <v>279</v>
      </c>
      <c r="F368" s="3" t="s">
        <v>175</v>
      </c>
      <c r="G368" s="29">
        <v>12</v>
      </c>
      <c r="H368" s="29"/>
      <c r="I368" s="2"/>
      <c r="J368" s="10">
        <v>4</v>
      </c>
      <c r="K368" s="247" t="s">
        <v>139</v>
      </c>
      <c r="L368" s="225"/>
      <c r="M368" s="367">
        <f t="shared" si="43"/>
        <v>176</v>
      </c>
      <c r="N368" s="290">
        <f t="shared" si="34"/>
        <v>176</v>
      </c>
      <c r="O368" s="225"/>
      <c r="P368" s="200" t="s">
        <v>2108</v>
      </c>
      <c r="Q368" s="240">
        <v>176</v>
      </c>
      <c r="R368" s="282">
        <f t="shared" si="31"/>
        <v>0</v>
      </c>
      <c r="S368" s="152">
        <v>176</v>
      </c>
    </row>
    <row r="369" spans="1:19">
      <c r="A369" s="173" t="str">
        <f t="shared" si="30"/>
        <v>Koło XL-UW300x25x…2S FIN6 - 100</v>
      </c>
      <c r="C369" s="10" t="s">
        <v>1560</v>
      </c>
      <c r="D369" s="10" t="s">
        <v>203</v>
      </c>
      <c r="E369" s="10" t="s">
        <v>280</v>
      </c>
      <c r="F369" s="3" t="s">
        <v>54</v>
      </c>
      <c r="G369" s="298" t="s">
        <v>273</v>
      </c>
      <c r="H369" s="298"/>
      <c r="I369" s="2"/>
      <c r="J369" s="10">
        <v>1</v>
      </c>
      <c r="K369" s="247" t="s">
        <v>139</v>
      </c>
      <c r="L369" s="225"/>
      <c r="M369" s="367">
        <f t="shared" si="43"/>
        <v>522</v>
      </c>
      <c r="N369" s="290">
        <f t="shared" si="34"/>
        <v>522</v>
      </c>
      <c r="O369" s="225"/>
      <c r="P369" s="200" t="s">
        <v>281</v>
      </c>
      <c r="Q369" s="240">
        <v>472</v>
      </c>
      <c r="R369" s="282">
        <f t="shared" si="31"/>
        <v>0.1059322033898305</v>
      </c>
      <c r="S369" s="152">
        <v>522</v>
      </c>
    </row>
    <row r="370" spans="1:19">
      <c r="A370" s="173" t="str">
        <f t="shared" si="30"/>
        <v>Koło XL-UW200x25x…2S FIN6 - 50</v>
      </c>
      <c r="C370" s="10" t="s">
        <v>1560</v>
      </c>
      <c r="D370" s="10" t="s">
        <v>203</v>
      </c>
      <c r="E370" s="10" t="s">
        <v>282</v>
      </c>
      <c r="F370" s="3" t="s">
        <v>54</v>
      </c>
      <c r="G370" s="298" t="s">
        <v>278</v>
      </c>
      <c r="H370" s="298"/>
      <c r="I370" s="2"/>
      <c r="J370" s="10">
        <v>2</v>
      </c>
      <c r="K370" s="247" t="s">
        <v>139</v>
      </c>
      <c r="L370" s="225"/>
      <c r="M370" s="367">
        <f t="shared" si="43"/>
        <v>260</v>
      </c>
      <c r="N370" s="290">
        <f t="shared" si="34"/>
        <v>260</v>
      </c>
      <c r="O370" s="225"/>
      <c r="P370" s="200" t="s">
        <v>283</v>
      </c>
      <c r="Q370" s="240">
        <v>236</v>
      </c>
      <c r="R370" s="282">
        <f t="shared" si="31"/>
        <v>0.10169491525423729</v>
      </c>
      <c r="S370" s="152">
        <v>260</v>
      </c>
    </row>
    <row r="371" spans="1:19" s="56" customFormat="1">
      <c r="A371" s="173" t="str">
        <f t="shared" si="30"/>
        <v>Koło XL-UW76x25x62S FIN6</v>
      </c>
      <c r="B371" s="173"/>
      <c r="C371" s="10" t="s">
        <v>1560</v>
      </c>
      <c r="D371" s="10" t="s">
        <v>203</v>
      </c>
      <c r="E371" s="10" t="s">
        <v>1154</v>
      </c>
      <c r="F371" s="314" t="s">
        <v>54</v>
      </c>
      <c r="G371" s="298">
        <v>6</v>
      </c>
      <c r="H371" s="298"/>
      <c r="I371" s="4"/>
      <c r="J371" s="10">
        <v>20</v>
      </c>
      <c r="K371" s="247" t="s">
        <v>139</v>
      </c>
      <c r="L371" s="225"/>
      <c r="M371" s="367">
        <f t="shared" si="43"/>
        <v>48</v>
      </c>
      <c r="N371" s="290">
        <f t="shared" si="34"/>
        <v>48</v>
      </c>
      <c r="O371" s="225"/>
      <c r="P371" s="200" t="s">
        <v>284</v>
      </c>
      <c r="Q371" s="240">
        <v>43</v>
      </c>
      <c r="R371" s="282">
        <f t="shared" si="31"/>
        <v>0.11627906976744186</v>
      </c>
      <c r="S371" s="152">
        <v>48</v>
      </c>
    </row>
    <row r="372" spans="1:19">
      <c r="A372" s="173" t="str">
        <f t="shared" si="30"/>
        <v>Koło XL-UW150x25x122S FIN12</v>
      </c>
      <c r="C372" s="10" t="s">
        <v>1560</v>
      </c>
      <c r="D372" s="10" t="s">
        <v>203</v>
      </c>
      <c r="E372" s="10" t="s">
        <v>285</v>
      </c>
      <c r="F372" s="3" t="s">
        <v>54</v>
      </c>
      <c r="G372" s="298">
        <v>12</v>
      </c>
      <c r="H372" s="298"/>
      <c r="I372" s="2"/>
      <c r="J372" s="10">
        <v>10</v>
      </c>
      <c r="K372" s="247" t="s">
        <v>139</v>
      </c>
      <c r="L372" s="225"/>
      <c r="M372" s="367">
        <f t="shared" si="43"/>
        <v>149</v>
      </c>
      <c r="N372" s="290">
        <f t="shared" si="34"/>
        <v>149</v>
      </c>
      <c r="O372" s="225"/>
      <c r="P372" s="200" t="s">
        <v>2109</v>
      </c>
      <c r="Q372" s="240">
        <v>128</v>
      </c>
      <c r="R372" s="282">
        <f t="shared" si="31"/>
        <v>0.1640625</v>
      </c>
      <c r="S372" s="152">
        <v>149</v>
      </c>
    </row>
    <row r="373" spans="1:19" s="56" customFormat="1">
      <c r="A373" s="173" t="str">
        <f t="shared" si="30"/>
        <v>Koło XL-UW126x25x122S FIN12</v>
      </c>
      <c r="B373" s="173"/>
      <c r="C373" s="10" t="s">
        <v>1560</v>
      </c>
      <c r="D373" s="10" t="s">
        <v>203</v>
      </c>
      <c r="E373" s="10" t="s">
        <v>1155</v>
      </c>
      <c r="F373" s="314" t="s">
        <v>54</v>
      </c>
      <c r="G373" s="298">
        <v>12</v>
      </c>
      <c r="H373" s="298"/>
      <c r="I373" s="4"/>
      <c r="J373" s="10">
        <v>10</v>
      </c>
      <c r="K373" s="247" t="s">
        <v>139</v>
      </c>
      <c r="L373" s="225"/>
      <c r="M373" s="367">
        <f t="shared" si="43"/>
        <v>102</v>
      </c>
      <c r="N373" s="290">
        <f t="shared" si="34"/>
        <v>102</v>
      </c>
      <c r="O373" s="225"/>
      <c r="P373" s="200" t="s">
        <v>2110</v>
      </c>
      <c r="Q373" s="240">
        <v>88</v>
      </c>
      <c r="R373" s="282">
        <f t="shared" si="31"/>
        <v>0.15909090909090909</v>
      </c>
      <c r="S373" s="152">
        <v>102</v>
      </c>
    </row>
    <row r="374" spans="1:19">
      <c r="A374" s="173" t="str">
        <f t="shared" si="30"/>
        <v>Koło XL-M14100x19xM142S FINM14</v>
      </c>
      <c r="C374" s="10" t="s">
        <v>1560</v>
      </c>
      <c r="D374" s="10" t="s">
        <v>286</v>
      </c>
      <c r="E374" s="10" t="s">
        <v>287</v>
      </c>
      <c r="F374" s="61" t="s">
        <v>54</v>
      </c>
      <c r="G374" s="298" t="s">
        <v>270</v>
      </c>
      <c r="H374" s="298"/>
      <c r="I374" s="2"/>
      <c r="J374" s="10">
        <v>5</v>
      </c>
      <c r="K374" s="247" t="s">
        <v>139</v>
      </c>
      <c r="L374" s="225"/>
      <c r="M374" s="367">
        <f t="shared" si="43"/>
        <v>62</v>
      </c>
      <c r="N374" s="290">
        <f t="shared" si="34"/>
        <v>62</v>
      </c>
      <c r="O374" s="225"/>
      <c r="P374" s="200" t="s">
        <v>288</v>
      </c>
      <c r="Q374" s="240">
        <v>62</v>
      </c>
      <c r="R374" s="282">
        <f t="shared" si="31"/>
        <v>0</v>
      </c>
      <c r="S374" s="152">
        <v>62</v>
      </c>
    </row>
    <row r="375" spans="1:19">
      <c r="A375" s="173" t="str">
        <f t="shared" si="30"/>
        <v>Koło XL-M14100x25xM142S FINM14</v>
      </c>
      <c r="C375" s="10" t="s">
        <v>1560</v>
      </c>
      <c r="D375" s="10" t="s">
        <v>286</v>
      </c>
      <c r="E375" s="10" t="s">
        <v>289</v>
      </c>
      <c r="F375" s="61" t="s">
        <v>54</v>
      </c>
      <c r="G375" s="298" t="s">
        <v>270</v>
      </c>
      <c r="H375" s="298"/>
      <c r="I375" s="2"/>
      <c r="J375" s="10">
        <v>5</v>
      </c>
      <c r="K375" s="247" t="s">
        <v>139</v>
      </c>
      <c r="L375" s="225"/>
      <c r="M375" s="367">
        <f t="shared" si="43"/>
        <v>72</v>
      </c>
      <c r="N375" s="290">
        <f t="shared" si="34"/>
        <v>72</v>
      </c>
      <c r="O375" s="225"/>
      <c r="P375" s="200" t="s">
        <v>290</v>
      </c>
      <c r="Q375" s="240">
        <v>72</v>
      </c>
      <c r="R375" s="282">
        <f t="shared" si="31"/>
        <v>0</v>
      </c>
      <c r="S375" s="152">
        <v>72</v>
      </c>
    </row>
    <row r="376" spans="1:19">
      <c r="A376" s="173" t="str">
        <f t="shared" si="30"/>
        <v>Ściernica trzpieniowaXL-M638x62S FINM6</v>
      </c>
      <c r="C376" s="10" t="s">
        <v>1561</v>
      </c>
      <c r="D376" s="10" t="s">
        <v>291</v>
      </c>
      <c r="E376" s="10" t="s">
        <v>292</v>
      </c>
      <c r="F376" s="23" t="s">
        <v>54</v>
      </c>
      <c r="G376" s="291" t="s">
        <v>293</v>
      </c>
      <c r="H376" s="291"/>
      <c r="I376" s="291"/>
      <c r="J376" s="10">
        <v>25</v>
      </c>
      <c r="K376" s="200" t="s">
        <v>139</v>
      </c>
      <c r="L376" s="225"/>
      <c r="M376" s="367">
        <f t="shared" si="43"/>
        <v>4.2</v>
      </c>
      <c r="N376" s="290">
        <f t="shared" si="34"/>
        <v>4.2</v>
      </c>
      <c r="O376" s="225"/>
      <c r="P376" s="200" t="s">
        <v>294</v>
      </c>
      <c r="Q376" s="241">
        <v>4.2</v>
      </c>
      <c r="R376" s="282">
        <f t="shared" si="31"/>
        <v>0</v>
      </c>
      <c r="S376" s="151">
        <v>4.2</v>
      </c>
    </row>
    <row r="377" spans="1:19">
      <c r="A377" s="173" t="str">
        <f t="shared" si="30"/>
        <v>Ściernica trzpieniowaXL-M638x62A MEDM6</v>
      </c>
      <c r="C377" s="10" t="s">
        <v>1561</v>
      </c>
      <c r="D377" s="10" t="s">
        <v>291</v>
      </c>
      <c r="E377" s="10" t="s">
        <v>292</v>
      </c>
      <c r="F377" s="23" t="s">
        <v>176</v>
      </c>
      <c r="G377" s="291" t="s">
        <v>293</v>
      </c>
      <c r="H377" s="291"/>
      <c r="I377" s="291"/>
      <c r="J377" s="10">
        <v>25</v>
      </c>
      <c r="K377" s="200" t="s">
        <v>139</v>
      </c>
      <c r="L377" s="225"/>
      <c r="M377" s="367">
        <f t="shared" si="43"/>
        <v>4.5</v>
      </c>
      <c r="N377" s="290">
        <f t="shared" si="34"/>
        <v>4.5</v>
      </c>
      <c r="O377" s="225"/>
      <c r="P377" s="200" t="s">
        <v>295</v>
      </c>
      <c r="Q377" s="241">
        <v>4.5</v>
      </c>
      <c r="R377" s="282">
        <f t="shared" si="31"/>
        <v>0</v>
      </c>
      <c r="S377" s="151">
        <v>4.5</v>
      </c>
    </row>
    <row r="378" spans="1:19">
      <c r="A378" s="173" t="str">
        <f t="shared" si="30"/>
        <v>Ściernica trzpieniowaXL-M638x63S FIN M6</v>
      </c>
      <c r="C378" s="10" t="s">
        <v>1561</v>
      </c>
      <c r="D378" s="10" t="s">
        <v>291</v>
      </c>
      <c r="E378" s="10" t="s">
        <v>292</v>
      </c>
      <c r="F378" s="23" t="s">
        <v>296</v>
      </c>
      <c r="G378" s="291" t="s">
        <v>293</v>
      </c>
      <c r="H378" s="291"/>
      <c r="I378" s="291"/>
      <c r="J378" s="10">
        <v>25</v>
      </c>
      <c r="K378" s="200" t="s">
        <v>139</v>
      </c>
      <c r="L378" s="225"/>
      <c r="M378" s="367">
        <f t="shared" si="43"/>
        <v>4.2</v>
      </c>
      <c r="N378" s="290">
        <f t="shared" si="34"/>
        <v>4.2</v>
      </c>
      <c r="O378" s="225"/>
      <c r="P378" s="200" t="s">
        <v>297</v>
      </c>
      <c r="Q378" s="241">
        <v>4.2</v>
      </c>
      <c r="R378" s="282">
        <f t="shared" si="31"/>
        <v>0</v>
      </c>
      <c r="S378" s="151">
        <v>4.2</v>
      </c>
    </row>
    <row r="379" spans="1:19">
      <c r="A379" s="173" t="str">
        <f t="shared" si="30"/>
        <v>Ściernica trzpieniowaXL-M638x66A MEDM6</v>
      </c>
      <c r="C379" s="10" t="s">
        <v>1561</v>
      </c>
      <c r="D379" s="10" t="s">
        <v>291</v>
      </c>
      <c r="E379" s="10" t="s">
        <v>292</v>
      </c>
      <c r="F379" s="23" t="s">
        <v>177</v>
      </c>
      <c r="G379" s="291" t="s">
        <v>293</v>
      </c>
      <c r="H379" s="291"/>
      <c r="I379" s="291"/>
      <c r="J379" s="10">
        <v>25</v>
      </c>
      <c r="K379" s="200" t="s">
        <v>139</v>
      </c>
      <c r="L379" s="225"/>
      <c r="M379" s="367">
        <f t="shared" si="43"/>
        <v>6.4</v>
      </c>
      <c r="N379" s="290">
        <f t="shared" si="34"/>
        <v>6.4</v>
      </c>
      <c r="O379" s="225"/>
      <c r="P379" s="200" t="s">
        <v>298</v>
      </c>
      <c r="Q379" s="241">
        <v>6.4</v>
      </c>
      <c r="R379" s="282">
        <f t="shared" ref="R379:R442" si="47">(S379-Q379)/Q379</f>
        <v>0</v>
      </c>
      <c r="S379" s="151">
        <v>6.4</v>
      </c>
    </row>
    <row r="380" spans="1:19">
      <c r="A380" s="173" t="str">
        <f t="shared" si="30"/>
        <v>Ściernica trzpieniowaXL-M638x122S FINM6</v>
      </c>
      <c r="C380" s="10" t="s">
        <v>1561</v>
      </c>
      <c r="D380" s="10" t="s">
        <v>291</v>
      </c>
      <c r="E380" s="10" t="s">
        <v>299</v>
      </c>
      <c r="F380" s="23" t="s">
        <v>54</v>
      </c>
      <c r="G380" s="291" t="s">
        <v>293</v>
      </c>
      <c r="H380" s="291"/>
      <c r="I380" s="291"/>
      <c r="J380" s="10">
        <v>25</v>
      </c>
      <c r="K380" s="200" t="s">
        <v>139</v>
      </c>
      <c r="L380" s="225"/>
      <c r="M380" s="367">
        <f t="shared" si="43"/>
        <v>7.2</v>
      </c>
      <c r="N380" s="290">
        <f t="shared" si="34"/>
        <v>7.2</v>
      </c>
      <c r="O380" s="225"/>
      <c r="P380" s="200" t="s">
        <v>300</v>
      </c>
      <c r="Q380" s="241">
        <v>7.2</v>
      </c>
      <c r="R380" s="282">
        <f t="shared" si="47"/>
        <v>0</v>
      </c>
      <c r="S380" s="151">
        <v>7.2</v>
      </c>
    </row>
    <row r="381" spans="1:19">
      <c r="A381" s="173" t="str">
        <f t="shared" si="30"/>
        <v>Ściernica trzpieniowaXL-M638x122A MEDM6</v>
      </c>
      <c r="C381" s="10" t="s">
        <v>1561</v>
      </c>
      <c r="D381" s="10" t="s">
        <v>291</v>
      </c>
      <c r="E381" s="10" t="s">
        <v>299</v>
      </c>
      <c r="F381" s="23" t="s">
        <v>176</v>
      </c>
      <c r="G381" s="291" t="s">
        <v>293</v>
      </c>
      <c r="H381" s="291"/>
      <c r="I381" s="291"/>
      <c r="J381" s="10">
        <v>25</v>
      </c>
      <c r="K381" s="200" t="s">
        <v>139</v>
      </c>
      <c r="L381" s="225"/>
      <c r="M381" s="367">
        <f t="shared" si="43"/>
        <v>7.2</v>
      </c>
      <c r="N381" s="290">
        <f t="shared" si="34"/>
        <v>7.2</v>
      </c>
      <c r="O381" s="225"/>
      <c r="P381" s="200" t="s">
        <v>301</v>
      </c>
      <c r="Q381" s="241">
        <v>7.2</v>
      </c>
      <c r="R381" s="282">
        <f t="shared" si="47"/>
        <v>0</v>
      </c>
      <c r="S381" s="151">
        <v>7.2</v>
      </c>
    </row>
    <row r="382" spans="1:19">
      <c r="A382" s="173" t="str">
        <f t="shared" ref="A382:A432" si="48">_xlfn.CONCAT(C382,D382,E382,F382,G382,I382)</f>
        <v>Ściernica trzpieniowaXL-M638x192S FINM6</v>
      </c>
      <c r="C382" s="10" t="s">
        <v>1561</v>
      </c>
      <c r="D382" s="10" t="s">
        <v>291</v>
      </c>
      <c r="E382" s="10" t="s">
        <v>302</v>
      </c>
      <c r="F382" s="23" t="s">
        <v>54</v>
      </c>
      <c r="G382" s="291" t="s">
        <v>293</v>
      </c>
      <c r="H382" s="291"/>
      <c r="I382" s="291"/>
      <c r="J382" s="10">
        <v>25</v>
      </c>
      <c r="K382" s="200" t="s">
        <v>139</v>
      </c>
      <c r="L382" s="225"/>
      <c r="M382" s="367">
        <f t="shared" si="43"/>
        <v>10.199999999999999</v>
      </c>
      <c r="N382" s="290">
        <f t="shared" si="34"/>
        <v>10.199999999999999</v>
      </c>
      <c r="O382" s="225"/>
      <c r="P382" s="200" t="s">
        <v>303</v>
      </c>
      <c r="Q382" s="241">
        <v>10.199999999999999</v>
      </c>
      <c r="R382" s="282">
        <f t="shared" si="47"/>
        <v>0</v>
      </c>
      <c r="S382" s="151">
        <v>10.199999999999999</v>
      </c>
    </row>
    <row r="383" spans="1:19">
      <c r="A383" s="173" t="str">
        <f t="shared" si="48"/>
        <v>Ściernica trzpieniowaXL-M638x193S FIN M6</v>
      </c>
      <c r="C383" s="10" t="s">
        <v>1561</v>
      </c>
      <c r="D383" s="10" t="s">
        <v>291</v>
      </c>
      <c r="E383" s="10" t="s">
        <v>302</v>
      </c>
      <c r="F383" s="23" t="s">
        <v>296</v>
      </c>
      <c r="G383" s="291" t="s">
        <v>293</v>
      </c>
      <c r="H383" s="291"/>
      <c r="I383" s="291"/>
      <c r="J383" s="10">
        <v>25</v>
      </c>
      <c r="K383" s="200" t="s">
        <v>139</v>
      </c>
      <c r="L383" s="225"/>
      <c r="M383" s="367">
        <f t="shared" si="43"/>
        <v>16.399999999999999</v>
      </c>
      <c r="N383" s="290">
        <f t="shared" si="34"/>
        <v>16.399999999999999</v>
      </c>
      <c r="O383" s="225"/>
      <c r="P383" s="200" t="s">
        <v>304</v>
      </c>
      <c r="Q383" s="241">
        <v>16.399999999999999</v>
      </c>
      <c r="R383" s="282">
        <f t="shared" si="47"/>
        <v>0</v>
      </c>
      <c r="S383" s="151">
        <v>16.399999999999999</v>
      </c>
    </row>
    <row r="384" spans="1:19">
      <c r="A384" s="173" t="str">
        <f t="shared" si="48"/>
        <v>Ściernica trzpieniowaXL-M638x252S FINM6</v>
      </c>
      <c r="C384" s="10" t="s">
        <v>1561</v>
      </c>
      <c r="D384" s="10" t="s">
        <v>291</v>
      </c>
      <c r="E384" s="10" t="s">
        <v>305</v>
      </c>
      <c r="F384" s="23" t="s">
        <v>54</v>
      </c>
      <c r="G384" s="291" t="s">
        <v>293</v>
      </c>
      <c r="H384" s="291"/>
      <c r="I384" s="291"/>
      <c r="J384" s="10">
        <v>25</v>
      </c>
      <c r="K384" s="200" t="s">
        <v>139</v>
      </c>
      <c r="L384" s="225"/>
      <c r="M384" s="367">
        <f t="shared" si="43"/>
        <v>11</v>
      </c>
      <c r="N384" s="290">
        <f t="shared" si="34"/>
        <v>11</v>
      </c>
      <c r="O384" s="225"/>
      <c r="P384" s="200" t="s">
        <v>306</v>
      </c>
      <c r="Q384" s="241">
        <v>11</v>
      </c>
      <c r="R384" s="282">
        <f t="shared" si="47"/>
        <v>0</v>
      </c>
      <c r="S384" s="151">
        <v>11</v>
      </c>
    </row>
    <row r="385" spans="1:19">
      <c r="A385" s="173" t="str">
        <f t="shared" si="48"/>
        <v>Ściernica trzpieniowaXL-M650x62S FINM6</v>
      </c>
      <c r="C385" s="10" t="s">
        <v>1561</v>
      </c>
      <c r="D385" s="10" t="s">
        <v>291</v>
      </c>
      <c r="E385" s="10" t="s">
        <v>48</v>
      </c>
      <c r="F385" s="23" t="s">
        <v>54</v>
      </c>
      <c r="G385" s="291" t="s">
        <v>293</v>
      </c>
      <c r="H385" s="291"/>
      <c r="I385" s="291"/>
      <c r="J385" s="10">
        <v>20</v>
      </c>
      <c r="K385" s="200" t="s">
        <v>139</v>
      </c>
      <c r="L385" s="225"/>
      <c r="M385" s="367">
        <f t="shared" ref="M385:M432" si="49">S385</f>
        <v>7.2</v>
      </c>
      <c r="N385" s="290">
        <f t="shared" si="34"/>
        <v>7.2</v>
      </c>
      <c r="O385" s="225"/>
      <c r="P385" s="200" t="s">
        <v>307</v>
      </c>
      <c r="Q385" s="241">
        <v>7.2</v>
      </c>
      <c r="R385" s="282">
        <f t="shared" si="47"/>
        <v>0</v>
      </c>
      <c r="S385" s="151">
        <v>7.2</v>
      </c>
    </row>
    <row r="386" spans="1:19">
      <c r="A386" s="173" t="str">
        <f t="shared" si="48"/>
        <v>Ściernica trzpieniowaXL-M650x62A MEDM6</v>
      </c>
      <c r="C386" s="10" t="s">
        <v>1561</v>
      </c>
      <c r="D386" s="10" t="s">
        <v>291</v>
      </c>
      <c r="E386" s="10" t="s">
        <v>48</v>
      </c>
      <c r="F386" s="23" t="s">
        <v>176</v>
      </c>
      <c r="G386" s="291" t="s">
        <v>293</v>
      </c>
      <c r="H386" s="291"/>
      <c r="I386" s="291"/>
      <c r="J386" s="10">
        <v>20</v>
      </c>
      <c r="K386" s="200" t="s">
        <v>139</v>
      </c>
      <c r="L386" s="225"/>
      <c r="M386" s="367">
        <f t="shared" si="49"/>
        <v>7.8</v>
      </c>
      <c r="N386" s="290">
        <f t="shared" si="34"/>
        <v>7.8</v>
      </c>
      <c r="O386" s="225"/>
      <c r="P386" s="200" t="s">
        <v>308</v>
      </c>
      <c r="Q386" s="241">
        <v>7.8</v>
      </c>
      <c r="R386" s="282">
        <f t="shared" si="47"/>
        <v>0</v>
      </c>
      <c r="S386" s="151">
        <v>7.8</v>
      </c>
    </row>
    <row r="387" spans="1:19">
      <c r="A387" s="173" t="str">
        <f t="shared" si="48"/>
        <v>Ściernica trzpieniowaXL-M650x63S FIN M6</v>
      </c>
      <c r="C387" s="10" t="s">
        <v>1561</v>
      </c>
      <c r="D387" s="10" t="s">
        <v>291</v>
      </c>
      <c r="E387" s="10" t="s">
        <v>48</v>
      </c>
      <c r="F387" s="23" t="s">
        <v>296</v>
      </c>
      <c r="G387" s="291" t="s">
        <v>293</v>
      </c>
      <c r="H387" s="291"/>
      <c r="I387" s="291"/>
      <c r="J387" s="10">
        <v>20</v>
      </c>
      <c r="K387" s="200" t="s">
        <v>139</v>
      </c>
      <c r="L387" s="225"/>
      <c r="M387" s="367">
        <f t="shared" si="49"/>
        <v>7.8</v>
      </c>
      <c r="N387" s="290">
        <f t="shared" si="34"/>
        <v>7.8</v>
      </c>
      <c r="O387" s="225"/>
      <c r="P387" s="200" t="s">
        <v>309</v>
      </c>
      <c r="Q387" s="241">
        <v>7.2</v>
      </c>
      <c r="R387" s="282">
        <f t="shared" si="47"/>
        <v>8.3333333333333287E-2</v>
      </c>
      <c r="S387" s="151">
        <v>7.8</v>
      </c>
    </row>
    <row r="388" spans="1:19">
      <c r="A388" s="173" t="str">
        <f t="shared" si="48"/>
        <v>Ściernica trzpieniowaXL-M650x66A MEDM6</v>
      </c>
      <c r="C388" s="10" t="s">
        <v>1561</v>
      </c>
      <c r="D388" s="10" t="s">
        <v>291</v>
      </c>
      <c r="E388" s="10" t="s">
        <v>48</v>
      </c>
      <c r="F388" s="23" t="s">
        <v>177</v>
      </c>
      <c r="G388" s="291" t="s">
        <v>293</v>
      </c>
      <c r="H388" s="291"/>
      <c r="I388" s="291"/>
      <c r="J388" s="10">
        <v>20</v>
      </c>
      <c r="K388" s="200" t="s">
        <v>139</v>
      </c>
      <c r="L388" s="225"/>
      <c r="M388" s="367">
        <f t="shared" si="49"/>
        <v>10.199999999999999</v>
      </c>
      <c r="N388" s="290">
        <f t="shared" si="34"/>
        <v>10.199999999999999</v>
      </c>
      <c r="O388" s="225"/>
      <c r="P388" s="200" t="s">
        <v>310</v>
      </c>
      <c r="Q388" s="241">
        <v>11.5</v>
      </c>
      <c r="R388" s="282">
        <f t="shared" si="47"/>
        <v>-0.11304347826086962</v>
      </c>
      <c r="S388" s="151">
        <v>10.199999999999999</v>
      </c>
    </row>
    <row r="389" spans="1:19">
      <c r="A389" s="173" t="str">
        <f t="shared" si="48"/>
        <v>Ściernica trzpieniowaXL-M650x122S FINM6</v>
      </c>
      <c r="C389" s="10" t="s">
        <v>1561</v>
      </c>
      <c r="D389" s="10" t="s">
        <v>291</v>
      </c>
      <c r="E389" s="10" t="s">
        <v>311</v>
      </c>
      <c r="F389" s="23" t="s">
        <v>54</v>
      </c>
      <c r="G389" s="291" t="s">
        <v>293</v>
      </c>
      <c r="H389" s="291"/>
      <c r="I389" s="291"/>
      <c r="J389" s="10">
        <v>20</v>
      </c>
      <c r="K389" s="200" t="s">
        <v>139</v>
      </c>
      <c r="L389" s="225"/>
      <c r="M389" s="367">
        <f t="shared" si="49"/>
        <v>12.6</v>
      </c>
      <c r="N389" s="290">
        <f t="shared" ref="N389:N452" si="50">M389*(1-$N$2)</f>
        <v>12.6</v>
      </c>
      <c r="O389" s="225"/>
      <c r="P389" s="200" t="s">
        <v>312</v>
      </c>
      <c r="Q389" s="241">
        <v>12.6</v>
      </c>
      <c r="R389" s="282">
        <f t="shared" si="47"/>
        <v>0</v>
      </c>
      <c r="S389" s="151">
        <v>12.6</v>
      </c>
    </row>
    <row r="390" spans="1:19">
      <c r="A390" s="173" t="str">
        <f t="shared" si="48"/>
        <v>Ściernica trzpieniowaXL-M650x122A MEDM6</v>
      </c>
      <c r="C390" s="10" t="s">
        <v>1561</v>
      </c>
      <c r="D390" s="10" t="s">
        <v>291</v>
      </c>
      <c r="E390" s="10" t="s">
        <v>311</v>
      </c>
      <c r="F390" s="23" t="s">
        <v>176</v>
      </c>
      <c r="G390" s="291" t="s">
        <v>293</v>
      </c>
      <c r="H390" s="291"/>
      <c r="I390" s="291"/>
      <c r="J390" s="10">
        <v>20</v>
      </c>
      <c r="K390" s="200" t="s">
        <v>139</v>
      </c>
      <c r="L390" s="225"/>
      <c r="M390" s="367">
        <f t="shared" si="49"/>
        <v>12.6</v>
      </c>
      <c r="N390" s="290">
        <f t="shared" si="50"/>
        <v>12.6</v>
      </c>
      <c r="O390" s="225"/>
      <c r="P390" s="200" t="s">
        <v>313</v>
      </c>
      <c r="Q390" s="241">
        <v>12.6</v>
      </c>
      <c r="R390" s="282">
        <f t="shared" si="47"/>
        <v>0</v>
      </c>
      <c r="S390" s="151">
        <v>12.6</v>
      </c>
    </row>
    <row r="391" spans="1:19">
      <c r="A391" s="173" t="str">
        <f t="shared" si="48"/>
        <v>Ściernica trzpieniowaXL-M650x192S FINM6</v>
      </c>
      <c r="C391" s="10" t="s">
        <v>1561</v>
      </c>
      <c r="D391" s="10" t="s">
        <v>291</v>
      </c>
      <c r="E391" s="10" t="s">
        <v>314</v>
      </c>
      <c r="F391" s="23" t="s">
        <v>54</v>
      </c>
      <c r="G391" s="291" t="s">
        <v>293</v>
      </c>
      <c r="H391" s="291"/>
      <c r="I391" s="291"/>
      <c r="J391" s="10">
        <v>20</v>
      </c>
      <c r="K391" s="200" t="s">
        <v>139</v>
      </c>
      <c r="L391" s="225"/>
      <c r="M391" s="367">
        <f t="shared" si="49"/>
        <v>18.600000000000001</v>
      </c>
      <c r="N391" s="290">
        <f t="shared" si="50"/>
        <v>18.600000000000001</v>
      </c>
      <c r="O391" s="225"/>
      <c r="P391" s="200" t="s">
        <v>2324</v>
      </c>
      <c r="Q391" s="241">
        <v>18.600000000000001</v>
      </c>
      <c r="R391" s="282">
        <f t="shared" si="47"/>
        <v>0</v>
      </c>
      <c r="S391" s="151">
        <v>18.600000000000001</v>
      </c>
    </row>
    <row r="392" spans="1:19">
      <c r="A392" s="173" t="str">
        <f t="shared" si="48"/>
        <v>Ściernica trzpieniowaXL-M660x62S FINM6</v>
      </c>
      <c r="C392" s="10" t="s">
        <v>1561</v>
      </c>
      <c r="D392" s="10" t="s">
        <v>291</v>
      </c>
      <c r="E392" s="10" t="s">
        <v>45</v>
      </c>
      <c r="F392" s="23" t="s">
        <v>54</v>
      </c>
      <c r="G392" s="291" t="s">
        <v>293</v>
      </c>
      <c r="H392" s="291"/>
      <c r="I392" s="291"/>
      <c r="J392" s="10">
        <v>20</v>
      </c>
      <c r="K392" s="200" t="s">
        <v>139</v>
      </c>
      <c r="L392" s="225"/>
      <c r="M392" s="367">
        <f t="shared" si="49"/>
        <v>8.6</v>
      </c>
      <c r="N392" s="290">
        <f t="shared" si="50"/>
        <v>8.6</v>
      </c>
      <c r="O392" s="225"/>
      <c r="P392" s="200" t="s">
        <v>315</v>
      </c>
      <c r="Q392" s="241">
        <v>8.6</v>
      </c>
      <c r="R392" s="282">
        <f t="shared" si="47"/>
        <v>0</v>
      </c>
      <c r="S392" s="151">
        <v>8.6</v>
      </c>
    </row>
    <row r="393" spans="1:19">
      <c r="A393" s="173" t="str">
        <f t="shared" si="48"/>
        <v>Ściernica trzpieniowaXL-M660x62A MEDM6</v>
      </c>
      <c r="C393" s="10" t="s">
        <v>1561</v>
      </c>
      <c r="D393" s="10" t="s">
        <v>291</v>
      </c>
      <c r="E393" s="10" t="s">
        <v>45</v>
      </c>
      <c r="F393" s="23" t="s">
        <v>176</v>
      </c>
      <c r="G393" s="291" t="s">
        <v>293</v>
      </c>
      <c r="H393" s="291"/>
      <c r="I393" s="291"/>
      <c r="J393" s="10">
        <v>20</v>
      </c>
      <c r="K393" s="200" t="s">
        <v>139</v>
      </c>
      <c r="L393" s="225"/>
      <c r="M393" s="367">
        <f t="shared" si="49"/>
        <v>9.1999999999999993</v>
      </c>
      <c r="N393" s="290">
        <f t="shared" si="50"/>
        <v>9.1999999999999993</v>
      </c>
      <c r="O393" s="225"/>
      <c r="P393" s="200" t="s">
        <v>316</v>
      </c>
      <c r="Q393" s="241">
        <v>9.4</v>
      </c>
      <c r="R393" s="282">
        <f t="shared" si="47"/>
        <v>-2.1276595744680965E-2</v>
      </c>
      <c r="S393" s="151">
        <v>9.1999999999999993</v>
      </c>
    </row>
    <row r="394" spans="1:19">
      <c r="A394" s="173" t="str">
        <f t="shared" si="48"/>
        <v>Ściernica trzpieniowaXL-M660x63S FIN M6</v>
      </c>
      <c r="C394" s="60" t="s">
        <v>1561</v>
      </c>
      <c r="D394" s="60" t="s">
        <v>291</v>
      </c>
      <c r="E394" s="60" t="s">
        <v>45</v>
      </c>
      <c r="F394" s="315" t="s">
        <v>296</v>
      </c>
      <c r="G394" s="316" t="s">
        <v>293</v>
      </c>
      <c r="H394" s="316"/>
      <c r="I394" s="316"/>
      <c r="J394" s="60">
        <v>20</v>
      </c>
      <c r="K394" s="222" t="s">
        <v>139</v>
      </c>
      <c r="L394" s="229"/>
      <c r="M394" s="367">
        <f t="shared" si="49"/>
        <v>9.1999999999999993</v>
      </c>
      <c r="N394" s="290">
        <f t="shared" si="50"/>
        <v>9.1999999999999993</v>
      </c>
      <c r="O394" s="229"/>
      <c r="P394" s="200" t="s">
        <v>317</v>
      </c>
      <c r="Q394" s="241">
        <v>8.6</v>
      </c>
      <c r="R394" s="282">
        <f t="shared" si="47"/>
        <v>6.9767441860465074E-2</v>
      </c>
      <c r="S394" s="151">
        <v>9.1999999999999993</v>
      </c>
    </row>
    <row r="395" spans="1:19" s="56" customFormat="1">
      <c r="A395" s="173" t="str">
        <f t="shared" si="48"/>
        <v>Ściernica trzpieniowaXL-M660x66A MEDM6</v>
      </c>
      <c r="B395" s="173"/>
      <c r="C395" s="10" t="s">
        <v>1561</v>
      </c>
      <c r="D395" s="10" t="s">
        <v>291</v>
      </c>
      <c r="E395" s="10" t="s">
        <v>45</v>
      </c>
      <c r="F395" s="23" t="s">
        <v>177</v>
      </c>
      <c r="G395" s="291" t="s">
        <v>293</v>
      </c>
      <c r="H395" s="291"/>
      <c r="I395" s="291"/>
      <c r="J395" s="10">
        <v>20</v>
      </c>
      <c r="K395" s="200" t="s">
        <v>139</v>
      </c>
      <c r="L395" s="225"/>
      <c r="M395" s="367">
        <f t="shared" si="49"/>
        <v>13.2</v>
      </c>
      <c r="N395" s="290">
        <f t="shared" si="50"/>
        <v>13.2</v>
      </c>
      <c r="O395" s="225"/>
      <c r="P395" s="200" t="s">
        <v>318</v>
      </c>
      <c r="Q395" s="241">
        <v>12</v>
      </c>
      <c r="R395" s="282">
        <f t="shared" si="47"/>
        <v>9.9999999999999936E-2</v>
      </c>
      <c r="S395" s="151">
        <v>13.2</v>
      </c>
    </row>
    <row r="396" spans="1:19">
      <c r="A396" s="173" t="str">
        <f t="shared" si="48"/>
        <v>Ściernica trzpieniowaXL-M660x122S FINM6</v>
      </c>
      <c r="C396" s="10" t="s">
        <v>1561</v>
      </c>
      <c r="D396" s="10" t="s">
        <v>291</v>
      </c>
      <c r="E396" s="10" t="s">
        <v>319</v>
      </c>
      <c r="F396" s="23" t="s">
        <v>54</v>
      </c>
      <c r="G396" s="291" t="s">
        <v>293</v>
      </c>
      <c r="H396" s="291"/>
      <c r="I396" s="291"/>
      <c r="J396" s="10">
        <v>20</v>
      </c>
      <c r="K396" s="200" t="s">
        <v>139</v>
      </c>
      <c r="L396" s="225"/>
      <c r="M396" s="367">
        <f t="shared" si="49"/>
        <v>14</v>
      </c>
      <c r="N396" s="290">
        <f t="shared" si="50"/>
        <v>14</v>
      </c>
      <c r="O396" s="225"/>
      <c r="P396" s="200" t="s">
        <v>320</v>
      </c>
      <c r="Q396" s="241">
        <v>14</v>
      </c>
      <c r="R396" s="282">
        <f t="shared" si="47"/>
        <v>0</v>
      </c>
      <c r="S396" s="151">
        <v>14</v>
      </c>
    </row>
    <row r="397" spans="1:19">
      <c r="A397" s="173" t="str">
        <f t="shared" si="48"/>
        <v>Ściernica trzpieniowaXL-M660x122A MEDM6</v>
      </c>
      <c r="C397" s="10" t="s">
        <v>1561</v>
      </c>
      <c r="D397" s="10" t="s">
        <v>291</v>
      </c>
      <c r="E397" s="10" t="s">
        <v>319</v>
      </c>
      <c r="F397" s="23" t="s">
        <v>176</v>
      </c>
      <c r="G397" s="291" t="s">
        <v>293</v>
      </c>
      <c r="H397" s="291"/>
      <c r="I397" s="291"/>
      <c r="J397" s="10">
        <v>20</v>
      </c>
      <c r="K397" s="200" t="s">
        <v>139</v>
      </c>
      <c r="L397" s="225"/>
      <c r="M397" s="367">
        <f t="shared" si="49"/>
        <v>14</v>
      </c>
      <c r="N397" s="290">
        <f t="shared" si="50"/>
        <v>14</v>
      </c>
      <c r="O397" s="225"/>
      <c r="P397" s="200" t="s">
        <v>321</v>
      </c>
      <c r="Q397" s="241">
        <v>14</v>
      </c>
      <c r="R397" s="282">
        <f t="shared" si="47"/>
        <v>0</v>
      </c>
      <c r="S397" s="151">
        <v>14</v>
      </c>
    </row>
    <row r="398" spans="1:19">
      <c r="A398" s="173" t="str">
        <f t="shared" si="48"/>
        <v>Ściernica trzpieniowaXL-M660x192S FINM6</v>
      </c>
      <c r="C398" s="10" t="s">
        <v>1561</v>
      </c>
      <c r="D398" s="10" t="s">
        <v>291</v>
      </c>
      <c r="E398" s="10" t="s">
        <v>322</v>
      </c>
      <c r="F398" s="23" t="s">
        <v>54</v>
      </c>
      <c r="G398" s="291" t="s">
        <v>293</v>
      </c>
      <c r="H398" s="291"/>
      <c r="I398" s="291"/>
      <c r="J398" s="10">
        <v>20</v>
      </c>
      <c r="K398" s="200" t="s">
        <v>139</v>
      </c>
      <c r="L398" s="225"/>
      <c r="M398" s="367">
        <f t="shared" si="49"/>
        <v>23</v>
      </c>
      <c r="N398" s="290">
        <f t="shared" si="50"/>
        <v>23</v>
      </c>
      <c r="O398" s="225"/>
      <c r="P398" s="200" t="s">
        <v>323</v>
      </c>
      <c r="Q398" s="241">
        <v>23</v>
      </c>
      <c r="R398" s="282">
        <f t="shared" si="47"/>
        <v>0</v>
      </c>
      <c r="S398" s="151">
        <v>23</v>
      </c>
    </row>
    <row r="399" spans="1:19">
      <c r="A399" s="173" t="str">
        <f t="shared" si="48"/>
        <v>Ściernica trzpieniowaXL-M660x193S FIN M6</v>
      </c>
      <c r="C399" s="10" t="s">
        <v>1561</v>
      </c>
      <c r="D399" s="10" t="s">
        <v>291</v>
      </c>
      <c r="E399" s="10" t="s">
        <v>322</v>
      </c>
      <c r="F399" s="23" t="s">
        <v>296</v>
      </c>
      <c r="G399" s="291" t="s">
        <v>293</v>
      </c>
      <c r="H399" s="291"/>
      <c r="I399" s="291"/>
      <c r="J399" s="10">
        <v>20</v>
      </c>
      <c r="K399" s="200" t="s">
        <v>139</v>
      </c>
      <c r="L399" s="225"/>
      <c r="M399" s="367">
        <f t="shared" si="49"/>
        <v>38</v>
      </c>
      <c r="N399" s="290">
        <f t="shared" si="50"/>
        <v>38</v>
      </c>
      <c r="O399" s="225"/>
      <c r="P399" s="200" t="s">
        <v>324</v>
      </c>
      <c r="Q399" s="241">
        <v>38</v>
      </c>
      <c r="R399" s="282">
        <f t="shared" si="47"/>
        <v>0</v>
      </c>
      <c r="S399" s="151">
        <v>38</v>
      </c>
    </row>
    <row r="400" spans="1:19">
      <c r="A400" s="173" t="str">
        <f t="shared" si="48"/>
        <v>Ściernica trzpieniowaXL-M660x252S FINM6</v>
      </c>
      <c r="C400" s="10" t="s">
        <v>1561</v>
      </c>
      <c r="D400" s="10" t="s">
        <v>291</v>
      </c>
      <c r="E400" s="10" t="s">
        <v>325</v>
      </c>
      <c r="F400" s="23" t="s">
        <v>54</v>
      </c>
      <c r="G400" s="291" t="s">
        <v>293</v>
      </c>
      <c r="H400" s="291"/>
      <c r="I400" s="291"/>
      <c r="J400" s="10">
        <v>20</v>
      </c>
      <c r="K400" s="200" t="s">
        <v>139</v>
      </c>
      <c r="L400" s="225"/>
      <c r="M400" s="367">
        <f t="shared" si="49"/>
        <v>25</v>
      </c>
      <c r="N400" s="290">
        <f t="shared" si="50"/>
        <v>25</v>
      </c>
      <c r="O400" s="225"/>
      <c r="P400" s="200" t="s">
        <v>326</v>
      </c>
      <c r="Q400" s="241">
        <v>25</v>
      </c>
      <c r="R400" s="282">
        <f t="shared" si="47"/>
        <v>0</v>
      </c>
      <c r="S400" s="151">
        <v>25</v>
      </c>
    </row>
    <row r="401" spans="1:19">
      <c r="A401" s="173" t="str">
        <f t="shared" si="48"/>
        <v>Ściernica trzpieniowaXL-M660x382S FINM6</v>
      </c>
      <c r="C401" s="10" t="s">
        <v>1561</v>
      </c>
      <c r="D401" s="10" t="s">
        <v>291</v>
      </c>
      <c r="E401" s="10" t="s">
        <v>327</v>
      </c>
      <c r="F401" s="10" t="s">
        <v>54</v>
      </c>
      <c r="G401" s="291" t="s">
        <v>293</v>
      </c>
      <c r="H401" s="291"/>
      <c r="I401" s="291"/>
      <c r="J401" s="10">
        <v>20</v>
      </c>
      <c r="K401" s="200" t="s">
        <v>139</v>
      </c>
      <c r="L401" s="225"/>
      <c r="M401" s="367">
        <f t="shared" si="49"/>
        <v>39.5</v>
      </c>
      <c r="N401" s="290">
        <f t="shared" si="50"/>
        <v>39.5</v>
      </c>
      <c r="O401" s="225"/>
      <c r="P401" s="200" t="s">
        <v>328</v>
      </c>
      <c r="Q401" s="241">
        <v>39.5</v>
      </c>
      <c r="R401" s="282">
        <f t="shared" si="47"/>
        <v>0</v>
      </c>
      <c r="S401" s="151">
        <v>39.5</v>
      </c>
    </row>
    <row r="402" spans="1:19">
      <c r="A402" s="173" t="str">
        <f t="shared" si="48"/>
        <v>Ściernica trzpieniowaXL-M660x383S FIN M6</v>
      </c>
      <c r="C402" s="10" t="s">
        <v>1561</v>
      </c>
      <c r="D402" s="10" t="s">
        <v>291</v>
      </c>
      <c r="E402" s="10" t="s">
        <v>327</v>
      </c>
      <c r="F402" s="10" t="s">
        <v>296</v>
      </c>
      <c r="G402" s="291" t="s">
        <v>293</v>
      </c>
      <c r="H402" s="291"/>
      <c r="I402" s="291"/>
      <c r="J402" s="10">
        <v>20</v>
      </c>
      <c r="K402" s="200" t="s">
        <v>139</v>
      </c>
      <c r="L402" s="225"/>
      <c r="M402" s="367">
        <f t="shared" si="49"/>
        <v>73.599999999999994</v>
      </c>
      <c r="N402" s="290">
        <f t="shared" si="50"/>
        <v>73.599999999999994</v>
      </c>
      <c r="O402" s="225"/>
      <c r="P402" s="200" t="s">
        <v>2324</v>
      </c>
      <c r="Q402" s="241">
        <v>73.599999999999994</v>
      </c>
      <c r="R402" s="282">
        <f t="shared" si="47"/>
        <v>0</v>
      </c>
      <c r="S402" s="151">
        <v>73.599999999999994</v>
      </c>
    </row>
    <row r="403" spans="1:19">
      <c r="A403" s="173" t="str">
        <f t="shared" si="48"/>
        <v>Ściernica trzpieniowaXL-M676x62S FINM6</v>
      </c>
      <c r="C403" s="10" t="s">
        <v>1561</v>
      </c>
      <c r="D403" s="10" t="s">
        <v>291</v>
      </c>
      <c r="E403" s="10" t="s">
        <v>43</v>
      </c>
      <c r="F403" s="10" t="s">
        <v>54</v>
      </c>
      <c r="G403" s="291" t="s">
        <v>293</v>
      </c>
      <c r="H403" s="291"/>
      <c r="I403" s="291"/>
      <c r="J403" s="10">
        <v>10</v>
      </c>
      <c r="K403" s="200" t="s">
        <v>139</v>
      </c>
      <c r="L403" s="225"/>
      <c r="M403" s="367">
        <f t="shared" si="49"/>
        <v>12.9</v>
      </c>
      <c r="N403" s="290">
        <f t="shared" si="50"/>
        <v>12.9</v>
      </c>
      <c r="O403" s="225"/>
      <c r="P403" s="200" t="s">
        <v>329</v>
      </c>
      <c r="Q403" s="241">
        <v>12.9</v>
      </c>
      <c r="R403" s="282">
        <f t="shared" si="47"/>
        <v>0</v>
      </c>
      <c r="S403" s="151">
        <v>12.9</v>
      </c>
    </row>
    <row r="404" spans="1:19">
      <c r="A404" s="173" t="str">
        <f t="shared" si="48"/>
        <v>Ściernica trzpieniowaXL-M676x62A MEDM6</v>
      </c>
      <c r="C404" s="10" t="s">
        <v>1561</v>
      </c>
      <c r="D404" s="10" t="s">
        <v>291</v>
      </c>
      <c r="E404" s="10" t="s">
        <v>43</v>
      </c>
      <c r="F404" s="10" t="s">
        <v>176</v>
      </c>
      <c r="G404" s="291" t="s">
        <v>293</v>
      </c>
      <c r="H404" s="291"/>
      <c r="I404" s="291"/>
      <c r="J404" s="10">
        <v>10</v>
      </c>
      <c r="K404" s="200" t="s">
        <v>139</v>
      </c>
      <c r="L404" s="225"/>
      <c r="M404" s="367">
        <f t="shared" si="49"/>
        <v>13.8</v>
      </c>
      <c r="N404" s="290">
        <f t="shared" si="50"/>
        <v>13.8</v>
      </c>
      <c r="O404" s="225"/>
      <c r="P404" s="200" t="s">
        <v>330</v>
      </c>
      <c r="Q404" s="241">
        <v>14.1</v>
      </c>
      <c r="R404" s="282">
        <f t="shared" si="47"/>
        <v>-2.1276595744680778E-2</v>
      </c>
      <c r="S404" s="151">
        <v>13.8</v>
      </c>
    </row>
    <row r="405" spans="1:19">
      <c r="A405" s="173" t="str">
        <f t="shared" si="48"/>
        <v>Ściernica trzpieniowaXL-M676x63S FIN M6</v>
      </c>
      <c r="C405" s="10" t="s">
        <v>1561</v>
      </c>
      <c r="D405" s="10" t="s">
        <v>291</v>
      </c>
      <c r="E405" s="10" t="s">
        <v>43</v>
      </c>
      <c r="F405" s="10" t="s">
        <v>296</v>
      </c>
      <c r="G405" s="291" t="s">
        <v>293</v>
      </c>
      <c r="H405" s="291"/>
      <c r="I405" s="291"/>
      <c r="J405" s="10">
        <v>10</v>
      </c>
      <c r="K405" s="200" t="s">
        <v>139</v>
      </c>
      <c r="L405" s="225"/>
      <c r="M405" s="367">
        <f t="shared" si="49"/>
        <v>13.8</v>
      </c>
      <c r="N405" s="290">
        <f t="shared" si="50"/>
        <v>13.8</v>
      </c>
      <c r="O405" s="225"/>
      <c r="P405" s="200" t="s">
        <v>331</v>
      </c>
      <c r="Q405" s="241">
        <v>12.9</v>
      </c>
      <c r="R405" s="282">
        <f t="shared" si="47"/>
        <v>6.9767441860465143E-2</v>
      </c>
      <c r="S405" s="151">
        <v>13.8</v>
      </c>
    </row>
    <row r="406" spans="1:19">
      <c r="A406" s="173" t="str">
        <f t="shared" si="48"/>
        <v>Ściernica trzpieniowaXL-M676x66A MEDM6</v>
      </c>
      <c r="C406" s="10" t="s">
        <v>1561</v>
      </c>
      <c r="D406" s="10" t="s">
        <v>291</v>
      </c>
      <c r="E406" s="10" t="s">
        <v>43</v>
      </c>
      <c r="F406" s="10" t="s">
        <v>177</v>
      </c>
      <c r="G406" s="291" t="s">
        <v>293</v>
      </c>
      <c r="H406" s="291"/>
      <c r="I406" s="291"/>
      <c r="J406" s="10">
        <v>10</v>
      </c>
      <c r="K406" s="200" t="s">
        <v>139</v>
      </c>
      <c r="L406" s="225"/>
      <c r="M406" s="367">
        <f t="shared" si="49"/>
        <v>16</v>
      </c>
      <c r="N406" s="290">
        <f t="shared" si="50"/>
        <v>16</v>
      </c>
      <c r="O406" s="225"/>
      <c r="P406" s="200" t="s">
        <v>332</v>
      </c>
      <c r="Q406" s="241">
        <v>14.2</v>
      </c>
      <c r="R406" s="282">
        <f t="shared" si="47"/>
        <v>0.12676056338028174</v>
      </c>
      <c r="S406" s="151">
        <v>16</v>
      </c>
    </row>
    <row r="407" spans="1:19">
      <c r="A407" s="173" t="str">
        <f t="shared" si="48"/>
        <v>Ściernica trzpieniowaXL-M676x122S FINM6</v>
      </c>
      <c r="C407" s="10" t="s">
        <v>1561</v>
      </c>
      <c r="D407" s="10" t="s">
        <v>291</v>
      </c>
      <c r="E407" s="10" t="s">
        <v>1496</v>
      </c>
      <c r="F407" s="23" t="s">
        <v>54</v>
      </c>
      <c r="G407" s="291" t="s">
        <v>293</v>
      </c>
      <c r="H407" s="291"/>
      <c r="I407" s="291"/>
      <c r="J407" s="10">
        <v>10</v>
      </c>
      <c r="K407" s="200" t="s">
        <v>139</v>
      </c>
      <c r="L407" s="225"/>
      <c r="M407" s="367">
        <f t="shared" si="49"/>
        <v>23.1</v>
      </c>
      <c r="N407" s="290">
        <f t="shared" si="50"/>
        <v>23.1</v>
      </c>
      <c r="O407" s="225"/>
      <c r="P407" s="200" t="s">
        <v>333</v>
      </c>
      <c r="Q407" s="241">
        <v>23.1</v>
      </c>
      <c r="R407" s="282">
        <f t="shared" si="47"/>
        <v>0</v>
      </c>
      <c r="S407" s="151">
        <v>23.1</v>
      </c>
    </row>
    <row r="408" spans="1:19">
      <c r="A408" s="173" t="str">
        <f t="shared" si="48"/>
        <v>Ściernica trzpieniowaXL-M676x122A MEDM6</v>
      </c>
      <c r="C408" s="10" t="s">
        <v>1561</v>
      </c>
      <c r="D408" s="10" t="s">
        <v>291</v>
      </c>
      <c r="E408" s="10" t="s">
        <v>1496</v>
      </c>
      <c r="F408" s="23" t="s">
        <v>176</v>
      </c>
      <c r="G408" s="291" t="s">
        <v>293</v>
      </c>
      <c r="H408" s="291"/>
      <c r="I408" s="291"/>
      <c r="J408" s="10">
        <v>10</v>
      </c>
      <c r="K408" s="200" t="s">
        <v>139</v>
      </c>
      <c r="L408" s="225"/>
      <c r="M408" s="367">
        <f t="shared" si="49"/>
        <v>23.1</v>
      </c>
      <c r="N408" s="290">
        <f t="shared" si="50"/>
        <v>23.1</v>
      </c>
      <c r="O408" s="225"/>
      <c r="P408" s="200" t="s">
        <v>334</v>
      </c>
      <c r="Q408" s="241">
        <v>23.1</v>
      </c>
      <c r="R408" s="282">
        <f t="shared" si="47"/>
        <v>0</v>
      </c>
      <c r="S408" s="151">
        <v>23.1</v>
      </c>
    </row>
    <row r="409" spans="1:19">
      <c r="A409" s="173" t="str">
        <f t="shared" si="48"/>
        <v>Ściernica trzpieniowaXL-M676x192S FINM6</v>
      </c>
      <c r="C409" s="10" t="s">
        <v>1561</v>
      </c>
      <c r="D409" s="10" t="s">
        <v>291</v>
      </c>
      <c r="E409" s="10" t="s">
        <v>1497</v>
      </c>
      <c r="F409" s="23" t="s">
        <v>54</v>
      </c>
      <c r="G409" s="291" t="s">
        <v>293</v>
      </c>
      <c r="H409" s="291"/>
      <c r="I409" s="291"/>
      <c r="J409" s="10">
        <v>10</v>
      </c>
      <c r="K409" s="200" t="s">
        <v>139</v>
      </c>
      <c r="L409" s="225"/>
      <c r="M409" s="367">
        <f t="shared" si="49"/>
        <v>35.200000000000003</v>
      </c>
      <c r="N409" s="290">
        <f t="shared" si="50"/>
        <v>35.200000000000003</v>
      </c>
      <c r="O409" s="225"/>
      <c r="P409" s="200" t="s">
        <v>335</v>
      </c>
      <c r="Q409" s="241">
        <v>35.200000000000003</v>
      </c>
      <c r="R409" s="282">
        <f t="shared" si="47"/>
        <v>0</v>
      </c>
      <c r="S409" s="151">
        <v>35.200000000000003</v>
      </c>
    </row>
    <row r="410" spans="1:19">
      <c r="A410" s="173" t="str">
        <f t="shared" si="48"/>
        <v>Ściernica trzpieniowaXL-M676x252S FINM6</v>
      </c>
      <c r="C410" s="10" t="s">
        <v>1561</v>
      </c>
      <c r="D410" s="10" t="s">
        <v>291</v>
      </c>
      <c r="E410" s="10" t="s">
        <v>1498</v>
      </c>
      <c r="F410" s="23" t="s">
        <v>54</v>
      </c>
      <c r="G410" s="291" t="s">
        <v>293</v>
      </c>
      <c r="H410" s="291"/>
      <c r="I410" s="291"/>
      <c r="J410" s="10">
        <v>10</v>
      </c>
      <c r="K410" s="200" t="s">
        <v>139</v>
      </c>
      <c r="L410" s="225"/>
      <c r="M410" s="367">
        <f t="shared" si="49"/>
        <v>38.4</v>
      </c>
      <c r="N410" s="290">
        <f t="shared" si="50"/>
        <v>38.4</v>
      </c>
      <c r="O410" s="225"/>
      <c r="P410" s="200" t="s">
        <v>336</v>
      </c>
      <c r="Q410" s="241">
        <v>38.4</v>
      </c>
      <c r="R410" s="282">
        <f t="shared" si="47"/>
        <v>0</v>
      </c>
      <c r="S410" s="151">
        <v>38.4</v>
      </c>
    </row>
    <row r="411" spans="1:19">
      <c r="A411" s="173" t="str">
        <f t="shared" si="48"/>
        <v>Ściernica trzpieniowaHD-M650x10P120M6</v>
      </c>
      <c r="C411" s="10" t="s">
        <v>1561</v>
      </c>
      <c r="D411" s="10" t="s">
        <v>337</v>
      </c>
      <c r="E411" s="10" t="s">
        <v>338</v>
      </c>
      <c r="F411" s="6" t="s">
        <v>104</v>
      </c>
      <c r="G411" s="291" t="s">
        <v>293</v>
      </c>
      <c r="H411" s="291"/>
      <c r="I411" s="291"/>
      <c r="J411" s="10">
        <v>20</v>
      </c>
      <c r="K411" s="200" t="s">
        <v>139</v>
      </c>
      <c r="L411" s="225"/>
      <c r="M411" s="367">
        <f t="shared" si="49"/>
        <v>5.4</v>
      </c>
      <c r="N411" s="290">
        <f t="shared" si="50"/>
        <v>5.4</v>
      </c>
      <c r="O411" s="225"/>
      <c r="P411" s="200" t="s">
        <v>2252</v>
      </c>
      <c r="Q411" s="241">
        <v>5.4</v>
      </c>
      <c r="R411" s="282">
        <f t="shared" si="47"/>
        <v>0</v>
      </c>
      <c r="S411" s="151">
        <v>5.4</v>
      </c>
    </row>
    <row r="412" spans="1:19">
      <c r="A412" s="173" t="str">
        <f t="shared" si="48"/>
        <v>Ściernica trzpieniowaHD-M660x10P120M6</v>
      </c>
      <c r="C412" s="200" t="s">
        <v>1561</v>
      </c>
      <c r="D412" s="200" t="s">
        <v>337</v>
      </c>
      <c r="E412" s="10" t="s">
        <v>339</v>
      </c>
      <c r="F412" s="6" t="s">
        <v>104</v>
      </c>
      <c r="G412" s="291" t="s">
        <v>293</v>
      </c>
      <c r="H412" s="291"/>
      <c r="I412" s="291"/>
      <c r="J412" s="10">
        <v>20</v>
      </c>
      <c r="K412" s="200" t="s">
        <v>139</v>
      </c>
      <c r="L412" s="225"/>
      <c r="M412" s="367">
        <f t="shared" si="49"/>
        <v>6.5</v>
      </c>
      <c r="N412" s="290">
        <f t="shared" si="50"/>
        <v>6.5</v>
      </c>
      <c r="O412" s="225"/>
      <c r="P412" s="200" t="s">
        <v>2253</v>
      </c>
      <c r="Q412" s="241">
        <v>6.5</v>
      </c>
      <c r="R412" s="282">
        <f t="shared" si="47"/>
        <v>0</v>
      </c>
      <c r="S412" s="151">
        <v>6.5</v>
      </c>
    </row>
    <row r="413" spans="1:19">
      <c r="A413" s="173" t="str">
        <f t="shared" si="48"/>
        <v>Ściernica trzpieniowaHD-M680x10P120M6</v>
      </c>
      <c r="C413" s="10" t="s">
        <v>1561</v>
      </c>
      <c r="D413" s="10" t="s">
        <v>337</v>
      </c>
      <c r="E413" s="10" t="s">
        <v>340</v>
      </c>
      <c r="F413" s="6" t="s">
        <v>104</v>
      </c>
      <c r="G413" s="291" t="s">
        <v>293</v>
      </c>
      <c r="H413" s="291"/>
      <c r="I413" s="291"/>
      <c r="J413" s="10">
        <v>10</v>
      </c>
      <c r="K413" s="200" t="s">
        <v>139</v>
      </c>
      <c r="L413" s="225"/>
      <c r="M413" s="367">
        <f t="shared" si="49"/>
        <v>11</v>
      </c>
      <c r="N413" s="290">
        <f t="shared" si="50"/>
        <v>11</v>
      </c>
      <c r="O413" s="225"/>
      <c r="P413" s="200" t="s">
        <v>2254</v>
      </c>
      <c r="Q413" s="241">
        <v>11</v>
      </c>
      <c r="R413" s="282">
        <f t="shared" si="47"/>
        <v>0</v>
      </c>
      <c r="S413" s="151">
        <v>11</v>
      </c>
    </row>
    <row r="414" spans="1:19">
      <c r="A414" s="173" t="str">
        <f t="shared" si="48"/>
        <v>Ściernica trzpieniowaHD-M638x20P120M6</v>
      </c>
      <c r="C414" s="10" t="s">
        <v>1561</v>
      </c>
      <c r="D414" s="10" t="s">
        <v>337</v>
      </c>
      <c r="E414" s="10" t="s">
        <v>341</v>
      </c>
      <c r="F414" s="6" t="s">
        <v>104</v>
      </c>
      <c r="G414" s="291" t="s">
        <v>293</v>
      </c>
      <c r="H414" s="291"/>
      <c r="I414" s="291"/>
      <c r="J414" s="10">
        <v>25</v>
      </c>
      <c r="K414" s="200" t="s">
        <v>139</v>
      </c>
      <c r="L414" s="225"/>
      <c r="M414" s="367">
        <f t="shared" si="49"/>
        <v>7.6</v>
      </c>
      <c r="N414" s="290">
        <f t="shared" si="50"/>
        <v>7.6</v>
      </c>
      <c r="O414" s="225"/>
      <c r="P414" s="200" t="s">
        <v>342</v>
      </c>
      <c r="Q414" s="241">
        <v>7.6</v>
      </c>
      <c r="R414" s="282">
        <f t="shared" si="47"/>
        <v>0</v>
      </c>
      <c r="S414" s="151">
        <v>7.6</v>
      </c>
    </row>
    <row r="415" spans="1:19">
      <c r="A415" s="173" t="str">
        <f t="shared" si="48"/>
        <v>Ściernica trzpieniowaHD-M650x20P120M6</v>
      </c>
      <c r="C415" s="10" t="s">
        <v>1561</v>
      </c>
      <c r="D415" s="10" t="s">
        <v>337</v>
      </c>
      <c r="E415" s="10" t="s">
        <v>343</v>
      </c>
      <c r="F415" s="6" t="s">
        <v>104</v>
      </c>
      <c r="G415" s="291" t="s">
        <v>293</v>
      </c>
      <c r="H415" s="291"/>
      <c r="I415" s="291"/>
      <c r="J415" s="10">
        <v>20</v>
      </c>
      <c r="K415" s="200" t="s">
        <v>139</v>
      </c>
      <c r="L415" s="225"/>
      <c r="M415" s="367">
        <f t="shared" si="49"/>
        <v>10.199999999999999</v>
      </c>
      <c r="N415" s="290">
        <f t="shared" si="50"/>
        <v>10.199999999999999</v>
      </c>
      <c r="O415" s="225"/>
      <c r="P415" s="200" t="s">
        <v>344</v>
      </c>
      <c r="Q415" s="241">
        <v>10.199999999999999</v>
      </c>
      <c r="R415" s="282">
        <f t="shared" si="47"/>
        <v>0</v>
      </c>
      <c r="S415" s="151">
        <v>10.199999999999999</v>
      </c>
    </row>
    <row r="416" spans="1:19">
      <c r="A416" s="173" t="str">
        <f t="shared" si="48"/>
        <v>Ściernica trzpieniowaHD-M660x20P120M6</v>
      </c>
      <c r="C416" s="200" t="s">
        <v>1561</v>
      </c>
      <c r="D416" s="200" t="s">
        <v>337</v>
      </c>
      <c r="E416" s="10" t="s">
        <v>345</v>
      </c>
      <c r="F416" s="6" t="s">
        <v>104</v>
      </c>
      <c r="G416" s="291" t="s">
        <v>293</v>
      </c>
      <c r="H416" s="291"/>
      <c r="I416" s="291"/>
      <c r="J416" s="10">
        <v>20</v>
      </c>
      <c r="K416" s="200" t="s">
        <v>139</v>
      </c>
      <c r="L416" s="225"/>
      <c r="M416" s="367">
        <f t="shared" si="49"/>
        <v>11.6</v>
      </c>
      <c r="N416" s="290">
        <f t="shared" si="50"/>
        <v>11.6</v>
      </c>
      <c r="O416" s="225"/>
      <c r="P416" s="200" t="s">
        <v>346</v>
      </c>
      <c r="Q416" s="241">
        <v>11.6</v>
      </c>
      <c r="R416" s="282">
        <f t="shared" si="47"/>
        <v>0</v>
      </c>
      <c r="S416" s="151">
        <v>11.6</v>
      </c>
    </row>
    <row r="417" spans="1:19">
      <c r="A417" s="173" t="str">
        <f t="shared" si="48"/>
        <v>Ściernica trzpieniowaHD-M680x20P120M6</v>
      </c>
      <c r="C417" s="10" t="s">
        <v>1561</v>
      </c>
      <c r="D417" s="10" t="s">
        <v>337</v>
      </c>
      <c r="E417" s="10" t="s">
        <v>347</v>
      </c>
      <c r="F417" s="6" t="s">
        <v>104</v>
      </c>
      <c r="G417" s="291" t="s">
        <v>293</v>
      </c>
      <c r="H417" s="291"/>
      <c r="I417" s="291"/>
      <c r="J417" s="10">
        <v>10</v>
      </c>
      <c r="K417" s="200" t="s">
        <v>139</v>
      </c>
      <c r="L417" s="225"/>
      <c r="M417" s="367">
        <f t="shared" si="49"/>
        <v>18.399999999999999</v>
      </c>
      <c r="N417" s="290">
        <f t="shared" si="50"/>
        <v>18.399999999999999</v>
      </c>
      <c r="O417" s="225"/>
      <c r="P417" s="200" t="s">
        <v>2255</v>
      </c>
      <c r="Q417" s="241">
        <v>18.399999999999999</v>
      </c>
      <c r="R417" s="282">
        <f t="shared" si="47"/>
        <v>0</v>
      </c>
      <c r="S417" s="151">
        <v>18.399999999999999</v>
      </c>
    </row>
    <row r="418" spans="1:19">
      <c r="A418" s="173" t="str">
        <f t="shared" si="48"/>
        <v>Ściernica trzpieniowaHD-M660x40P120M6</v>
      </c>
      <c r="C418" s="10" t="s">
        <v>1561</v>
      </c>
      <c r="D418" s="10" t="s">
        <v>337</v>
      </c>
      <c r="E418" s="10" t="s">
        <v>348</v>
      </c>
      <c r="F418" s="6" t="s">
        <v>104</v>
      </c>
      <c r="G418" s="291" t="s">
        <v>293</v>
      </c>
      <c r="H418" s="291"/>
      <c r="I418" s="291"/>
      <c r="J418" s="10">
        <v>10</v>
      </c>
      <c r="K418" s="200" t="s">
        <v>139</v>
      </c>
      <c r="L418" s="225"/>
      <c r="M418" s="367">
        <f t="shared" si="49"/>
        <v>20.8</v>
      </c>
      <c r="N418" s="290">
        <f t="shared" si="50"/>
        <v>20.8</v>
      </c>
      <c r="O418" s="225"/>
      <c r="P418" s="200" t="s">
        <v>2111</v>
      </c>
      <c r="Q418" s="241">
        <v>20.8</v>
      </c>
      <c r="R418" s="282">
        <f t="shared" si="47"/>
        <v>0</v>
      </c>
      <c r="S418" s="151">
        <v>20.8</v>
      </c>
    </row>
    <row r="419" spans="1:19">
      <c r="A419" s="173" t="str">
        <f t="shared" si="48"/>
        <v>Ściernica trzpieniowaCS-M660x28S XCRSM6Clean&amp;Strip</v>
      </c>
      <c r="C419" s="10" t="s">
        <v>1561</v>
      </c>
      <c r="D419" s="10" t="s">
        <v>349</v>
      </c>
      <c r="E419" s="10" t="s">
        <v>350</v>
      </c>
      <c r="F419" s="200" t="s">
        <v>170</v>
      </c>
      <c r="G419" s="291" t="s">
        <v>293</v>
      </c>
      <c r="H419" s="291"/>
      <c r="I419" s="10" t="s">
        <v>1150</v>
      </c>
      <c r="J419" s="10">
        <v>20</v>
      </c>
      <c r="K419" s="200" t="s">
        <v>139</v>
      </c>
      <c r="L419" s="225"/>
      <c r="M419" s="367">
        <f t="shared" si="49"/>
        <v>9</v>
      </c>
      <c r="N419" s="290">
        <f t="shared" si="50"/>
        <v>9</v>
      </c>
      <c r="O419" s="225"/>
      <c r="P419" s="200" t="s">
        <v>351</v>
      </c>
      <c r="Q419" s="241">
        <v>9</v>
      </c>
      <c r="R419" s="282">
        <f t="shared" si="47"/>
        <v>0</v>
      </c>
      <c r="S419" s="151">
        <v>9</v>
      </c>
    </row>
    <row r="420" spans="1:19">
      <c r="A420" s="173" t="str">
        <f t="shared" si="48"/>
        <v>Ściernica trzpieniowaCS-M680x28S XCRSM6Clean&amp;Strip</v>
      </c>
      <c r="C420" s="10" t="s">
        <v>1561</v>
      </c>
      <c r="D420" s="10" t="s">
        <v>349</v>
      </c>
      <c r="E420" s="10" t="s">
        <v>352</v>
      </c>
      <c r="F420" s="200" t="s">
        <v>170</v>
      </c>
      <c r="G420" s="291" t="s">
        <v>293</v>
      </c>
      <c r="H420" s="291"/>
      <c r="I420" s="10" t="s">
        <v>1150</v>
      </c>
      <c r="J420" s="10">
        <v>10</v>
      </c>
      <c r="K420" s="200" t="s">
        <v>139</v>
      </c>
      <c r="L420" s="225"/>
      <c r="M420" s="367">
        <f t="shared" si="49"/>
        <v>12</v>
      </c>
      <c r="N420" s="290">
        <f t="shared" si="50"/>
        <v>12</v>
      </c>
      <c r="O420" s="225"/>
      <c r="P420" s="200" t="s">
        <v>353</v>
      </c>
      <c r="Q420" s="241">
        <v>12</v>
      </c>
      <c r="R420" s="282">
        <f t="shared" si="47"/>
        <v>0</v>
      </c>
      <c r="S420" s="151">
        <v>12</v>
      </c>
    </row>
    <row r="421" spans="1:19">
      <c r="A421" s="173" t="str">
        <f t="shared" si="48"/>
        <v>Ściernica trzpieniowaCS-M660x42S XCRSM6Clean&amp;Strip</v>
      </c>
      <c r="C421" s="10" t="s">
        <v>1561</v>
      </c>
      <c r="D421" s="10" t="s">
        <v>349</v>
      </c>
      <c r="E421" s="10" t="s">
        <v>354</v>
      </c>
      <c r="F421" s="200" t="s">
        <v>170</v>
      </c>
      <c r="G421" s="291" t="s">
        <v>293</v>
      </c>
      <c r="H421" s="291"/>
      <c r="I421" s="10" t="s">
        <v>1150</v>
      </c>
      <c r="J421" s="10">
        <v>10</v>
      </c>
      <c r="K421" s="200" t="s">
        <v>139</v>
      </c>
      <c r="L421" s="225"/>
      <c r="M421" s="367">
        <f t="shared" si="49"/>
        <v>12</v>
      </c>
      <c r="N421" s="290">
        <f t="shared" si="50"/>
        <v>12</v>
      </c>
      <c r="O421" s="225"/>
      <c r="P421" s="200" t="s">
        <v>355</v>
      </c>
      <c r="Q421" s="241">
        <v>12</v>
      </c>
      <c r="R421" s="282">
        <f t="shared" si="47"/>
        <v>0</v>
      </c>
      <c r="S421" s="151">
        <v>12</v>
      </c>
    </row>
    <row r="422" spans="1:19">
      <c r="A422" s="173" t="str">
        <f>_xlfn.CONCAT(C422,D422,E422,F422,G422,I422)</f>
        <v>Ściernica trzpieniowaCP-M638x(3)A MEDM63 warstwowy</v>
      </c>
      <c r="C422" s="10" t="s">
        <v>1561</v>
      </c>
      <c r="D422" s="10" t="s">
        <v>357</v>
      </c>
      <c r="E422" s="10" t="s">
        <v>1511</v>
      </c>
      <c r="F422" s="10" t="s">
        <v>358</v>
      </c>
      <c r="G422" s="291" t="s">
        <v>293</v>
      </c>
      <c r="H422" s="291"/>
      <c r="I422" s="291" t="s">
        <v>359</v>
      </c>
      <c r="J422" s="10">
        <v>25</v>
      </c>
      <c r="K422" s="200" t="s">
        <v>139</v>
      </c>
      <c r="L422" s="225"/>
      <c r="M422" s="367">
        <f t="shared" si="49"/>
        <v>5.6</v>
      </c>
      <c r="N422" s="290">
        <f t="shared" si="50"/>
        <v>5.6</v>
      </c>
      <c r="O422" s="225"/>
      <c r="P422" s="200" t="s">
        <v>360</v>
      </c>
      <c r="Q422" s="241">
        <v>5.6</v>
      </c>
      <c r="R422" s="282">
        <f t="shared" si="47"/>
        <v>0</v>
      </c>
      <c r="S422" s="151">
        <v>5.6</v>
      </c>
    </row>
    <row r="423" spans="1:19">
      <c r="A423" s="173" t="str">
        <f t="shared" si="48"/>
        <v>Ściernica trzpieniowaCP-M650x(3)A MEDM63 warstwowy</v>
      </c>
      <c r="C423" s="10" t="s">
        <v>1561</v>
      </c>
      <c r="D423" s="10" t="s">
        <v>357</v>
      </c>
      <c r="E423" s="10" t="s">
        <v>1512</v>
      </c>
      <c r="F423" s="10" t="s">
        <v>358</v>
      </c>
      <c r="G423" s="291" t="s">
        <v>293</v>
      </c>
      <c r="H423" s="291"/>
      <c r="I423" s="291" t="s">
        <v>359</v>
      </c>
      <c r="J423" s="10">
        <v>20</v>
      </c>
      <c r="K423" s="200" t="s">
        <v>139</v>
      </c>
      <c r="L423" s="225"/>
      <c r="M423" s="367">
        <f t="shared" si="49"/>
        <v>9</v>
      </c>
      <c r="N423" s="290">
        <f t="shared" si="50"/>
        <v>9</v>
      </c>
      <c r="O423" s="225"/>
      <c r="P423" s="200" t="s">
        <v>361</v>
      </c>
      <c r="Q423" s="241">
        <v>9</v>
      </c>
      <c r="R423" s="282">
        <f t="shared" si="47"/>
        <v>0</v>
      </c>
      <c r="S423" s="151">
        <v>9</v>
      </c>
    </row>
    <row r="424" spans="1:19">
      <c r="A424" s="173" t="str">
        <f t="shared" si="48"/>
        <v>Ściernica trzpieniowaCP-M660x(3)A MEDM63 warstwowy</v>
      </c>
      <c r="C424" s="10" t="s">
        <v>1561</v>
      </c>
      <c r="D424" s="10" t="s">
        <v>357</v>
      </c>
      <c r="E424" s="10" t="s">
        <v>1513</v>
      </c>
      <c r="F424" s="10" t="s">
        <v>358</v>
      </c>
      <c r="G424" s="291" t="s">
        <v>293</v>
      </c>
      <c r="H424" s="291"/>
      <c r="I424" s="291" t="s">
        <v>359</v>
      </c>
      <c r="J424" s="10">
        <v>20</v>
      </c>
      <c r="K424" s="200" t="s">
        <v>139</v>
      </c>
      <c r="L424" s="225"/>
      <c r="M424" s="367">
        <f t="shared" si="49"/>
        <v>10.8</v>
      </c>
      <c r="N424" s="290">
        <f t="shared" si="50"/>
        <v>10.8</v>
      </c>
      <c r="O424" s="225"/>
      <c r="P424" s="200" t="s">
        <v>2256</v>
      </c>
      <c r="Q424" s="241">
        <v>10.8</v>
      </c>
      <c r="R424" s="282">
        <f t="shared" si="47"/>
        <v>0</v>
      </c>
      <c r="S424" s="151">
        <v>10.8</v>
      </c>
    </row>
    <row r="425" spans="1:19">
      <c r="A425" s="173" t="str">
        <f t="shared" si="48"/>
        <v>Ściernica trzpieniowaCP-M660x(5)A MEDM65 warstwowy</v>
      </c>
      <c r="C425" s="10" t="s">
        <v>1561</v>
      </c>
      <c r="D425" s="10" t="s">
        <v>357</v>
      </c>
      <c r="E425" s="10" t="s">
        <v>1514</v>
      </c>
      <c r="F425" s="10" t="s">
        <v>358</v>
      </c>
      <c r="G425" s="291" t="s">
        <v>293</v>
      </c>
      <c r="H425" s="291"/>
      <c r="I425" s="291" t="s">
        <v>362</v>
      </c>
      <c r="J425" s="10">
        <v>20</v>
      </c>
      <c r="K425" s="200" t="s">
        <v>139</v>
      </c>
      <c r="L425" s="225"/>
      <c r="M425" s="367">
        <f t="shared" si="49"/>
        <v>15.6</v>
      </c>
      <c r="N425" s="290">
        <f t="shared" si="50"/>
        <v>15.6</v>
      </c>
      <c r="O425" s="225"/>
      <c r="P425" s="200" t="s">
        <v>363</v>
      </c>
      <c r="Q425" s="241">
        <v>15.6</v>
      </c>
      <c r="R425" s="282">
        <f t="shared" si="47"/>
        <v>0</v>
      </c>
      <c r="S425" s="151">
        <v>15.6</v>
      </c>
    </row>
    <row r="426" spans="1:19">
      <c r="A426" s="173" t="str">
        <f t="shared" si="48"/>
        <v>Ściernica trzpieniowaCP-M680x(5)A MEDM65 warstwowy</v>
      </c>
      <c r="C426" s="10" t="s">
        <v>1561</v>
      </c>
      <c r="D426" s="10" t="s">
        <v>357</v>
      </c>
      <c r="E426" s="10" t="s">
        <v>1515</v>
      </c>
      <c r="F426" s="10" t="s">
        <v>358</v>
      </c>
      <c r="G426" s="291" t="s">
        <v>293</v>
      </c>
      <c r="H426" s="291"/>
      <c r="I426" s="291" t="s">
        <v>362</v>
      </c>
      <c r="J426" s="10">
        <v>10</v>
      </c>
      <c r="K426" s="200" t="s">
        <v>139</v>
      </c>
      <c r="L426" s="225"/>
      <c r="M426" s="367">
        <f t="shared" si="49"/>
        <v>24.8</v>
      </c>
      <c r="N426" s="290">
        <f t="shared" si="50"/>
        <v>24.8</v>
      </c>
      <c r="O426" s="225"/>
      <c r="P426" s="200" t="s">
        <v>364</v>
      </c>
      <c r="Q426" s="241">
        <v>24.8</v>
      </c>
      <c r="R426" s="282">
        <f t="shared" si="47"/>
        <v>0</v>
      </c>
      <c r="S426" s="151">
        <v>24.8</v>
      </c>
    </row>
    <row r="427" spans="1:19">
      <c r="A427" s="173" t="str">
        <f t="shared" si="48"/>
        <v>Ściernica trzpieniowaGwiazdka SC50mmA CRSM62 warstwowy</v>
      </c>
      <c r="C427" s="10" t="s">
        <v>1561</v>
      </c>
      <c r="D427" s="10" t="s">
        <v>365</v>
      </c>
      <c r="E427" s="10" t="s">
        <v>649</v>
      </c>
      <c r="F427" s="10" t="s">
        <v>65</v>
      </c>
      <c r="G427" s="291" t="s">
        <v>293</v>
      </c>
      <c r="H427" s="291"/>
      <c r="I427" s="291" t="s">
        <v>366</v>
      </c>
      <c r="J427" s="10">
        <v>20</v>
      </c>
      <c r="K427" s="200" t="s">
        <v>139</v>
      </c>
      <c r="L427" s="225"/>
      <c r="M427" s="367">
        <f t="shared" si="49"/>
        <v>7.8</v>
      </c>
      <c r="N427" s="290">
        <f t="shared" si="50"/>
        <v>7.8</v>
      </c>
      <c r="O427" s="225"/>
      <c r="P427" s="200" t="s">
        <v>367</v>
      </c>
      <c r="Q427" s="241">
        <v>7.8</v>
      </c>
      <c r="R427" s="282">
        <f t="shared" si="47"/>
        <v>0</v>
      </c>
      <c r="S427" s="151">
        <v>7.8</v>
      </c>
    </row>
    <row r="428" spans="1:19">
      <c r="A428" s="173" t="str">
        <f t="shared" si="48"/>
        <v>Ściernica trzpieniowaGwiazdka SC50mmA MEDM62 warstwowy</v>
      </c>
      <c r="C428" s="10" t="s">
        <v>1561</v>
      </c>
      <c r="D428" s="10" t="s">
        <v>365</v>
      </c>
      <c r="E428" s="10" t="s">
        <v>649</v>
      </c>
      <c r="F428" s="10" t="s">
        <v>358</v>
      </c>
      <c r="G428" s="291" t="s">
        <v>293</v>
      </c>
      <c r="H428" s="291"/>
      <c r="I428" s="291" t="s">
        <v>366</v>
      </c>
      <c r="J428" s="10">
        <v>20</v>
      </c>
      <c r="K428" s="200" t="s">
        <v>139</v>
      </c>
      <c r="L428" s="225"/>
      <c r="M428" s="367">
        <f t="shared" si="49"/>
        <v>7.8</v>
      </c>
      <c r="N428" s="290">
        <f t="shared" si="50"/>
        <v>7.8</v>
      </c>
      <c r="O428" s="225"/>
      <c r="P428" s="200" t="s">
        <v>368</v>
      </c>
      <c r="Q428" s="241">
        <v>7.8</v>
      </c>
      <c r="R428" s="282">
        <f t="shared" si="47"/>
        <v>0</v>
      </c>
      <c r="S428" s="151">
        <v>7.8</v>
      </c>
    </row>
    <row r="429" spans="1:19">
      <c r="A429" s="173" t="str">
        <f t="shared" si="48"/>
        <v>Ściernica trzpieniowaGwiazdka SC76mmA CRSM62 warstwowy</v>
      </c>
      <c r="C429" s="10" t="s">
        <v>1561</v>
      </c>
      <c r="D429" s="10" t="s">
        <v>365</v>
      </c>
      <c r="E429" s="10" t="s">
        <v>64</v>
      </c>
      <c r="F429" s="10" t="s">
        <v>65</v>
      </c>
      <c r="G429" s="291" t="s">
        <v>293</v>
      </c>
      <c r="H429" s="291"/>
      <c r="I429" s="291" t="s">
        <v>366</v>
      </c>
      <c r="J429" s="10">
        <v>10</v>
      </c>
      <c r="K429" s="200" t="s">
        <v>139</v>
      </c>
      <c r="L429" s="225"/>
      <c r="M429" s="367">
        <f t="shared" si="49"/>
        <v>12.8</v>
      </c>
      <c r="N429" s="290">
        <f t="shared" si="50"/>
        <v>12.8</v>
      </c>
      <c r="O429" s="225"/>
      <c r="P429" s="200" t="s">
        <v>2324</v>
      </c>
      <c r="Q429" s="241">
        <v>12.8</v>
      </c>
      <c r="R429" s="282">
        <f t="shared" si="47"/>
        <v>0</v>
      </c>
      <c r="S429" s="151">
        <v>12.8</v>
      </c>
    </row>
    <row r="430" spans="1:19">
      <c r="A430" s="173" t="str">
        <f t="shared" si="48"/>
        <v>Ściernica trzpieniowaGwiazdka SC76mmA MEDM62 warstwowy</v>
      </c>
      <c r="C430" s="10" t="s">
        <v>1561</v>
      </c>
      <c r="D430" s="10" t="s">
        <v>365</v>
      </c>
      <c r="E430" s="10" t="s">
        <v>64</v>
      </c>
      <c r="F430" s="10" t="s">
        <v>358</v>
      </c>
      <c r="G430" s="291" t="s">
        <v>293</v>
      </c>
      <c r="H430" s="291"/>
      <c r="I430" s="291" t="s">
        <v>366</v>
      </c>
      <c r="J430" s="10">
        <v>10</v>
      </c>
      <c r="K430" s="200" t="s">
        <v>139</v>
      </c>
      <c r="L430" s="225"/>
      <c r="M430" s="367">
        <f t="shared" si="49"/>
        <v>12.8</v>
      </c>
      <c r="N430" s="290">
        <f t="shared" si="50"/>
        <v>12.8</v>
      </c>
      <c r="O430" s="225"/>
      <c r="P430" s="200" t="s">
        <v>369</v>
      </c>
      <c r="Q430" s="241">
        <v>12.8</v>
      </c>
      <c r="R430" s="282">
        <f t="shared" si="47"/>
        <v>0</v>
      </c>
      <c r="S430" s="151">
        <v>12.8</v>
      </c>
    </row>
    <row r="431" spans="1:19">
      <c r="A431" s="173" t="str">
        <f t="shared" si="48"/>
        <v>Ściernica trzpieniowaGwiazdka HD50mmP120M62 warstwowy</v>
      </c>
      <c r="C431" s="10" t="s">
        <v>1561</v>
      </c>
      <c r="D431" s="10" t="s">
        <v>1157</v>
      </c>
      <c r="E431" s="10" t="s">
        <v>649</v>
      </c>
      <c r="F431" s="6" t="s">
        <v>104</v>
      </c>
      <c r="G431" s="291" t="s">
        <v>293</v>
      </c>
      <c r="H431" s="291"/>
      <c r="I431" s="291" t="s">
        <v>366</v>
      </c>
      <c r="J431" s="10">
        <v>20</v>
      </c>
      <c r="K431" s="200" t="s">
        <v>139</v>
      </c>
      <c r="L431" s="225"/>
      <c r="M431" s="367">
        <f t="shared" si="49"/>
        <v>11.6</v>
      </c>
      <c r="N431" s="290">
        <f t="shared" si="50"/>
        <v>11.6</v>
      </c>
      <c r="O431" s="225"/>
      <c r="P431" s="200" t="s">
        <v>2324</v>
      </c>
      <c r="Q431" s="241">
        <v>11.6</v>
      </c>
      <c r="R431" s="282">
        <f t="shared" si="47"/>
        <v>0</v>
      </c>
      <c r="S431" s="151">
        <v>11.6</v>
      </c>
    </row>
    <row r="432" spans="1:19">
      <c r="A432" s="173" t="str">
        <f t="shared" si="48"/>
        <v>Ściernica trzpieniowaGwiazdka HD76mmP120M62 warstwowy</v>
      </c>
      <c r="C432" s="10" t="s">
        <v>1561</v>
      </c>
      <c r="D432" s="10" t="s">
        <v>1157</v>
      </c>
      <c r="E432" s="10" t="s">
        <v>64</v>
      </c>
      <c r="F432" s="6" t="s">
        <v>104</v>
      </c>
      <c r="G432" s="291" t="s">
        <v>293</v>
      </c>
      <c r="H432" s="291"/>
      <c r="I432" s="291" t="s">
        <v>366</v>
      </c>
      <c r="J432" s="10">
        <v>10</v>
      </c>
      <c r="K432" s="200" t="s">
        <v>139</v>
      </c>
      <c r="L432" s="225"/>
      <c r="M432" s="367">
        <f t="shared" si="49"/>
        <v>20</v>
      </c>
      <c r="N432" s="290">
        <f t="shared" si="50"/>
        <v>20</v>
      </c>
      <c r="O432" s="225"/>
      <c r="P432" s="200" t="s">
        <v>2324</v>
      </c>
      <c r="Q432" s="241">
        <v>20</v>
      </c>
      <c r="R432" s="282">
        <f t="shared" si="47"/>
        <v>0</v>
      </c>
      <c r="S432" s="151">
        <v>20</v>
      </c>
    </row>
    <row r="433" spans="1:19">
      <c r="A433" s="173" t="str">
        <f t="shared" ref="A433:A491" si="51">_xlfn.CONCAT(C433,D433,E433,F433,G433,I433)</f>
        <v>Ściernica listkowa CP-FS40x30x6A MEDtrzpień 6mm</v>
      </c>
      <c r="C433" s="317" t="s">
        <v>1562</v>
      </c>
      <c r="D433" s="317" t="s">
        <v>374</v>
      </c>
      <c r="E433" s="10" t="s">
        <v>1142</v>
      </c>
      <c r="F433" s="10" t="s">
        <v>358</v>
      </c>
      <c r="G433" s="298" t="s">
        <v>376</v>
      </c>
      <c r="H433" s="298"/>
      <c r="I433" s="298"/>
      <c r="J433" s="10">
        <v>20</v>
      </c>
      <c r="K433" s="200" t="s">
        <v>139</v>
      </c>
      <c r="L433" s="225"/>
      <c r="M433" s="367">
        <f t="shared" ref="M433:M494" si="52">S433</f>
        <v>16.399999999999999</v>
      </c>
      <c r="N433" s="290">
        <f t="shared" si="50"/>
        <v>16.399999999999999</v>
      </c>
      <c r="O433" s="225"/>
      <c r="P433" s="200" t="s">
        <v>377</v>
      </c>
      <c r="Q433" s="241">
        <v>16.399999999999999</v>
      </c>
      <c r="R433" s="282">
        <f t="shared" si="47"/>
        <v>0</v>
      </c>
      <c r="S433" s="151">
        <v>16.399999999999999</v>
      </c>
    </row>
    <row r="434" spans="1:19">
      <c r="A434" s="173" t="str">
        <f t="shared" si="51"/>
        <v>Ściernica listkowa CP-FS50x30x6A MEDtrzpień 6mm</v>
      </c>
      <c r="C434" s="317" t="s">
        <v>1562</v>
      </c>
      <c r="D434" s="317" t="s">
        <v>374</v>
      </c>
      <c r="E434" s="10" t="s">
        <v>375</v>
      </c>
      <c r="F434" s="10" t="s">
        <v>358</v>
      </c>
      <c r="G434" s="298" t="s">
        <v>376</v>
      </c>
      <c r="H434" s="298"/>
      <c r="I434" s="298"/>
      <c r="J434" s="10">
        <v>20</v>
      </c>
      <c r="K434" s="251" t="s">
        <v>139</v>
      </c>
      <c r="L434" s="225"/>
      <c r="M434" s="367">
        <f t="shared" si="52"/>
        <v>16.399999999999999</v>
      </c>
      <c r="N434" s="290">
        <f t="shared" si="50"/>
        <v>16.399999999999999</v>
      </c>
      <c r="O434" s="225"/>
      <c r="P434" s="200" t="s">
        <v>377</v>
      </c>
      <c r="Q434" s="241">
        <v>16.399999999999999</v>
      </c>
      <c r="R434" s="282">
        <f t="shared" si="47"/>
        <v>0</v>
      </c>
      <c r="S434" s="151">
        <v>16.399999999999999</v>
      </c>
    </row>
    <row r="435" spans="1:19">
      <c r="A435" s="173" t="str">
        <f t="shared" si="51"/>
        <v>Ściernica listkowa CP-FS60x30x6A MEDtrzpień 6mm</v>
      </c>
      <c r="C435" s="317" t="s">
        <v>1562</v>
      </c>
      <c r="D435" s="317" t="s">
        <v>374</v>
      </c>
      <c r="E435" s="10" t="s">
        <v>420</v>
      </c>
      <c r="F435" s="10" t="s">
        <v>358</v>
      </c>
      <c r="G435" s="298" t="s">
        <v>376</v>
      </c>
      <c r="H435" s="298"/>
      <c r="I435" s="298"/>
      <c r="J435" s="10">
        <v>20</v>
      </c>
      <c r="K435" s="251" t="s">
        <v>139</v>
      </c>
      <c r="L435" s="225"/>
      <c r="M435" s="367">
        <f t="shared" si="52"/>
        <v>20.8</v>
      </c>
      <c r="N435" s="290">
        <f t="shared" si="50"/>
        <v>20.8</v>
      </c>
      <c r="O435" s="225"/>
      <c r="P435" s="200" t="s">
        <v>2365</v>
      </c>
      <c r="Q435" s="241">
        <v>20.8</v>
      </c>
      <c r="R435" s="282">
        <f t="shared" si="47"/>
        <v>0</v>
      </c>
      <c r="S435" s="151">
        <v>20.8</v>
      </c>
    </row>
    <row r="436" spans="1:19">
      <c r="A436" s="173" t="str">
        <f t="shared" si="51"/>
        <v>Ściernica listkowa CP-FS60x50x6A MEDtrzpień 6mm</v>
      </c>
      <c r="C436" s="317" t="s">
        <v>1562</v>
      </c>
      <c r="D436" s="317" t="s">
        <v>374</v>
      </c>
      <c r="E436" s="10" t="s">
        <v>378</v>
      </c>
      <c r="F436" s="10" t="s">
        <v>358</v>
      </c>
      <c r="G436" s="298" t="s">
        <v>376</v>
      </c>
      <c r="H436" s="298"/>
      <c r="I436" s="298"/>
      <c r="J436" s="10">
        <v>20</v>
      </c>
      <c r="K436" s="251" t="s">
        <v>139</v>
      </c>
      <c r="L436" s="225"/>
      <c r="M436" s="367">
        <f t="shared" si="52"/>
        <v>26</v>
      </c>
      <c r="N436" s="290">
        <f t="shared" si="50"/>
        <v>26</v>
      </c>
      <c r="O436" s="225"/>
      <c r="P436" s="200" t="s">
        <v>379</v>
      </c>
      <c r="Q436" s="241">
        <v>26</v>
      </c>
      <c r="R436" s="282">
        <f t="shared" si="47"/>
        <v>0</v>
      </c>
      <c r="S436" s="151">
        <v>26</v>
      </c>
    </row>
    <row r="437" spans="1:19">
      <c r="A437" s="173" t="str">
        <f t="shared" si="51"/>
        <v>Ściernica listkowa CP-FS80x50x6A MEDtrzpień 6mm</v>
      </c>
      <c r="C437" s="317" t="s">
        <v>1562</v>
      </c>
      <c r="D437" s="317" t="s">
        <v>374</v>
      </c>
      <c r="E437" s="10" t="s">
        <v>380</v>
      </c>
      <c r="F437" s="10" t="s">
        <v>358</v>
      </c>
      <c r="G437" s="298" t="s">
        <v>376</v>
      </c>
      <c r="H437" s="298"/>
      <c r="I437" s="298"/>
      <c r="J437" s="10">
        <v>10</v>
      </c>
      <c r="K437" s="251" t="s">
        <v>139</v>
      </c>
      <c r="L437" s="225"/>
      <c r="M437" s="367">
        <f t="shared" si="52"/>
        <v>36.799999999999997</v>
      </c>
      <c r="N437" s="290">
        <f t="shared" si="50"/>
        <v>36.799999999999997</v>
      </c>
      <c r="O437" s="225"/>
      <c r="P437" s="200" t="s">
        <v>381</v>
      </c>
      <c r="Q437" s="241">
        <v>36.799999999999997</v>
      </c>
      <c r="R437" s="282">
        <f t="shared" si="47"/>
        <v>0</v>
      </c>
      <c r="S437" s="151">
        <v>36.799999999999997</v>
      </c>
    </row>
    <row r="438" spans="1:19">
      <c r="A438" s="173" t="str">
        <f t="shared" si="51"/>
        <v>Ściernica listkowa CP-FS80x50x6A VFNtrzpień 6mm</v>
      </c>
      <c r="C438" s="318" t="s">
        <v>1562</v>
      </c>
      <c r="D438" s="318" t="s">
        <v>374</v>
      </c>
      <c r="E438" s="60" t="s">
        <v>380</v>
      </c>
      <c r="F438" s="60" t="s">
        <v>68</v>
      </c>
      <c r="G438" s="319" t="s">
        <v>376</v>
      </c>
      <c r="H438" s="319"/>
      <c r="I438" s="319"/>
      <c r="J438" s="60">
        <v>10</v>
      </c>
      <c r="K438" s="252" t="s">
        <v>139</v>
      </c>
      <c r="L438" s="229"/>
      <c r="M438" s="367">
        <f t="shared" si="52"/>
        <v>36.799999999999997</v>
      </c>
      <c r="N438" s="290">
        <f t="shared" si="50"/>
        <v>36.799999999999997</v>
      </c>
      <c r="O438" s="229"/>
      <c r="P438" s="200" t="s">
        <v>383</v>
      </c>
      <c r="Q438" s="241">
        <v>36.799999999999997</v>
      </c>
      <c r="R438" s="282">
        <f t="shared" si="47"/>
        <v>0</v>
      </c>
      <c r="S438" s="151">
        <v>36.799999999999997</v>
      </c>
    </row>
    <row r="439" spans="1:19">
      <c r="A439" s="173" t="str">
        <f t="shared" si="51"/>
        <v>Ściernica listkowa CF-FS60x50x6S CRStrzpień 6mm</v>
      </c>
      <c r="C439" s="317" t="s">
        <v>1562</v>
      </c>
      <c r="D439" s="317" t="s">
        <v>384</v>
      </c>
      <c r="E439" s="10" t="s">
        <v>378</v>
      </c>
      <c r="F439" s="10" t="s">
        <v>371</v>
      </c>
      <c r="G439" s="298" t="s">
        <v>376</v>
      </c>
      <c r="H439" s="298"/>
      <c r="I439" s="298"/>
      <c r="J439" s="10">
        <v>20</v>
      </c>
      <c r="K439" s="251" t="s">
        <v>139</v>
      </c>
      <c r="L439" s="225"/>
      <c r="M439" s="367">
        <f t="shared" si="52"/>
        <v>20.7</v>
      </c>
      <c r="N439" s="290">
        <f t="shared" si="50"/>
        <v>20.7</v>
      </c>
      <c r="O439" s="225"/>
      <c r="P439" s="200" t="s">
        <v>2334</v>
      </c>
      <c r="Q439" s="241">
        <v>19.2</v>
      </c>
      <c r="R439" s="282">
        <f t="shared" si="47"/>
        <v>7.8125E-2</v>
      </c>
      <c r="S439" s="151">
        <v>20.7</v>
      </c>
    </row>
    <row r="440" spans="1:19">
      <c r="A440" s="173" t="str">
        <f t="shared" si="51"/>
        <v>Ściernica listkowa CF-FS80x50x6S CRStrzpień 6mm</v>
      </c>
      <c r="C440" s="317" t="s">
        <v>1562</v>
      </c>
      <c r="D440" s="317" t="s">
        <v>384</v>
      </c>
      <c r="E440" s="10" t="s">
        <v>380</v>
      </c>
      <c r="F440" s="10" t="s">
        <v>371</v>
      </c>
      <c r="G440" s="298" t="s">
        <v>376</v>
      </c>
      <c r="H440" s="298"/>
      <c r="I440" s="298"/>
      <c r="J440" s="10">
        <v>10</v>
      </c>
      <c r="K440" s="251" t="s">
        <v>139</v>
      </c>
      <c r="L440" s="225"/>
      <c r="M440" s="367">
        <f t="shared" si="52"/>
        <v>29.2</v>
      </c>
      <c r="N440" s="290">
        <f t="shared" si="50"/>
        <v>29.2</v>
      </c>
      <c r="O440" s="225"/>
      <c r="P440" s="200" t="s">
        <v>385</v>
      </c>
      <c r="Q440" s="241">
        <v>23.8</v>
      </c>
      <c r="R440" s="282">
        <f t="shared" si="47"/>
        <v>0.22689075630252095</v>
      </c>
      <c r="S440" s="151">
        <v>29.2</v>
      </c>
    </row>
    <row r="441" spans="1:19">
      <c r="A441" s="173" t="str">
        <f t="shared" si="51"/>
        <v>Ściernica listkowa HS-FS80x50x6A VFNtrzpień 6mm</v>
      </c>
      <c r="C441" s="317" t="s">
        <v>1562</v>
      </c>
      <c r="D441" s="317" t="s">
        <v>386</v>
      </c>
      <c r="E441" s="10" t="s">
        <v>380</v>
      </c>
      <c r="F441" s="10" t="s">
        <v>68</v>
      </c>
      <c r="G441" s="298" t="s">
        <v>376</v>
      </c>
      <c r="H441" s="298"/>
      <c r="I441" s="298"/>
      <c r="J441" s="10">
        <v>10</v>
      </c>
      <c r="K441" s="251" t="s">
        <v>382</v>
      </c>
      <c r="L441" s="225"/>
      <c r="M441" s="367">
        <f t="shared" si="52"/>
        <v>30.4</v>
      </c>
      <c r="N441" s="290">
        <f t="shared" si="50"/>
        <v>30.4</v>
      </c>
      <c r="O441" s="225"/>
      <c r="P441" s="200" t="s">
        <v>387</v>
      </c>
      <c r="Q441" s="241">
        <v>30.4</v>
      </c>
      <c r="R441" s="282">
        <f t="shared" si="47"/>
        <v>0</v>
      </c>
      <c r="S441" s="151">
        <v>30.4</v>
      </c>
    </row>
    <row r="442" spans="1:19">
      <c r="A442" s="173" t="str">
        <f t="shared" si="51"/>
        <v>Ściernica listkowa CW-FS60x50x6A CRStrzpień 6mm</v>
      </c>
      <c r="C442" s="317" t="s">
        <v>1562</v>
      </c>
      <c r="D442" s="317" t="s">
        <v>388</v>
      </c>
      <c r="E442" s="10" t="s">
        <v>378</v>
      </c>
      <c r="F442" s="10" t="s">
        <v>65</v>
      </c>
      <c r="G442" s="298" t="s">
        <v>376</v>
      </c>
      <c r="H442" s="298"/>
      <c r="I442" s="298"/>
      <c r="J442" s="10">
        <v>10</v>
      </c>
      <c r="K442" s="251" t="s">
        <v>139</v>
      </c>
      <c r="L442" s="225"/>
      <c r="M442" s="367">
        <f t="shared" si="52"/>
        <v>15</v>
      </c>
      <c r="N442" s="290">
        <f t="shared" si="50"/>
        <v>15</v>
      </c>
      <c r="O442" s="225"/>
      <c r="P442" s="200" t="s">
        <v>2366</v>
      </c>
      <c r="Q442" s="241">
        <v>15</v>
      </c>
      <c r="R442" s="282">
        <f t="shared" si="47"/>
        <v>0</v>
      </c>
      <c r="S442" s="151">
        <v>15</v>
      </c>
    </row>
    <row r="443" spans="1:19">
      <c r="A443" s="173" t="str">
        <f t="shared" si="51"/>
        <v>Ściernica listkowa CW-FS60x50x6A MEDtrzpień 6mm</v>
      </c>
      <c r="C443" s="317" t="s">
        <v>1562</v>
      </c>
      <c r="D443" s="317" t="s">
        <v>388</v>
      </c>
      <c r="E443" s="10" t="s">
        <v>378</v>
      </c>
      <c r="F443" s="10" t="s">
        <v>358</v>
      </c>
      <c r="G443" s="298" t="s">
        <v>376</v>
      </c>
      <c r="H443" s="298"/>
      <c r="I443" s="298"/>
      <c r="J443" s="10">
        <v>10</v>
      </c>
      <c r="K443" s="251" t="s">
        <v>139</v>
      </c>
      <c r="L443" s="225"/>
      <c r="M443" s="367">
        <f t="shared" si="52"/>
        <v>14</v>
      </c>
      <c r="N443" s="290">
        <f t="shared" si="50"/>
        <v>14</v>
      </c>
      <c r="O443" s="225"/>
      <c r="P443" s="200" t="s">
        <v>2367</v>
      </c>
      <c r="Q443" s="241">
        <v>14</v>
      </c>
      <c r="R443" s="282">
        <f t="shared" ref="R443:R504" si="53">(S443-Q443)/Q443</f>
        <v>0</v>
      </c>
      <c r="S443" s="151">
        <v>14</v>
      </c>
    </row>
    <row r="444" spans="1:19">
      <c r="A444" s="173" t="str">
        <f t="shared" si="51"/>
        <v>Ściernica listkowa CW-FS60x50x6S MEDtrzpień 6mm</v>
      </c>
      <c r="C444" s="317" t="s">
        <v>1562</v>
      </c>
      <c r="D444" s="317" t="s">
        <v>388</v>
      </c>
      <c r="E444" s="10" t="s">
        <v>378</v>
      </c>
      <c r="F444" s="16" t="s">
        <v>370</v>
      </c>
      <c r="G444" s="298" t="s">
        <v>376</v>
      </c>
      <c r="H444" s="298"/>
      <c r="I444" s="298"/>
      <c r="J444" s="10">
        <v>10</v>
      </c>
      <c r="K444" s="251" t="s">
        <v>139</v>
      </c>
      <c r="L444" s="225"/>
      <c r="M444" s="367">
        <f t="shared" si="52"/>
        <v>14</v>
      </c>
      <c r="N444" s="290">
        <f t="shared" si="50"/>
        <v>14</v>
      </c>
      <c r="O444" s="225"/>
      <c r="P444" s="200" t="s">
        <v>2368</v>
      </c>
      <c r="Q444" s="241">
        <v>14</v>
      </c>
      <c r="R444" s="282">
        <f t="shared" si="53"/>
        <v>0</v>
      </c>
      <c r="S444" s="151">
        <v>14</v>
      </c>
    </row>
    <row r="445" spans="1:19">
      <c r="A445" s="173" t="str">
        <f t="shared" si="51"/>
        <v>Ściernica listkowa CW-FS60x50x6S FINtrzpień 6mm</v>
      </c>
      <c r="C445" s="317" t="s">
        <v>1562</v>
      </c>
      <c r="D445" s="317" t="s">
        <v>388</v>
      </c>
      <c r="E445" s="10" t="s">
        <v>378</v>
      </c>
      <c r="F445" s="16" t="s">
        <v>392</v>
      </c>
      <c r="G445" s="298" t="s">
        <v>376</v>
      </c>
      <c r="H445" s="298"/>
      <c r="I445" s="298"/>
      <c r="J445" s="10">
        <v>10</v>
      </c>
      <c r="K445" s="251" t="s">
        <v>139</v>
      </c>
      <c r="L445" s="225"/>
      <c r="M445" s="367">
        <f t="shared" si="52"/>
        <v>14</v>
      </c>
      <c r="N445" s="290">
        <f t="shared" si="50"/>
        <v>14</v>
      </c>
      <c r="O445" s="225"/>
      <c r="P445" s="200" t="s">
        <v>2324</v>
      </c>
      <c r="Q445" s="241">
        <v>14</v>
      </c>
      <c r="R445" s="282">
        <f t="shared" si="53"/>
        <v>0</v>
      </c>
      <c r="S445" s="151">
        <v>14</v>
      </c>
    </row>
    <row r="446" spans="1:19">
      <c r="A446" s="173" t="str">
        <f t="shared" si="51"/>
        <v>Ściernica listkowa CW-FS60x50x6A FINtrzpień 6mm</v>
      </c>
      <c r="C446" s="317" t="s">
        <v>1562</v>
      </c>
      <c r="D446" s="317" t="s">
        <v>388</v>
      </c>
      <c r="E446" s="10" t="s">
        <v>378</v>
      </c>
      <c r="F446" s="16" t="s">
        <v>394</v>
      </c>
      <c r="G446" s="298" t="s">
        <v>376</v>
      </c>
      <c r="H446" s="298"/>
      <c r="I446" s="298"/>
      <c r="J446" s="10">
        <v>10</v>
      </c>
      <c r="K446" s="251" t="s">
        <v>139</v>
      </c>
      <c r="L446" s="225"/>
      <c r="M446" s="367">
        <f t="shared" si="52"/>
        <v>14</v>
      </c>
      <c r="N446" s="290">
        <f t="shared" si="50"/>
        <v>14</v>
      </c>
      <c r="O446" s="225"/>
      <c r="P446" s="200" t="s">
        <v>2369</v>
      </c>
      <c r="Q446" s="241">
        <v>14</v>
      </c>
      <c r="R446" s="282">
        <f t="shared" si="53"/>
        <v>0</v>
      </c>
      <c r="S446" s="151">
        <v>14</v>
      </c>
    </row>
    <row r="447" spans="1:19">
      <c r="A447" s="173" t="str">
        <f t="shared" si="51"/>
        <v>Ściernica listkowa CW-FS60x50x6A VFNtrzpień 6mm</v>
      </c>
      <c r="C447" s="317" t="s">
        <v>1562</v>
      </c>
      <c r="D447" s="317" t="s">
        <v>388</v>
      </c>
      <c r="E447" s="10" t="s">
        <v>378</v>
      </c>
      <c r="F447" s="10" t="s">
        <v>68</v>
      </c>
      <c r="G447" s="298" t="s">
        <v>376</v>
      </c>
      <c r="H447" s="298"/>
      <c r="I447" s="298"/>
      <c r="J447" s="10">
        <v>10</v>
      </c>
      <c r="K447" s="251" t="s">
        <v>139</v>
      </c>
      <c r="L447" s="225"/>
      <c r="M447" s="367">
        <f t="shared" si="52"/>
        <v>14</v>
      </c>
      <c r="N447" s="290">
        <f t="shared" si="50"/>
        <v>14</v>
      </c>
      <c r="O447" s="225"/>
      <c r="P447" s="200" t="s">
        <v>2370</v>
      </c>
      <c r="Q447" s="241">
        <v>14</v>
      </c>
      <c r="R447" s="282">
        <f t="shared" si="53"/>
        <v>0</v>
      </c>
      <c r="S447" s="151">
        <v>14</v>
      </c>
    </row>
    <row r="448" spans="1:19">
      <c r="A448" s="173" t="str">
        <f t="shared" si="51"/>
        <v>Ściernica listkowa CW-FS80x50x6A CRStrzpień 6mm</v>
      </c>
      <c r="C448" s="317" t="s">
        <v>1562</v>
      </c>
      <c r="D448" s="317" t="s">
        <v>388</v>
      </c>
      <c r="E448" s="10" t="s">
        <v>380</v>
      </c>
      <c r="F448" s="10" t="s">
        <v>65</v>
      </c>
      <c r="G448" s="298" t="s">
        <v>376</v>
      </c>
      <c r="H448" s="298"/>
      <c r="I448" s="298"/>
      <c r="J448" s="10">
        <v>10</v>
      </c>
      <c r="K448" s="251" t="s">
        <v>139</v>
      </c>
      <c r="L448" s="225"/>
      <c r="M448" s="367">
        <f t="shared" si="52"/>
        <v>18</v>
      </c>
      <c r="N448" s="290">
        <f t="shared" si="50"/>
        <v>18</v>
      </c>
      <c r="O448" s="225"/>
      <c r="P448" s="200" t="s">
        <v>389</v>
      </c>
      <c r="Q448" s="241">
        <v>17</v>
      </c>
      <c r="R448" s="282">
        <f t="shared" si="53"/>
        <v>5.8823529411764705E-2</v>
      </c>
      <c r="S448" s="151">
        <v>18</v>
      </c>
    </row>
    <row r="449" spans="1:19">
      <c r="A449" s="173" t="str">
        <f t="shared" si="51"/>
        <v>Ściernica listkowa CW-FS80x50x6A MEDtrzpień 6mm</v>
      </c>
      <c r="C449" s="317" t="s">
        <v>1562</v>
      </c>
      <c r="D449" s="317" t="s">
        <v>388</v>
      </c>
      <c r="E449" s="10" t="s">
        <v>380</v>
      </c>
      <c r="F449" s="10" t="s">
        <v>358</v>
      </c>
      <c r="G449" s="298" t="s">
        <v>376</v>
      </c>
      <c r="H449" s="298"/>
      <c r="I449" s="298"/>
      <c r="J449" s="10">
        <v>10</v>
      </c>
      <c r="K449" s="251" t="s">
        <v>139</v>
      </c>
      <c r="L449" s="225"/>
      <c r="M449" s="367">
        <f t="shared" si="52"/>
        <v>16.600000000000001</v>
      </c>
      <c r="N449" s="290">
        <f t="shared" si="50"/>
        <v>16.600000000000001</v>
      </c>
      <c r="O449" s="225"/>
      <c r="P449" s="200" t="s">
        <v>390</v>
      </c>
      <c r="Q449" s="241">
        <v>16</v>
      </c>
      <c r="R449" s="282">
        <f t="shared" si="53"/>
        <v>3.7500000000000089E-2</v>
      </c>
      <c r="S449" s="151">
        <v>16.600000000000001</v>
      </c>
    </row>
    <row r="450" spans="1:19">
      <c r="A450" s="173" t="str">
        <f t="shared" si="51"/>
        <v>Ściernica listkowa CW-FS80x50x6S MEDtrzpień 6mm</v>
      </c>
      <c r="C450" s="317" t="s">
        <v>1562</v>
      </c>
      <c r="D450" s="317" t="s">
        <v>388</v>
      </c>
      <c r="E450" s="10" t="s">
        <v>380</v>
      </c>
      <c r="F450" s="16" t="s">
        <v>370</v>
      </c>
      <c r="G450" s="298" t="s">
        <v>376</v>
      </c>
      <c r="H450" s="298"/>
      <c r="I450" s="298"/>
      <c r="J450" s="10">
        <v>10</v>
      </c>
      <c r="K450" s="251" t="s">
        <v>139</v>
      </c>
      <c r="L450" s="225"/>
      <c r="M450" s="367">
        <f t="shared" si="52"/>
        <v>16.600000000000001</v>
      </c>
      <c r="N450" s="290">
        <f t="shared" si="50"/>
        <v>16.600000000000001</v>
      </c>
      <c r="O450" s="225"/>
      <c r="P450" s="200" t="s">
        <v>391</v>
      </c>
      <c r="Q450" s="241">
        <v>16</v>
      </c>
      <c r="R450" s="282">
        <f t="shared" si="53"/>
        <v>3.7500000000000089E-2</v>
      </c>
      <c r="S450" s="151">
        <v>16.600000000000001</v>
      </c>
    </row>
    <row r="451" spans="1:19">
      <c r="A451" s="173" t="str">
        <f t="shared" si="51"/>
        <v>Ściernica listkowa CW-FS80x50x6S FINtrzpień 6mm</v>
      </c>
      <c r="C451" s="317" t="s">
        <v>1562</v>
      </c>
      <c r="D451" s="317" t="s">
        <v>388</v>
      </c>
      <c r="E451" s="10" t="s">
        <v>380</v>
      </c>
      <c r="F451" s="16" t="s">
        <v>392</v>
      </c>
      <c r="G451" s="298" t="s">
        <v>376</v>
      </c>
      <c r="H451" s="298"/>
      <c r="I451" s="298"/>
      <c r="J451" s="10">
        <v>10</v>
      </c>
      <c r="K451" s="251" t="s">
        <v>139</v>
      </c>
      <c r="L451" s="225"/>
      <c r="M451" s="367">
        <f t="shared" si="52"/>
        <v>16.600000000000001</v>
      </c>
      <c r="N451" s="290">
        <f t="shared" si="50"/>
        <v>16.600000000000001</v>
      </c>
      <c r="O451" s="225"/>
      <c r="P451" s="200" t="s">
        <v>393</v>
      </c>
      <c r="Q451" s="241">
        <v>16</v>
      </c>
      <c r="R451" s="282">
        <f t="shared" si="53"/>
        <v>3.7500000000000089E-2</v>
      </c>
      <c r="S451" s="151">
        <v>16.600000000000001</v>
      </c>
    </row>
    <row r="452" spans="1:19">
      <c r="A452" s="173" t="str">
        <f t="shared" si="51"/>
        <v>Ściernica listkowa CW-FS80x50x6A FINtrzpień 6mm</v>
      </c>
      <c r="C452" s="317" t="s">
        <v>1562</v>
      </c>
      <c r="D452" s="317" t="s">
        <v>388</v>
      </c>
      <c r="E452" s="10" t="s">
        <v>380</v>
      </c>
      <c r="F452" s="16" t="s">
        <v>394</v>
      </c>
      <c r="G452" s="298" t="s">
        <v>376</v>
      </c>
      <c r="H452" s="298"/>
      <c r="I452" s="298"/>
      <c r="J452" s="10">
        <v>10</v>
      </c>
      <c r="K452" s="251" t="s">
        <v>139</v>
      </c>
      <c r="L452" s="225"/>
      <c r="M452" s="367">
        <f t="shared" si="52"/>
        <v>16.600000000000001</v>
      </c>
      <c r="N452" s="290">
        <f t="shared" si="50"/>
        <v>16.600000000000001</v>
      </c>
      <c r="O452" s="225"/>
      <c r="P452" s="200" t="s">
        <v>395</v>
      </c>
      <c r="Q452" s="241">
        <v>16</v>
      </c>
      <c r="R452" s="282">
        <f t="shared" si="53"/>
        <v>3.7500000000000089E-2</v>
      </c>
      <c r="S452" s="151">
        <v>16.600000000000001</v>
      </c>
    </row>
    <row r="453" spans="1:19">
      <c r="A453" s="173" t="str">
        <f t="shared" si="51"/>
        <v>Ściernica listkowa CW-FS80x50x6A VFNtrzpień 6mm</v>
      </c>
      <c r="C453" s="317" t="s">
        <v>1562</v>
      </c>
      <c r="D453" s="317" t="s">
        <v>388</v>
      </c>
      <c r="E453" s="10" t="s">
        <v>380</v>
      </c>
      <c r="F453" s="10" t="s">
        <v>68</v>
      </c>
      <c r="G453" s="298" t="s">
        <v>376</v>
      </c>
      <c r="H453" s="298"/>
      <c r="I453" s="298"/>
      <c r="J453" s="10">
        <v>10</v>
      </c>
      <c r="K453" s="251" t="s">
        <v>139</v>
      </c>
      <c r="L453" s="225"/>
      <c r="M453" s="367">
        <f t="shared" si="52"/>
        <v>16.600000000000001</v>
      </c>
      <c r="N453" s="290">
        <f t="shared" ref="N453:N516" si="54">M453*(1-$N$2)</f>
        <v>16.600000000000001</v>
      </c>
      <c r="O453" s="225"/>
      <c r="P453" s="200" t="s">
        <v>396</v>
      </c>
      <c r="Q453" s="241">
        <v>16</v>
      </c>
      <c r="R453" s="282">
        <f t="shared" si="53"/>
        <v>3.7500000000000089E-2</v>
      </c>
      <c r="S453" s="151">
        <v>16.600000000000001</v>
      </c>
    </row>
    <row r="454" spans="1:19">
      <c r="A454" s="173" t="str">
        <f t="shared" si="51"/>
        <v>Ściernica listkowa P-FS100x50x6TYPE-Ttrzpień 6mm</v>
      </c>
      <c r="C454" s="317" t="s">
        <v>1562</v>
      </c>
      <c r="D454" s="317" t="s">
        <v>397</v>
      </c>
      <c r="E454" s="10" t="s">
        <v>398</v>
      </c>
      <c r="F454" s="10" t="s">
        <v>399</v>
      </c>
      <c r="G454" s="298" t="s">
        <v>376</v>
      </c>
      <c r="H454" s="298"/>
      <c r="I454" s="298"/>
      <c r="J454" s="10">
        <v>10</v>
      </c>
      <c r="K454" s="251" t="s">
        <v>139</v>
      </c>
      <c r="L454" s="225"/>
      <c r="M454" s="367">
        <f t="shared" si="52"/>
        <v>44</v>
      </c>
      <c r="N454" s="290">
        <f t="shared" si="54"/>
        <v>44</v>
      </c>
      <c r="O454" s="225"/>
      <c r="P454" s="200" t="s">
        <v>400</v>
      </c>
      <c r="Q454" s="241">
        <v>40</v>
      </c>
      <c r="R454" s="282">
        <f t="shared" si="53"/>
        <v>0.1</v>
      </c>
      <c r="S454" s="151">
        <v>44</v>
      </c>
    </row>
    <row r="455" spans="1:19">
      <c r="A455" s="173" t="str">
        <f t="shared" si="51"/>
        <v>Ściernica listkowa P-FS80x50x6TYPE-Ttrzpień 6mm</v>
      </c>
      <c r="C455" s="317" t="s">
        <v>1562</v>
      </c>
      <c r="D455" s="317" t="s">
        <v>397</v>
      </c>
      <c r="E455" s="10" t="s">
        <v>380</v>
      </c>
      <c r="F455" s="10" t="s">
        <v>399</v>
      </c>
      <c r="G455" s="298" t="s">
        <v>376</v>
      </c>
      <c r="H455" s="298"/>
      <c r="I455" s="298"/>
      <c r="J455" s="10">
        <v>10</v>
      </c>
      <c r="K455" s="251" t="s">
        <v>139</v>
      </c>
      <c r="L455" s="225"/>
      <c r="M455" s="367">
        <f t="shared" si="52"/>
        <v>26.6</v>
      </c>
      <c r="N455" s="290">
        <f t="shared" si="54"/>
        <v>26.6</v>
      </c>
      <c r="O455" s="225"/>
      <c r="P455" s="200" t="s">
        <v>401</v>
      </c>
      <c r="Q455" s="241">
        <v>27.5</v>
      </c>
      <c r="R455" s="282">
        <f t="shared" si="53"/>
        <v>-3.2727272727272674E-2</v>
      </c>
      <c r="S455" s="151">
        <v>26.6</v>
      </c>
    </row>
    <row r="456" spans="1:19">
      <c r="A456" s="173" t="str">
        <f t="shared" si="51"/>
        <v>Ściernica listkowa HDI-FS60x50x6A CRStrzpień 6mm</v>
      </c>
      <c r="C456" s="317" t="s">
        <v>1562</v>
      </c>
      <c r="D456" s="317" t="s">
        <v>402</v>
      </c>
      <c r="E456" s="10" t="s">
        <v>378</v>
      </c>
      <c r="F456" s="320" t="s">
        <v>65</v>
      </c>
      <c r="G456" s="298" t="s">
        <v>376</v>
      </c>
      <c r="H456" s="298"/>
      <c r="I456" s="298"/>
      <c r="J456" s="16">
        <v>10</v>
      </c>
      <c r="K456" s="251" t="s">
        <v>139</v>
      </c>
      <c r="L456" s="230"/>
      <c r="M456" s="367">
        <f t="shared" si="52"/>
        <v>14.8</v>
      </c>
      <c r="N456" s="290">
        <f t="shared" si="54"/>
        <v>14.8</v>
      </c>
      <c r="O456" s="230"/>
      <c r="P456" s="200" t="s">
        <v>2371</v>
      </c>
      <c r="Q456" s="241">
        <v>14.8</v>
      </c>
      <c r="R456" s="282">
        <f t="shared" si="53"/>
        <v>0</v>
      </c>
      <c r="S456" s="151">
        <v>14.8</v>
      </c>
    </row>
    <row r="457" spans="1:19">
      <c r="A457" s="173" t="str">
        <f t="shared" si="51"/>
        <v>Ściernica listkowa HDI-FS60x50x6A MEDtrzpień 6mm</v>
      </c>
      <c r="C457" s="317" t="s">
        <v>1562</v>
      </c>
      <c r="D457" s="317" t="s">
        <v>402</v>
      </c>
      <c r="E457" s="10" t="s">
        <v>378</v>
      </c>
      <c r="F457" s="320" t="s">
        <v>358</v>
      </c>
      <c r="G457" s="298" t="s">
        <v>376</v>
      </c>
      <c r="H457" s="298"/>
      <c r="I457" s="298"/>
      <c r="J457" s="16">
        <v>10</v>
      </c>
      <c r="K457" s="251" t="s">
        <v>139</v>
      </c>
      <c r="L457" s="230"/>
      <c r="M457" s="367">
        <f t="shared" si="52"/>
        <v>14.8</v>
      </c>
      <c r="N457" s="290">
        <f t="shared" si="54"/>
        <v>14.8</v>
      </c>
      <c r="O457" s="230"/>
      <c r="P457" s="200" t="s">
        <v>2372</v>
      </c>
      <c r="Q457" s="243">
        <v>14.8</v>
      </c>
      <c r="R457" s="282">
        <f t="shared" si="53"/>
        <v>0</v>
      </c>
      <c r="S457" s="151">
        <v>14.8</v>
      </c>
    </row>
    <row r="458" spans="1:19">
      <c r="A458" s="173" t="str">
        <f t="shared" si="51"/>
        <v>Ściernica listkowa HDI-FS60x50x6A FINtrzpień 6mm</v>
      </c>
      <c r="C458" s="317" t="s">
        <v>1562</v>
      </c>
      <c r="D458" s="317" t="s">
        <v>402</v>
      </c>
      <c r="E458" s="10" t="s">
        <v>378</v>
      </c>
      <c r="F458" s="312" t="s">
        <v>394</v>
      </c>
      <c r="G458" s="298" t="s">
        <v>376</v>
      </c>
      <c r="H458" s="298"/>
      <c r="I458" s="298"/>
      <c r="J458" s="16">
        <v>10</v>
      </c>
      <c r="K458" s="251" t="s">
        <v>139</v>
      </c>
      <c r="L458" s="230"/>
      <c r="M458" s="367">
        <f t="shared" si="52"/>
        <v>14.8</v>
      </c>
      <c r="N458" s="290">
        <f t="shared" si="54"/>
        <v>14.8</v>
      </c>
      <c r="O458" s="230"/>
      <c r="P458" s="200" t="s">
        <v>2373</v>
      </c>
      <c r="Q458" s="241">
        <v>14.8</v>
      </c>
      <c r="R458" s="282">
        <f t="shared" si="53"/>
        <v>0</v>
      </c>
      <c r="S458" s="151">
        <v>14.8</v>
      </c>
    </row>
    <row r="459" spans="1:19">
      <c r="A459" s="173" t="str">
        <f t="shared" si="51"/>
        <v>Ściernica listkowa HDI-FS80x50x6A CRStrzpień 6mm</v>
      </c>
      <c r="C459" s="317" t="s">
        <v>1562</v>
      </c>
      <c r="D459" s="317" t="s">
        <v>402</v>
      </c>
      <c r="E459" s="10" t="s">
        <v>380</v>
      </c>
      <c r="F459" s="320" t="s">
        <v>65</v>
      </c>
      <c r="G459" s="298" t="s">
        <v>376</v>
      </c>
      <c r="H459" s="298"/>
      <c r="I459" s="298"/>
      <c r="J459" s="16">
        <v>10</v>
      </c>
      <c r="K459" s="251" t="s">
        <v>139</v>
      </c>
      <c r="L459" s="230"/>
      <c r="M459" s="367">
        <f t="shared" si="52"/>
        <v>18.600000000000001</v>
      </c>
      <c r="N459" s="290">
        <f t="shared" si="54"/>
        <v>18.600000000000001</v>
      </c>
      <c r="O459" s="230"/>
      <c r="P459" s="200" t="s">
        <v>403</v>
      </c>
      <c r="Q459" s="241">
        <v>17.2</v>
      </c>
      <c r="R459" s="282">
        <f t="shared" si="53"/>
        <v>8.1395348837209433E-2</v>
      </c>
      <c r="S459" s="151">
        <v>18.600000000000001</v>
      </c>
    </row>
    <row r="460" spans="1:19">
      <c r="A460" s="173" t="str">
        <f t="shared" si="51"/>
        <v>Ściernica listkowa HDI-FS80x50x6A MEDtrzpień 6mm</v>
      </c>
      <c r="C460" s="317" t="s">
        <v>1562</v>
      </c>
      <c r="D460" s="317" t="s">
        <v>402</v>
      </c>
      <c r="E460" s="10" t="s">
        <v>380</v>
      </c>
      <c r="F460" s="320" t="s">
        <v>358</v>
      </c>
      <c r="G460" s="298" t="s">
        <v>376</v>
      </c>
      <c r="H460" s="298"/>
      <c r="I460" s="298"/>
      <c r="J460" s="16">
        <v>10</v>
      </c>
      <c r="K460" s="251" t="s">
        <v>139</v>
      </c>
      <c r="L460" s="230"/>
      <c r="M460" s="367">
        <f t="shared" si="52"/>
        <v>18.600000000000001</v>
      </c>
      <c r="N460" s="290">
        <f t="shared" si="54"/>
        <v>18.600000000000001</v>
      </c>
      <c r="O460" s="230"/>
      <c r="P460" s="200" t="s">
        <v>404</v>
      </c>
      <c r="Q460" s="241">
        <v>17.2</v>
      </c>
      <c r="R460" s="282">
        <f t="shared" si="53"/>
        <v>8.1395348837209433E-2</v>
      </c>
      <c r="S460" s="151">
        <v>18.600000000000001</v>
      </c>
    </row>
    <row r="461" spans="1:19">
      <c r="A461" s="173" t="str">
        <f t="shared" si="51"/>
        <v>Ściernica listkowa HDI-FS80x50x6A FINtrzpień 6mm</v>
      </c>
      <c r="C461" s="317" t="s">
        <v>1562</v>
      </c>
      <c r="D461" s="317" t="s">
        <v>402</v>
      </c>
      <c r="E461" s="10" t="s">
        <v>380</v>
      </c>
      <c r="F461" s="312" t="s">
        <v>394</v>
      </c>
      <c r="G461" s="298" t="s">
        <v>376</v>
      </c>
      <c r="H461" s="298"/>
      <c r="I461" s="298"/>
      <c r="J461" s="16">
        <v>10</v>
      </c>
      <c r="K461" s="251" t="s">
        <v>139</v>
      </c>
      <c r="L461" s="230"/>
      <c r="M461" s="367">
        <f t="shared" si="52"/>
        <v>18.600000000000001</v>
      </c>
      <c r="N461" s="290">
        <f t="shared" si="54"/>
        <v>18.600000000000001</v>
      </c>
      <c r="O461" s="230"/>
      <c r="P461" s="200" t="s">
        <v>405</v>
      </c>
      <c r="Q461" s="241">
        <v>17.2</v>
      </c>
      <c r="R461" s="282">
        <f t="shared" si="53"/>
        <v>8.1395348837209433E-2</v>
      </c>
      <c r="S461" s="151">
        <v>18.600000000000001</v>
      </c>
    </row>
    <row r="462" spans="1:19">
      <c r="A462" s="173" t="str">
        <f t="shared" si="51"/>
        <v>Ściernica listkowa HDI-FS80x50x6A CRS/P80trzpień 6mmcombi</v>
      </c>
      <c r="C462" s="317" t="s">
        <v>1562</v>
      </c>
      <c r="D462" s="317" t="s">
        <v>402</v>
      </c>
      <c r="E462" s="10" t="s">
        <v>380</v>
      </c>
      <c r="F462" s="320" t="s">
        <v>408</v>
      </c>
      <c r="G462" s="298" t="s">
        <v>376</v>
      </c>
      <c r="H462" s="298"/>
      <c r="I462" s="298" t="s">
        <v>372</v>
      </c>
      <c r="J462" s="16">
        <v>100</v>
      </c>
      <c r="K462" s="251" t="s">
        <v>406</v>
      </c>
      <c r="L462" s="230"/>
      <c r="M462" s="367">
        <f t="shared" si="52"/>
        <v>29</v>
      </c>
      <c r="N462" s="290">
        <f t="shared" si="54"/>
        <v>29</v>
      </c>
      <c r="O462" s="230"/>
      <c r="P462" s="200" t="s">
        <v>409</v>
      </c>
      <c r="Q462" s="241">
        <v>24</v>
      </c>
      <c r="R462" s="282">
        <f t="shared" si="53"/>
        <v>0.20833333333333334</v>
      </c>
      <c r="S462" s="151">
        <v>29</v>
      </c>
    </row>
    <row r="463" spans="1:19">
      <c r="A463" s="173" t="str">
        <f t="shared" si="51"/>
        <v>Ściernica listkowa HDI-FS80x50x6A MED/P120trzpień 6mmcombi</v>
      </c>
      <c r="C463" s="317" t="s">
        <v>1562</v>
      </c>
      <c r="D463" s="317" t="s">
        <v>402</v>
      </c>
      <c r="E463" s="10" t="s">
        <v>380</v>
      </c>
      <c r="F463" s="320" t="s">
        <v>407</v>
      </c>
      <c r="G463" s="298" t="s">
        <v>376</v>
      </c>
      <c r="H463" s="298"/>
      <c r="I463" s="298" t="s">
        <v>372</v>
      </c>
      <c r="J463" s="16">
        <v>100</v>
      </c>
      <c r="K463" s="251" t="s">
        <v>406</v>
      </c>
      <c r="L463" s="230"/>
      <c r="M463" s="367">
        <f t="shared" si="52"/>
        <v>29</v>
      </c>
      <c r="N463" s="290">
        <f t="shared" si="54"/>
        <v>29</v>
      </c>
      <c r="O463" s="230"/>
      <c r="P463" s="200" t="s">
        <v>410</v>
      </c>
      <c r="Q463" s="241">
        <v>24</v>
      </c>
      <c r="R463" s="282">
        <f t="shared" si="53"/>
        <v>0.20833333333333334</v>
      </c>
      <c r="S463" s="151">
        <v>29</v>
      </c>
    </row>
    <row r="464" spans="1:19">
      <c r="A464" s="173" t="str">
        <f t="shared" si="51"/>
        <v>Ściernica listkowa HDI-FS60x50x6A CRS/P80trzpień 6mmcombi</v>
      </c>
      <c r="C464" s="317" t="s">
        <v>1562</v>
      </c>
      <c r="D464" s="317" t="s">
        <v>402</v>
      </c>
      <c r="E464" s="10" t="s">
        <v>378</v>
      </c>
      <c r="F464" s="320" t="s">
        <v>408</v>
      </c>
      <c r="G464" s="298" t="s">
        <v>376</v>
      </c>
      <c r="H464" s="298"/>
      <c r="I464" s="298" t="s">
        <v>372</v>
      </c>
      <c r="J464" s="16">
        <v>100</v>
      </c>
      <c r="K464" s="251" t="s">
        <v>406</v>
      </c>
      <c r="L464" s="230"/>
      <c r="M464" s="367">
        <f t="shared" si="52"/>
        <v>20</v>
      </c>
      <c r="N464" s="290">
        <f t="shared" si="54"/>
        <v>20</v>
      </c>
      <c r="O464" s="230"/>
      <c r="P464" s="200" t="s">
        <v>411</v>
      </c>
      <c r="Q464" s="241">
        <v>19.399999999999999</v>
      </c>
      <c r="R464" s="282">
        <f t="shared" si="53"/>
        <v>3.0927835051546466E-2</v>
      </c>
      <c r="S464" s="151">
        <v>20</v>
      </c>
    </row>
    <row r="465" spans="1:19">
      <c r="A465" s="173" t="str">
        <f t="shared" si="51"/>
        <v>Ściernica listkowa HDI-FS60x50x6A MED/P100trzpień 6mmcombi</v>
      </c>
      <c r="C465" s="317" t="s">
        <v>1562</v>
      </c>
      <c r="D465" s="317" t="s">
        <v>402</v>
      </c>
      <c r="E465" s="10" t="s">
        <v>378</v>
      </c>
      <c r="F465" s="320" t="s">
        <v>412</v>
      </c>
      <c r="G465" s="298" t="s">
        <v>376</v>
      </c>
      <c r="H465" s="298"/>
      <c r="I465" s="298" t="s">
        <v>372</v>
      </c>
      <c r="J465" s="10">
        <v>20</v>
      </c>
      <c r="K465" s="251" t="s">
        <v>139</v>
      </c>
      <c r="L465" s="225"/>
      <c r="M465" s="367">
        <f t="shared" si="52"/>
        <v>20</v>
      </c>
      <c r="N465" s="290">
        <f t="shared" si="54"/>
        <v>20</v>
      </c>
      <c r="O465" s="225"/>
      <c r="P465" s="200" t="s">
        <v>413</v>
      </c>
      <c r="Q465" s="242">
        <v>19.399999999999999</v>
      </c>
      <c r="R465" s="282">
        <f t="shared" si="53"/>
        <v>3.0927835051546466E-2</v>
      </c>
      <c r="S465" s="151">
        <v>20</v>
      </c>
    </row>
    <row r="466" spans="1:19">
      <c r="A466" s="173" t="str">
        <f t="shared" si="51"/>
        <v>Ściernica listkowa Ściernica listkowa FS 947D40x20x6P40trzpień 6mm</v>
      </c>
      <c r="C466" s="317" t="s">
        <v>1562</v>
      </c>
      <c r="D466" s="317" t="s">
        <v>414</v>
      </c>
      <c r="E466" s="10" t="s">
        <v>415</v>
      </c>
      <c r="F466" s="16" t="s">
        <v>96</v>
      </c>
      <c r="G466" s="298" t="s">
        <v>376</v>
      </c>
      <c r="H466" s="298"/>
      <c r="I466" s="298"/>
      <c r="J466" s="16">
        <v>10</v>
      </c>
      <c r="K466" s="251" t="s">
        <v>139</v>
      </c>
      <c r="L466" s="230"/>
      <c r="M466" s="367">
        <f t="shared" si="52"/>
        <v>12</v>
      </c>
      <c r="N466" s="290">
        <f t="shared" si="54"/>
        <v>12</v>
      </c>
      <c r="O466" s="230"/>
      <c r="P466" s="200" t="s">
        <v>416</v>
      </c>
      <c r="Q466" s="241">
        <v>12</v>
      </c>
      <c r="R466" s="282">
        <f t="shared" si="53"/>
        <v>0</v>
      </c>
      <c r="S466" s="151">
        <v>12</v>
      </c>
    </row>
    <row r="467" spans="1:19">
      <c r="A467" s="173" t="str">
        <f t="shared" si="51"/>
        <v>Ściernica listkowa Ściernica listkowa FS 947D40x20x6P60trzpień 6mm</v>
      </c>
      <c r="C467" s="317" t="s">
        <v>1562</v>
      </c>
      <c r="D467" s="317" t="s">
        <v>414</v>
      </c>
      <c r="E467" s="10" t="s">
        <v>415</v>
      </c>
      <c r="F467" s="16" t="s">
        <v>98</v>
      </c>
      <c r="G467" s="298" t="s">
        <v>376</v>
      </c>
      <c r="H467" s="298"/>
      <c r="I467" s="298"/>
      <c r="J467" s="16">
        <v>10</v>
      </c>
      <c r="K467" s="251" t="s">
        <v>139</v>
      </c>
      <c r="L467" s="230"/>
      <c r="M467" s="367">
        <f t="shared" si="52"/>
        <v>12</v>
      </c>
      <c r="N467" s="290">
        <f t="shared" si="54"/>
        <v>12</v>
      </c>
      <c r="O467" s="230"/>
      <c r="P467" s="200" t="s">
        <v>417</v>
      </c>
      <c r="Q467" s="241">
        <v>11.8</v>
      </c>
      <c r="R467" s="282">
        <f t="shared" si="53"/>
        <v>1.6949152542372819E-2</v>
      </c>
      <c r="S467" s="151">
        <v>12</v>
      </c>
    </row>
    <row r="468" spans="1:19">
      <c r="A468" s="173" t="str">
        <f t="shared" si="51"/>
        <v>Ściernica listkowa Ściernica listkowa FS 947D40x20x6P80trzpień 6mm</v>
      </c>
      <c r="C468" s="317" t="s">
        <v>1562</v>
      </c>
      <c r="D468" s="317" t="s">
        <v>414</v>
      </c>
      <c r="E468" s="10" t="s">
        <v>415</v>
      </c>
      <c r="F468" s="10" t="s">
        <v>100</v>
      </c>
      <c r="G468" s="298" t="s">
        <v>376</v>
      </c>
      <c r="H468" s="298"/>
      <c r="I468" s="298"/>
      <c r="J468" s="16">
        <v>10</v>
      </c>
      <c r="K468" s="251" t="s">
        <v>139</v>
      </c>
      <c r="L468" s="230"/>
      <c r="M468" s="367">
        <f t="shared" si="52"/>
        <v>12</v>
      </c>
      <c r="N468" s="290">
        <f t="shared" si="54"/>
        <v>12</v>
      </c>
      <c r="O468" s="230"/>
      <c r="P468" s="200" t="s">
        <v>418</v>
      </c>
      <c r="Q468" s="241">
        <v>12.2</v>
      </c>
      <c r="R468" s="282">
        <f t="shared" si="53"/>
        <v>-1.6393442622950762E-2</v>
      </c>
      <c r="S468" s="151">
        <v>12</v>
      </c>
    </row>
    <row r="469" spans="1:19">
      <c r="A469" s="173" t="str">
        <f t="shared" si="51"/>
        <v>Ściernica listkowa Ściernica listkowa FS 947D60x20x6P60trzpień 6mm</v>
      </c>
      <c r="C469" s="317" t="s">
        <v>1562</v>
      </c>
      <c r="D469" s="317" t="s">
        <v>414</v>
      </c>
      <c r="E469" s="10" t="s">
        <v>419</v>
      </c>
      <c r="F469" s="10" t="s">
        <v>98</v>
      </c>
      <c r="G469" s="298" t="s">
        <v>376</v>
      </c>
      <c r="H469" s="298"/>
      <c r="I469" s="298"/>
      <c r="J469" s="10">
        <v>10</v>
      </c>
      <c r="K469" s="251" t="s">
        <v>139</v>
      </c>
      <c r="L469" s="225"/>
      <c r="M469" s="367">
        <f t="shared" si="52"/>
        <v>18</v>
      </c>
      <c r="N469" s="290">
        <f t="shared" si="54"/>
        <v>18</v>
      </c>
      <c r="O469" s="225"/>
      <c r="P469" s="200" t="s">
        <v>2324</v>
      </c>
      <c r="Q469" s="241">
        <v>18</v>
      </c>
      <c r="R469" s="282">
        <f t="shared" si="53"/>
        <v>0</v>
      </c>
      <c r="S469" s="151">
        <v>18</v>
      </c>
    </row>
    <row r="470" spans="1:19">
      <c r="A470" s="173" t="str">
        <f t="shared" si="51"/>
        <v>Ściernica listkowa Ściernica listkowa FS 947D60x20x6P80trzpień 6mm</v>
      </c>
      <c r="C470" s="317" t="s">
        <v>1562</v>
      </c>
      <c r="D470" s="317" t="s">
        <v>414</v>
      </c>
      <c r="E470" s="10" t="s">
        <v>419</v>
      </c>
      <c r="F470" s="10" t="s">
        <v>100</v>
      </c>
      <c r="G470" s="298" t="s">
        <v>376</v>
      </c>
      <c r="H470" s="298"/>
      <c r="I470" s="298"/>
      <c r="J470" s="10">
        <v>10</v>
      </c>
      <c r="K470" s="251" t="s">
        <v>139</v>
      </c>
      <c r="L470" s="225"/>
      <c r="M470" s="367">
        <f t="shared" si="52"/>
        <v>18.8</v>
      </c>
      <c r="N470" s="290">
        <f t="shared" si="54"/>
        <v>18.8</v>
      </c>
      <c r="O470" s="225"/>
      <c r="P470" s="200" t="s">
        <v>2324</v>
      </c>
      <c r="Q470" s="241">
        <v>18.8</v>
      </c>
      <c r="R470" s="282">
        <f t="shared" si="53"/>
        <v>0</v>
      </c>
      <c r="S470" s="151">
        <v>18.8</v>
      </c>
    </row>
    <row r="471" spans="1:19">
      <c r="A471" s="173" t="str">
        <f t="shared" si="51"/>
        <v>Ściernica listkowa Ściernica listkowa FS 947D60x30x6P40trzpień 6mm</v>
      </c>
      <c r="C471" s="317" t="s">
        <v>1562</v>
      </c>
      <c r="D471" s="317" t="s">
        <v>414</v>
      </c>
      <c r="E471" s="10" t="s">
        <v>420</v>
      </c>
      <c r="F471" s="10" t="s">
        <v>96</v>
      </c>
      <c r="G471" s="298" t="s">
        <v>376</v>
      </c>
      <c r="H471" s="298"/>
      <c r="I471" s="298"/>
      <c r="J471" s="10">
        <v>10</v>
      </c>
      <c r="K471" s="251" t="s">
        <v>139</v>
      </c>
      <c r="L471" s="225"/>
      <c r="M471" s="367">
        <f t="shared" si="52"/>
        <v>23</v>
      </c>
      <c r="N471" s="290">
        <f t="shared" si="54"/>
        <v>23</v>
      </c>
      <c r="O471" s="225"/>
      <c r="P471" s="200" t="s">
        <v>421</v>
      </c>
      <c r="Q471" s="241">
        <v>21</v>
      </c>
      <c r="R471" s="282">
        <f t="shared" si="53"/>
        <v>9.5238095238095233E-2</v>
      </c>
      <c r="S471" s="151">
        <v>23</v>
      </c>
    </row>
    <row r="472" spans="1:19">
      <c r="A472" s="173" t="str">
        <f t="shared" si="51"/>
        <v>Ściernica listkowa Ściernica listkowa FS 947D60x30x6P60trzpień 6mm</v>
      </c>
      <c r="C472" s="317" t="s">
        <v>1562</v>
      </c>
      <c r="D472" s="317" t="s">
        <v>414</v>
      </c>
      <c r="E472" s="10" t="s">
        <v>420</v>
      </c>
      <c r="F472" s="16" t="s">
        <v>98</v>
      </c>
      <c r="G472" s="298" t="s">
        <v>376</v>
      </c>
      <c r="H472" s="298"/>
      <c r="I472" s="298"/>
      <c r="J472" s="10">
        <v>10</v>
      </c>
      <c r="K472" s="251" t="s">
        <v>139</v>
      </c>
      <c r="L472" s="225"/>
      <c r="M472" s="367">
        <f t="shared" si="52"/>
        <v>23</v>
      </c>
      <c r="N472" s="290">
        <f t="shared" si="54"/>
        <v>23</v>
      </c>
      <c r="O472" s="225"/>
      <c r="P472" s="200" t="s">
        <v>422</v>
      </c>
      <c r="Q472" s="241">
        <v>22</v>
      </c>
      <c r="R472" s="282">
        <f t="shared" si="53"/>
        <v>4.5454545454545456E-2</v>
      </c>
      <c r="S472" s="151">
        <v>23</v>
      </c>
    </row>
    <row r="473" spans="1:19">
      <c r="A473" s="173" t="str">
        <f t="shared" si="51"/>
        <v>Ściernica listkowa Ściernica listkowa FS 947D60x30x6P80trzpień 6mm</v>
      </c>
      <c r="C473" s="317" t="s">
        <v>1562</v>
      </c>
      <c r="D473" s="317" t="s">
        <v>414</v>
      </c>
      <c r="E473" s="10" t="s">
        <v>420</v>
      </c>
      <c r="F473" s="16" t="s">
        <v>100</v>
      </c>
      <c r="G473" s="298" t="s">
        <v>376</v>
      </c>
      <c r="H473" s="298"/>
      <c r="I473" s="298"/>
      <c r="J473" s="10">
        <v>10</v>
      </c>
      <c r="K473" s="251" t="s">
        <v>139</v>
      </c>
      <c r="L473" s="225"/>
      <c r="M473" s="367">
        <f t="shared" si="52"/>
        <v>23</v>
      </c>
      <c r="N473" s="290">
        <f t="shared" si="54"/>
        <v>23</v>
      </c>
      <c r="O473" s="225"/>
      <c r="P473" s="200" t="s">
        <v>423</v>
      </c>
      <c r="Q473" s="241">
        <v>23</v>
      </c>
      <c r="R473" s="282">
        <f t="shared" si="53"/>
        <v>0</v>
      </c>
      <c r="S473" s="151">
        <v>23</v>
      </c>
    </row>
    <row r="474" spans="1:19">
      <c r="A474" s="173" t="str">
        <f t="shared" si="51"/>
        <v>Ściernica listkowa Ściernica listkowa FS 947D60x50x6P40trzpień 6mm</v>
      </c>
      <c r="C474" s="317" t="s">
        <v>1562</v>
      </c>
      <c r="D474" s="317" t="s">
        <v>414</v>
      </c>
      <c r="E474" s="10" t="s">
        <v>378</v>
      </c>
      <c r="F474" s="16" t="s">
        <v>96</v>
      </c>
      <c r="G474" s="298" t="s">
        <v>376</v>
      </c>
      <c r="H474" s="298"/>
      <c r="I474" s="298"/>
      <c r="J474" s="10">
        <v>10</v>
      </c>
      <c r="K474" s="251" t="s">
        <v>139</v>
      </c>
      <c r="L474" s="225"/>
      <c r="M474" s="367">
        <f t="shared" si="52"/>
        <v>33.4</v>
      </c>
      <c r="N474" s="290">
        <f t="shared" si="54"/>
        <v>33.4</v>
      </c>
      <c r="O474" s="225"/>
      <c r="P474" s="200" t="s">
        <v>2324</v>
      </c>
      <c r="Q474" s="241">
        <v>28.8</v>
      </c>
      <c r="R474" s="282">
        <f t="shared" si="53"/>
        <v>0.15972222222222215</v>
      </c>
      <c r="S474" s="151">
        <v>33.4</v>
      </c>
    </row>
    <row r="475" spans="1:19">
      <c r="A475" s="173" t="str">
        <f t="shared" si="51"/>
        <v>Ściernica listkowa Ściernica listkowa FS 947D60x50x6P60trzpień 6mm</v>
      </c>
      <c r="C475" s="317" t="s">
        <v>1562</v>
      </c>
      <c r="D475" s="317" t="s">
        <v>414</v>
      </c>
      <c r="E475" s="10" t="s">
        <v>378</v>
      </c>
      <c r="F475" s="16" t="s">
        <v>98</v>
      </c>
      <c r="G475" s="298" t="s">
        <v>376</v>
      </c>
      <c r="H475" s="298"/>
      <c r="I475" s="298"/>
      <c r="J475" s="10">
        <v>10</v>
      </c>
      <c r="K475" s="251" t="s">
        <v>139</v>
      </c>
      <c r="L475" s="225"/>
      <c r="M475" s="367">
        <f t="shared" si="52"/>
        <v>32.6</v>
      </c>
      <c r="N475" s="290">
        <f t="shared" si="54"/>
        <v>32.6</v>
      </c>
      <c r="O475" s="225"/>
      <c r="P475" s="200" t="s">
        <v>2324</v>
      </c>
      <c r="Q475" s="241">
        <v>30.6</v>
      </c>
      <c r="R475" s="282">
        <f t="shared" si="53"/>
        <v>6.535947712418301E-2</v>
      </c>
      <c r="S475" s="151">
        <v>32.6</v>
      </c>
    </row>
    <row r="476" spans="1:19">
      <c r="A476" s="173" t="str">
        <f t="shared" si="51"/>
        <v>Ściernica listkowa Ściernica listkowa FS 947D60x50x6P80trzpień 6mm</v>
      </c>
      <c r="C476" s="317" t="s">
        <v>1562</v>
      </c>
      <c r="D476" s="317" t="s">
        <v>414</v>
      </c>
      <c r="E476" s="10" t="s">
        <v>378</v>
      </c>
      <c r="F476" s="16" t="s">
        <v>100</v>
      </c>
      <c r="G476" s="298" t="s">
        <v>376</v>
      </c>
      <c r="H476" s="298"/>
      <c r="I476" s="298"/>
      <c r="J476" s="10">
        <v>10</v>
      </c>
      <c r="K476" s="251" t="s">
        <v>139</v>
      </c>
      <c r="L476" s="225"/>
      <c r="M476" s="367">
        <f t="shared" si="52"/>
        <v>34.4</v>
      </c>
      <c r="N476" s="290">
        <f t="shared" si="54"/>
        <v>34.4</v>
      </c>
      <c r="O476" s="225"/>
      <c r="P476" s="200" t="s">
        <v>2324</v>
      </c>
      <c r="Q476" s="241">
        <v>32.200000000000003</v>
      </c>
      <c r="R476" s="282">
        <f t="shared" si="53"/>
        <v>6.8322981366459493E-2</v>
      </c>
      <c r="S476" s="151">
        <v>34.4</v>
      </c>
    </row>
    <row r="477" spans="1:19">
      <c r="A477" s="173" t="str">
        <f t="shared" si="51"/>
        <v>Ściernica listkowa Ściernica listkowa FS 947D80x30x6P40trzpień 6mm</v>
      </c>
      <c r="C477" s="317" t="s">
        <v>1562</v>
      </c>
      <c r="D477" s="317" t="s">
        <v>414</v>
      </c>
      <c r="E477" s="10" t="s">
        <v>424</v>
      </c>
      <c r="F477" s="16" t="s">
        <v>96</v>
      </c>
      <c r="G477" s="298" t="s">
        <v>376</v>
      </c>
      <c r="H477" s="298"/>
      <c r="I477" s="298"/>
      <c r="J477" s="10">
        <v>10</v>
      </c>
      <c r="K477" s="251" t="s">
        <v>139</v>
      </c>
      <c r="L477" s="225"/>
      <c r="M477" s="367">
        <f t="shared" si="52"/>
        <v>34.799999999999997</v>
      </c>
      <c r="N477" s="290">
        <f t="shared" si="54"/>
        <v>34.799999999999997</v>
      </c>
      <c r="O477" s="225"/>
      <c r="P477" s="200" t="s">
        <v>425</v>
      </c>
      <c r="Q477" s="241">
        <v>30.4</v>
      </c>
      <c r="R477" s="282">
        <f t="shared" si="53"/>
        <v>0.14473684210526311</v>
      </c>
      <c r="S477" s="151">
        <v>34.799999999999997</v>
      </c>
    </row>
    <row r="478" spans="1:19">
      <c r="A478" s="173" t="str">
        <f t="shared" si="51"/>
        <v>Ściernica listkowa Ściernica listkowa FS 947D80x30x6P60trzpień 6mm</v>
      </c>
      <c r="C478" s="317" t="s">
        <v>1562</v>
      </c>
      <c r="D478" s="317" t="s">
        <v>414</v>
      </c>
      <c r="E478" s="10" t="s">
        <v>424</v>
      </c>
      <c r="F478" s="16" t="s">
        <v>98</v>
      </c>
      <c r="G478" s="298" t="s">
        <v>376</v>
      </c>
      <c r="H478" s="298"/>
      <c r="I478" s="298"/>
      <c r="J478" s="10">
        <v>10</v>
      </c>
      <c r="K478" s="251" t="s">
        <v>139</v>
      </c>
      <c r="L478" s="225"/>
      <c r="M478" s="367">
        <f t="shared" si="52"/>
        <v>36</v>
      </c>
      <c r="N478" s="290">
        <f t="shared" si="54"/>
        <v>36</v>
      </c>
      <c r="O478" s="225"/>
      <c r="P478" s="200" t="s">
        <v>426</v>
      </c>
      <c r="Q478" s="241">
        <v>34</v>
      </c>
      <c r="R478" s="282">
        <f t="shared" si="53"/>
        <v>5.8823529411764705E-2</v>
      </c>
      <c r="S478" s="151">
        <v>36</v>
      </c>
    </row>
    <row r="479" spans="1:19">
      <c r="A479" s="173" t="str">
        <f t="shared" si="51"/>
        <v>Ściernica listkowa Ściernica listkowa FS 947D80x30x6P80trzpień 6mm</v>
      </c>
      <c r="C479" s="317" t="s">
        <v>1562</v>
      </c>
      <c r="D479" s="317" t="s">
        <v>414</v>
      </c>
      <c r="E479" s="10" t="s">
        <v>424</v>
      </c>
      <c r="F479" s="10" t="s">
        <v>100</v>
      </c>
      <c r="G479" s="298" t="s">
        <v>376</v>
      </c>
      <c r="H479" s="298"/>
      <c r="I479" s="298"/>
      <c r="J479" s="10">
        <v>10</v>
      </c>
      <c r="K479" s="251" t="s">
        <v>139</v>
      </c>
      <c r="L479" s="225"/>
      <c r="M479" s="367">
        <f t="shared" si="52"/>
        <v>38.6</v>
      </c>
      <c r="N479" s="290">
        <f t="shared" si="54"/>
        <v>38.6</v>
      </c>
      <c r="O479" s="225"/>
      <c r="P479" s="200" t="s">
        <v>427</v>
      </c>
      <c r="Q479" s="241">
        <v>36.200000000000003</v>
      </c>
      <c r="R479" s="282">
        <f t="shared" si="53"/>
        <v>6.629834254143642E-2</v>
      </c>
      <c r="S479" s="151">
        <v>38.6</v>
      </c>
    </row>
    <row r="480" spans="1:19">
      <c r="A480" s="173" t="str">
        <f t="shared" si="51"/>
        <v>Ściernica listkowa Ściernica listkowa FS 947D40x20x6P120trzpień 6mmnowość</v>
      </c>
      <c r="C480" s="317" t="s">
        <v>1562</v>
      </c>
      <c r="D480" s="317" t="s">
        <v>414</v>
      </c>
      <c r="E480" s="10" t="s">
        <v>415</v>
      </c>
      <c r="F480" s="10" t="s">
        <v>104</v>
      </c>
      <c r="G480" s="298" t="s">
        <v>376</v>
      </c>
      <c r="H480" s="298"/>
      <c r="I480" s="298" t="s">
        <v>1500</v>
      </c>
      <c r="J480" s="10">
        <v>10</v>
      </c>
      <c r="K480" s="251" t="s">
        <v>139</v>
      </c>
      <c r="L480" s="225"/>
      <c r="M480" s="367">
        <f t="shared" si="52"/>
        <v>14.2</v>
      </c>
      <c r="N480" s="290">
        <f t="shared" si="54"/>
        <v>14.2</v>
      </c>
      <c r="O480" s="225"/>
      <c r="P480" s="200" t="s">
        <v>2112</v>
      </c>
      <c r="Q480" s="241">
        <v>13.4</v>
      </c>
      <c r="R480" s="282">
        <f t="shared" si="53"/>
        <v>5.9701492537313348E-2</v>
      </c>
      <c r="S480" s="151">
        <v>14.2</v>
      </c>
    </row>
    <row r="481" spans="1:19">
      <c r="A481" s="173" t="str">
        <f t="shared" si="51"/>
        <v>Ściernica listkowa Ściernica listkowa FS 947D60x30x6P120trzpień 6mmnowość</v>
      </c>
      <c r="C481" s="317" t="s">
        <v>1562</v>
      </c>
      <c r="D481" s="317" t="s">
        <v>414</v>
      </c>
      <c r="E481" s="10" t="s">
        <v>420</v>
      </c>
      <c r="F481" s="10" t="s">
        <v>104</v>
      </c>
      <c r="G481" s="298" t="s">
        <v>376</v>
      </c>
      <c r="H481" s="298"/>
      <c r="I481" s="298" t="s">
        <v>1500</v>
      </c>
      <c r="J481" s="10">
        <v>10</v>
      </c>
      <c r="K481" s="251" t="s">
        <v>139</v>
      </c>
      <c r="L481" s="225"/>
      <c r="M481" s="367">
        <f t="shared" si="52"/>
        <v>30.8</v>
      </c>
      <c r="N481" s="290">
        <f t="shared" si="54"/>
        <v>30.8</v>
      </c>
      <c r="O481" s="225"/>
      <c r="P481" s="200" t="s">
        <v>2113</v>
      </c>
      <c r="Q481" s="241">
        <v>26.4</v>
      </c>
      <c r="R481" s="282">
        <f t="shared" si="53"/>
        <v>0.16666666666666677</v>
      </c>
      <c r="S481" s="151">
        <v>30.8</v>
      </c>
    </row>
    <row r="482" spans="1:19">
      <c r="A482" s="173" t="str">
        <f t="shared" si="51"/>
        <v>Ściernica listkowa Ściernica listkowa FS 947D60x50x6P120trzpień 6mmnowość</v>
      </c>
      <c r="C482" s="317" t="s">
        <v>1562</v>
      </c>
      <c r="D482" s="317" t="s">
        <v>414</v>
      </c>
      <c r="E482" s="10" t="s">
        <v>378</v>
      </c>
      <c r="F482" s="10" t="s">
        <v>104</v>
      </c>
      <c r="G482" s="298" t="s">
        <v>376</v>
      </c>
      <c r="H482" s="298"/>
      <c r="I482" s="298" t="s">
        <v>1500</v>
      </c>
      <c r="J482" s="10">
        <v>50</v>
      </c>
      <c r="K482" s="251" t="s">
        <v>139</v>
      </c>
      <c r="L482" s="225"/>
      <c r="M482" s="367">
        <f t="shared" si="52"/>
        <v>45.2</v>
      </c>
      <c r="N482" s="290">
        <f t="shared" si="54"/>
        <v>45.2</v>
      </c>
      <c r="O482" s="225"/>
      <c r="P482" s="200" t="s">
        <v>2324</v>
      </c>
      <c r="Q482" s="241">
        <v>37.6</v>
      </c>
      <c r="R482" s="282">
        <f t="shared" si="53"/>
        <v>0.20212765957446813</v>
      </c>
      <c r="S482" s="151">
        <v>45.2</v>
      </c>
    </row>
    <row r="483" spans="1:19">
      <c r="A483" s="173" t="str">
        <f t="shared" si="51"/>
        <v>Ściernica listkowa Ściernica listkowa FS 947D80x30x6P120trzpień 6mmnowość</v>
      </c>
      <c r="C483" s="317" t="s">
        <v>1562</v>
      </c>
      <c r="D483" s="317" t="s">
        <v>414</v>
      </c>
      <c r="E483" s="10" t="s">
        <v>424</v>
      </c>
      <c r="F483" s="10" t="s">
        <v>104</v>
      </c>
      <c r="G483" s="298" t="s">
        <v>376</v>
      </c>
      <c r="H483" s="298"/>
      <c r="I483" s="298" t="s">
        <v>1500</v>
      </c>
      <c r="J483" s="10">
        <v>10</v>
      </c>
      <c r="K483" s="251" t="s">
        <v>139</v>
      </c>
      <c r="L483" s="225"/>
      <c r="M483" s="367">
        <f t="shared" si="52"/>
        <v>47.2</v>
      </c>
      <c r="N483" s="290">
        <f t="shared" si="54"/>
        <v>47.2</v>
      </c>
      <c r="O483" s="225"/>
      <c r="P483" s="200" t="s">
        <v>2114</v>
      </c>
      <c r="Q483" s="241">
        <v>39.799999999999997</v>
      </c>
      <c r="R483" s="282">
        <f t="shared" si="53"/>
        <v>0.1859296482412062</v>
      </c>
      <c r="S483" s="151">
        <v>47.2</v>
      </c>
    </row>
    <row r="484" spans="1:19">
      <c r="A484" s="173" t="str">
        <f t="shared" si="51"/>
        <v>Ściernica listkowa Ściernica listkowa FS 947D80x50x6P120trzpień 6mmnowość</v>
      </c>
      <c r="C484" s="317" t="s">
        <v>1562</v>
      </c>
      <c r="D484" s="317" t="s">
        <v>414</v>
      </c>
      <c r="E484" s="10" t="s">
        <v>380</v>
      </c>
      <c r="F484" s="10" t="s">
        <v>104</v>
      </c>
      <c r="G484" s="298" t="s">
        <v>376</v>
      </c>
      <c r="H484" s="298"/>
      <c r="I484" s="298" t="s">
        <v>1500</v>
      </c>
      <c r="J484" s="10">
        <v>50</v>
      </c>
      <c r="K484" s="251" t="s">
        <v>139</v>
      </c>
      <c r="L484" s="225"/>
      <c r="M484" s="367">
        <f t="shared" si="52"/>
        <v>72.2</v>
      </c>
      <c r="N484" s="290">
        <f t="shared" si="54"/>
        <v>72.2</v>
      </c>
      <c r="O484" s="225"/>
      <c r="P484" s="200" t="s">
        <v>2324</v>
      </c>
      <c r="Q484" s="241">
        <v>59</v>
      </c>
      <c r="R484" s="282">
        <f t="shared" si="53"/>
        <v>0.22372881355932209</v>
      </c>
      <c r="S484" s="151">
        <v>72.2</v>
      </c>
    </row>
    <row r="485" spans="1:19">
      <c r="A485" s="173" t="str">
        <f t="shared" si="51"/>
        <v>Ściernica trzpieniowaXL-SM10x6x32S FINtrzpień 3mm</v>
      </c>
      <c r="C485" s="200" t="s">
        <v>1561</v>
      </c>
      <c r="D485" s="200" t="s">
        <v>428</v>
      </c>
      <c r="E485" s="17" t="s">
        <v>429</v>
      </c>
      <c r="F485" s="321" t="s">
        <v>54</v>
      </c>
      <c r="G485" s="298" t="s">
        <v>430</v>
      </c>
      <c r="H485" s="298"/>
      <c r="I485" s="298"/>
      <c r="J485" s="17">
        <v>100</v>
      </c>
      <c r="K485" s="253" t="s">
        <v>139</v>
      </c>
      <c r="L485" s="231"/>
      <c r="M485" s="367">
        <f t="shared" si="52"/>
        <v>2.92</v>
      </c>
      <c r="N485" s="290">
        <f t="shared" si="54"/>
        <v>2.92</v>
      </c>
      <c r="O485" s="231"/>
      <c r="P485" s="200" t="s">
        <v>431</v>
      </c>
      <c r="Q485" s="241">
        <v>2.92</v>
      </c>
      <c r="R485" s="282">
        <f t="shared" si="53"/>
        <v>0</v>
      </c>
      <c r="S485" s="151">
        <v>2.92</v>
      </c>
    </row>
    <row r="486" spans="1:19">
      <c r="A486" s="173" t="str">
        <f t="shared" si="51"/>
        <v>Ściernica trzpieniowaXL-SM10x6x32A MEDtrzpień 3mm</v>
      </c>
      <c r="C486" s="200" t="s">
        <v>1561</v>
      </c>
      <c r="D486" s="200" t="s">
        <v>428</v>
      </c>
      <c r="E486" s="17" t="s">
        <v>429</v>
      </c>
      <c r="F486" s="322" t="s">
        <v>176</v>
      </c>
      <c r="G486" s="298" t="s">
        <v>430</v>
      </c>
      <c r="H486" s="298"/>
      <c r="I486" s="298"/>
      <c r="J486" s="17">
        <v>100</v>
      </c>
      <c r="K486" s="253" t="s">
        <v>139</v>
      </c>
      <c r="L486" s="231"/>
      <c r="M486" s="367">
        <f t="shared" si="52"/>
        <v>2.92</v>
      </c>
      <c r="N486" s="290">
        <f t="shared" si="54"/>
        <v>2.92</v>
      </c>
      <c r="O486" s="231"/>
      <c r="P486" s="200" t="s">
        <v>432</v>
      </c>
      <c r="Q486" s="241">
        <v>2.92</v>
      </c>
      <c r="R486" s="282">
        <f t="shared" si="53"/>
        <v>0</v>
      </c>
      <c r="S486" s="151">
        <v>2.92</v>
      </c>
    </row>
    <row r="487" spans="1:19">
      <c r="A487" s="173" t="str">
        <f t="shared" si="51"/>
        <v>Ściernica trzpieniowaXL-SM10x6x33S FINtrzpień 3mm</v>
      </c>
      <c r="C487" s="200" t="s">
        <v>1561</v>
      </c>
      <c r="D487" s="200" t="s">
        <v>428</v>
      </c>
      <c r="E487" s="17" t="s">
        <v>429</v>
      </c>
      <c r="F487" s="323" t="s">
        <v>175</v>
      </c>
      <c r="G487" s="298" t="s">
        <v>430</v>
      </c>
      <c r="H487" s="298"/>
      <c r="I487" s="298"/>
      <c r="J487" s="17">
        <v>100</v>
      </c>
      <c r="K487" s="253" t="s">
        <v>139</v>
      </c>
      <c r="L487" s="231"/>
      <c r="M487" s="367">
        <f t="shared" si="52"/>
        <v>2.92</v>
      </c>
      <c r="N487" s="290">
        <f t="shared" si="54"/>
        <v>2.92</v>
      </c>
      <c r="O487" s="231"/>
      <c r="P487" s="200" t="s">
        <v>433</v>
      </c>
      <c r="Q487" s="241">
        <v>2.92</v>
      </c>
      <c r="R487" s="282">
        <f t="shared" si="53"/>
        <v>0</v>
      </c>
      <c r="S487" s="151">
        <v>2.92</v>
      </c>
    </row>
    <row r="488" spans="1:19">
      <c r="A488" s="173" t="str">
        <f t="shared" si="51"/>
        <v>Ściernica trzpieniowaXL-SM10x6x36A MEDtrzpień 3mm</v>
      </c>
      <c r="C488" s="200" t="s">
        <v>1561</v>
      </c>
      <c r="D488" s="200" t="s">
        <v>428</v>
      </c>
      <c r="E488" s="17" t="s">
        <v>429</v>
      </c>
      <c r="F488" s="323" t="s">
        <v>177</v>
      </c>
      <c r="G488" s="298" t="s">
        <v>430</v>
      </c>
      <c r="H488" s="298"/>
      <c r="I488" s="298"/>
      <c r="J488" s="17">
        <v>100</v>
      </c>
      <c r="K488" s="253" t="s">
        <v>139</v>
      </c>
      <c r="L488" s="231"/>
      <c r="M488" s="367">
        <f t="shared" si="52"/>
        <v>3.1</v>
      </c>
      <c r="N488" s="290">
        <f t="shared" si="54"/>
        <v>3.1</v>
      </c>
      <c r="O488" s="231"/>
      <c r="P488" s="200" t="s">
        <v>434</v>
      </c>
      <c r="Q488" s="241">
        <v>3.1</v>
      </c>
      <c r="R488" s="282">
        <f t="shared" si="53"/>
        <v>0</v>
      </c>
      <c r="S488" s="151">
        <v>3.1</v>
      </c>
    </row>
    <row r="489" spans="1:19">
      <c r="A489" s="173" t="str">
        <f t="shared" si="51"/>
        <v>Ściernica trzpieniowaXL-SM15x6x32S FINtrzpień 3mm</v>
      </c>
      <c r="C489" s="200" t="s">
        <v>1561</v>
      </c>
      <c r="D489" s="200" t="s">
        <v>428</v>
      </c>
      <c r="E489" s="17" t="s">
        <v>435</v>
      </c>
      <c r="F489" s="321" t="s">
        <v>54</v>
      </c>
      <c r="G489" s="298" t="s">
        <v>430</v>
      </c>
      <c r="H489" s="298"/>
      <c r="I489" s="298"/>
      <c r="J489" s="17">
        <v>100</v>
      </c>
      <c r="K489" s="253" t="s">
        <v>139</v>
      </c>
      <c r="L489" s="231"/>
      <c r="M489" s="367">
        <f t="shared" si="52"/>
        <v>3.1</v>
      </c>
      <c r="N489" s="290">
        <f t="shared" si="54"/>
        <v>3.1</v>
      </c>
      <c r="O489" s="231"/>
      <c r="P489" s="200" t="s">
        <v>436</v>
      </c>
      <c r="Q489" s="241">
        <v>3.1</v>
      </c>
      <c r="R489" s="282">
        <f t="shared" si="53"/>
        <v>0</v>
      </c>
      <c r="S489" s="151">
        <v>3.1</v>
      </c>
    </row>
    <row r="490" spans="1:19">
      <c r="A490" s="173" t="str">
        <f t="shared" si="51"/>
        <v>Ściernica trzpieniowaXL-SM15x6x32A MEDtrzpień 3mm</v>
      </c>
      <c r="C490" s="200" t="s">
        <v>1561</v>
      </c>
      <c r="D490" s="200" t="s">
        <v>428</v>
      </c>
      <c r="E490" s="17" t="s">
        <v>435</v>
      </c>
      <c r="F490" s="322" t="s">
        <v>176</v>
      </c>
      <c r="G490" s="298" t="s">
        <v>430</v>
      </c>
      <c r="H490" s="298"/>
      <c r="I490" s="298"/>
      <c r="J490" s="17">
        <v>100</v>
      </c>
      <c r="K490" s="253" t="s">
        <v>139</v>
      </c>
      <c r="L490" s="231"/>
      <c r="M490" s="367">
        <f t="shared" si="52"/>
        <v>3.1</v>
      </c>
      <c r="N490" s="290">
        <f t="shared" si="54"/>
        <v>3.1</v>
      </c>
      <c r="O490" s="231"/>
      <c r="P490" s="200" t="s">
        <v>437</v>
      </c>
      <c r="Q490" s="241">
        <v>3.1</v>
      </c>
      <c r="R490" s="282">
        <f t="shared" si="53"/>
        <v>0</v>
      </c>
      <c r="S490" s="151">
        <v>3.1</v>
      </c>
    </row>
    <row r="491" spans="1:19">
      <c r="A491" s="173" t="str">
        <f t="shared" si="51"/>
        <v>Ściernica trzpieniowaXL-SM15x6x33S FINtrzpień 3mm</v>
      </c>
      <c r="C491" s="200" t="s">
        <v>1561</v>
      </c>
      <c r="D491" s="200" t="s">
        <v>428</v>
      </c>
      <c r="E491" s="17" t="s">
        <v>435</v>
      </c>
      <c r="F491" s="323" t="s">
        <v>175</v>
      </c>
      <c r="G491" s="298" t="s">
        <v>430</v>
      </c>
      <c r="H491" s="298"/>
      <c r="I491" s="298"/>
      <c r="J491" s="17">
        <v>100</v>
      </c>
      <c r="K491" s="253" t="s">
        <v>139</v>
      </c>
      <c r="L491" s="231"/>
      <c r="M491" s="367">
        <f t="shared" si="52"/>
        <v>3.1</v>
      </c>
      <c r="N491" s="290">
        <f t="shared" si="54"/>
        <v>3.1</v>
      </c>
      <c r="O491" s="231"/>
      <c r="P491" s="200" t="s">
        <v>438</v>
      </c>
      <c r="Q491" s="241">
        <v>3.1</v>
      </c>
      <c r="R491" s="282">
        <f t="shared" si="53"/>
        <v>0</v>
      </c>
      <c r="S491" s="151">
        <v>3.1</v>
      </c>
    </row>
    <row r="492" spans="1:19">
      <c r="A492" s="173" t="str">
        <f t="shared" ref="A492:A548" si="55">_xlfn.CONCAT(C492,D492,E492,F492,G492,I492)</f>
        <v>Ściernica trzpieniowaXL-SM15x6x36A MEDtrzpień 3mm</v>
      </c>
      <c r="C492" s="200" t="s">
        <v>1561</v>
      </c>
      <c r="D492" s="200" t="s">
        <v>428</v>
      </c>
      <c r="E492" s="17" t="s">
        <v>435</v>
      </c>
      <c r="F492" s="322" t="s">
        <v>177</v>
      </c>
      <c r="G492" s="298" t="s">
        <v>430</v>
      </c>
      <c r="H492" s="298"/>
      <c r="I492" s="298"/>
      <c r="J492" s="17">
        <v>100</v>
      </c>
      <c r="K492" s="253" t="s">
        <v>139</v>
      </c>
      <c r="L492" s="231"/>
      <c r="M492" s="367">
        <f t="shared" si="52"/>
        <v>3.7</v>
      </c>
      <c r="N492" s="290">
        <f t="shared" si="54"/>
        <v>3.7</v>
      </c>
      <c r="O492" s="231"/>
      <c r="P492" s="200" t="s">
        <v>439</v>
      </c>
      <c r="Q492" s="241">
        <v>3.7</v>
      </c>
      <c r="R492" s="282">
        <f t="shared" si="53"/>
        <v>0</v>
      </c>
      <c r="S492" s="151">
        <v>3.7</v>
      </c>
    </row>
    <row r="493" spans="1:19">
      <c r="A493" s="173" t="str">
        <f t="shared" si="55"/>
        <v>Ściernica trzpieniowaXL-SM20x6x32S FINtrzpień 3mm</v>
      </c>
      <c r="C493" s="200" t="s">
        <v>1561</v>
      </c>
      <c r="D493" s="200" t="s">
        <v>428</v>
      </c>
      <c r="E493" s="18" t="s">
        <v>440</v>
      </c>
      <c r="F493" s="321" t="s">
        <v>54</v>
      </c>
      <c r="G493" s="298" t="s">
        <v>430</v>
      </c>
      <c r="H493" s="298"/>
      <c r="I493" s="298"/>
      <c r="J493" s="17">
        <v>50</v>
      </c>
      <c r="K493" s="253" t="s">
        <v>139</v>
      </c>
      <c r="L493" s="231"/>
      <c r="M493" s="367">
        <f t="shared" si="52"/>
        <v>3.7</v>
      </c>
      <c r="N493" s="290">
        <f t="shared" si="54"/>
        <v>3.7</v>
      </c>
      <c r="O493" s="231"/>
      <c r="P493" s="200" t="s">
        <v>441</v>
      </c>
      <c r="Q493" s="241">
        <v>3.7</v>
      </c>
      <c r="R493" s="282">
        <f t="shared" si="53"/>
        <v>0</v>
      </c>
      <c r="S493" s="151">
        <v>3.7</v>
      </c>
    </row>
    <row r="494" spans="1:19">
      <c r="A494" s="173" t="str">
        <f t="shared" si="55"/>
        <v>Ściernica trzpieniowaXL-SM20x6x32A MEDtrzpień 3mm</v>
      </c>
      <c r="C494" s="200" t="s">
        <v>1561</v>
      </c>
      <c r="D494" s="200" t="s">
        <v>428</v>
      </c>
      <c r="E494" s="18" t="s">
        <v>440</v>
      </c>
      <c r="F494" s="322" t="s">
        <v>176</v>
      </c>
      <c r="G494" s="298" t="s">
        <v>430</v>
      </c>
      <c r="H494" s="298"/>
      <c r="I494" s="298"/>
      <c r="J494" s="17">
        <v>50</v>
      </c>
      <c r="K494" s="253" t="s">
        <v>139</v>
      </c>
      <c r="L494" s="231"/>
      <c r="M494" s="367">
        <f t="shared" si="52"/>
        <v>3.7</v>
      </c>
      <c r="N494" s="290">
        <f t="shared" si="54"/>
        <v>3.7</v>
      </c>
      <c r="O494" s="231"/>
      <c r="P494" s="200" t="s">
        <v>442</v>
      </c>
      <c r="Q494" s="241">
        <v>3.7</v>
      </c>
      <c r="R494" s="282">
        <f t="shared" si="53"/>
        <v>0</v>
      </c>
      <c r="S494" s="151">
        <v>3.7</v>
      </c>
    </row>
    <row r="495" spans="1:19">
      <c r="A495" s="173" t="str">
        <f t="shared" si="55"/>
        <v>Ściernica trzpieniowaXL-SM20x6x33S FINtrzpień 3mm</v>
      </c>
      <c r="C495" s="200" t="s">
        <v>1561</v>
      </c>
      <c r="D495" s="200" t="s">
        <v>428</v>
      </c>
      <c r="E495" s="18" t="s">
        <v>440</v>
      </c>
      <c r="F495" s="323" t="s">
        <v>175</v>
      </c>
      <c r="G495" s="298" t="s">
        <v>430</v>
      </c>
      <c r="H495" s="298"/>
      <c r="I495" s="298"/>
      <c r="J495" s="17">
        <v>50</v>
      </c>
      <c r="K495" s="253" t="s">
        <v>139</v>
      </c>
      <c r="L495" s="231"/>
      <c r="M495" s="367">
        <f t="shared" ref="M495:M558" si="56">S495</f>
        <v>3.7</v>
      </c>
      <c r="N495" s="290">
        <f t="shared" si="54"/>
        <v>3.7</v>
      </c>
      <c r="O495" s="231"/>
      <c r="P495" s="200" t="s">
        <v>443</v>
      </c>
      <c r="Q495" s="241">
        <v>3.7</v>
      </c>
      <c r="R495" s="282">
        <f t="shared" si="53"/>
        <v>0</v>
      </c>
      <c r="S495" s="151">
        <v>3.7</v>
      </c>
    </row>
    <row r="496" spans="1:19">
      <c r="A496" s="173" t="str">
        <f t="shared" si="55"/>
        <v>Ściernica trzpieniowaXL-SM20x6x36A MEDtrzpień 3mm</v>
      </c>
      <c r="C496" s="200" t="s">
        <v>1561</v>
      </c>
      <c r="D496" s="200" t="s">
        <v>428</v>
      </c>
      <c r="E496" s="18" t="s">
        <v>440</v>
      </c>
      <c r="F496" s="322" t="s">
        <v>177</v>
      </c>
      <c r="G496" s="298" t="s">
        <v>430</v>
      </c>
      <c r="H496" s="298"/>
      <c r="I496" s="298"/>
      <c r="J496" s="17">
        <v>50</v>
      </c>
      <c r="K496" s="253" t="s">
        <v>139</v>
      </c>
      <c r="L496" s="231"/>
      <c r="M496" s="367">
        <f t="shared" si="56"/>
        <v>4.5999999999999996</v>
      </c>
      <c r="N496" s="290">
        <f t="shared" si="54"/>
        <v>4.5999999999999996</v>
      </c>
      <c r="O496" s="231"/>
      <c r="P496" s="200" t="s">
        <v>444</v>
      </c>
      <c r="Q496" s="241">
        <v>4.5999999999999996</v>
      </c>
      <c r="R496" s="282">
        <f t="shared" si="53"/>
        <v>0</v>
      </c>
      <c r="S496" s="151">
        <v>4.5999999999999996</v>
      </c>
    </row>
    <row r="497" spans="1:19">
      <c r="A497" s="173" t="str">
        <f t="shared" si="55"/>
        <v>Ściernica trzpieniowaXL-SM15x13x32S FINtrzpień 3mm</v>
      </c>
      <c r="C497" s="200" t="s">
        <v>1561</v>
      </c>
      <c r="D497" s="200" t="s">
        <v>428</v>
      </c>
      <c r="E497" s="17" t="s">
        <v>445</v>
      </c>
      <c r="F497" s="321" t="s">
        <v>54</v>
      </c>
      <c r="G497" s="298" t="s">
        <v>430</v>
      </c>
      <c r="H497" s="298"/>
      <c r="I497" s="298"/>
      <c r="J497" s="17">
        <v>100</v>
      </c>
      <c r="K497" s="253" t="s">
        <v>139</v>
      </c>
      <c r="L497" s="231"/>
      <c r="M497" s="367">
        <f t="shared" si="56"/>
        <v>3.7</v>
      </c>
      <c r="N497" s="290">
        <f t="shared" si="54"/>
        <v>3.7</v>
      </c>
      <c r="O497" s="231"/>
      <c r="P497" s="200" t="s">
        <v>446</v>
      </c>
      <c r="Q497" s="241">
        <v>3.7</v>
      </c>
      <c r="R497" s="282">
        <f t="shared" si="53"/>
        <v>0</v>
      </c>
      <c r="S497" s="151">
        <v>3.7</v>
      </c>
    </row>
    <row r="498" spans="1:19">
      <c r="A498" s="173" t="str">
        <f t="shared" si="55"/>
        <v>Ściernica trzpieniowaXL-SM15x13x32A MEDtrzpień 3mm</v>
      </c>
      <c r="C498" s="200" t="s">
        <v>1561</v>
      </c>
      <c r="D498" s="200" t="s">
        <v>428</v>
      </c>
      <c r="E498" s="17" t="s">
        <v>445</v>
      </c>
      <c r="F498" s="322" t="s">
        <v>176</v>
      </c>
      <c r="G498" s="298" t="s">
        <v>430</v>
      </c>
      <c r="H498" s="298"/>
      <c r="I498" s="298"/>
      <c r="J498" s="17">
        <v>100</v>
      </c>
      <c r="K498" s="253" t="s">
        <v>139</v>
      </c>
      <c r="L498" s="231"/>
      <c r="M498" s="367">
        <f t="shared" si="56"/>
        <v>3.7</v>
      </c>
      <c r="N498" s="290">
        <f t="shared" si="54"/>
        <v>3.7</v>
      </c>
      <c r="O498" s="231"/>
      <c r="P498" s="200" t="s">
        <v>447</v>
      </c>
      <c r="Q498" s="241">
        <v>3.7</v>
      </c>
      <c r="R498" s="282">
        <f t="shared" si="53"/>
        <v>0</v>
      </c>
      <c r="S498" s="151">
        <v>3.7</v>
      </c>
    </row>
    <row r="499" spans="1:19">
      <c r="A499" s="173" t="str">
        <f t="shared" si="55"/>
        <v>Ściernica trzpieniowaXL-SM20x13x32S FINtrzpień 3mm</v>
      </c>
      <c r="C499" s="200" t="s">
        <v>1561</v>
      </c>
      <c r="D499" s="200" t="s">
        <v>428</v>
      </c>
      <c r="E499" s="18" t="s">
        <v>448</v>
      </c>
      <c r="F499" s="321" t="s">
        <v>54</v>
      </c>
      <c r="G499" s="298" t="s">
        <v>430</v>
      </c>
      <c r="H499" s="298"/>
      <c r="I499" s="298"/>
      <c r="J499" s="17">
        <v>50</v>
      </c>
      <c r="K499" s="253" t="s">
        <v>139</v>
      </c>
      <c r="L499" s="231"/>
      <c r="M499" s="367">
        <f t="shared" si="56"/>
        <v>4.5999999999999996</v>
      </c>
      <c r="N499" s="290">
        <f t="shared" si="54"/>
        <v>4.5999999999999996</v>
      </c>
      <c r="O499" s="231"/>
      <c r="P499" s="200" t="s">
        <v>449</v>
      </c>
      <c r="Q499" s="241">
        <v>4.5999999999999996</v>
      </c>
      <c r="R499" s="282">
        <f t="shared" si="53"/>
        <v>0</v>
      </c>
      <c r="S499" s="151">
        <v>4.5999999999999996</v>
      </c>
    </row>
    <row r="500" spans="1:19">
      <c r="A500" s="173" t="str">
        <f t="shared" si="55"/>
        <v>Ściernica trzpieniowaXL-SM20x13x32A MEDtrzpień 3mm</v>
      </c>
      <c r="C500" s="200" t="s">
        <v>1561</v>
      </c>
      <c r="D500" s="200" t="s">
        <v>428</v>
      </c>
      <c r="E500" s="18" t="s">
        <v>448</v>
      </c>
      <c r="F500" s="322" t="s">
        <v>176</v>
      </c>
      <c r="G500" s="298" t="s">
        <v>430</v>
      </c>
      <c r="H500" s="298"/>
      <c r="I500" s="298"/>
      <c r="J500" s="17">
        <v>50</v>
      </c>
      <c r="K500" s="253" t="s">
        <v>139</v>
      </c>
      <c r="L500" s="231"/>
      <c r="M500" s="367">
        <f t="shared" si="56"/>
        <v>4.5999999999999996</v>
      </c>
      <c r="N500" s="290">
        <f t="shared" si="54"/>
        <v>4.5999999999999996</v>
      </c>
      <c r="O500" s="231"/>
      <c r="P500" s="200" t="s">
        <v>450</v>
      </c>
      <c r="Q500" s="241">
        <v>4.5999999999999996</v>
      </c>
      <c r="R500" s="282">
        <f t="shared" si="53"/>
        <v>0</v>
      </c>
      <c r="S500" s="151">
        <v>4.5999999999999996</v>
      </c>
    </row>
    <row r="501" spans="1:19">
      <c r="A501" s="173" t="str">
        <f t="shared" si="55"/>
        <v>Ściernica trzpieniowaXL-SM20x6x62S FINtrzpień 6mm</v>
      </c>
      <c r="C501" s="200" t="s">
        <v>1561</v>
      </c>
      <c r="D501" s="200" t="s">
        <v>428</v>
      </c>
      <c r="E501" s="18" t="s">
        <v>451</v>
      </c>
      <c r="F501" s="321" t="s">
        <v>54</v>
      </c>
      <c r="G501" s="298" t="s">
        <v>376</v>
      </c>
      <c r="H501" s="298"/>
      <c r="I501" s="298"/>
      <c r="J501" s="17">
        <v>50</v>
      </c>
      <c r="K501" s="253" t="s">
        <v>139</v>
      </c>
      <c r="L501" s="231"/>
      <c r="M501" s="367">
        <f t="shared" si="56"/>
        <v>3.7</v>
      </c>
      <c r="N501" s="290">
        <f t="shared" si="54"/>
        <v>3.7</v>
      </c>
      <c r="O501" s="231"/>
      <c r="P501" s="200" t="s">
        <v>452</v>
      </c>
      <c r="Q501" s="241">
        <v>3.7</v>
      </c>
      <c r="R501" s="282">
        <f t="shared" si="53"/>
        <v>0</v>
      </c>
      <c r="S501" s="151">
        <v>3.7</v>
      </c>
    </row>
    <row r="502" spans="1:19">
      <c r="A502" s="173" t="str">
        <f t="shared" si="55"/>
        <v>Ściernica trzpieniowaXL-SM20x6x62A MEDtrzpień 6mm</v>
      </c>
      <c r="C502" s="200" t="s">
        <v>1561</v>
      </c>
      <c r="D502" s="200" t="s">
        <v>428</v>
      </c>
      <c r="E502" s="18" t="s">
        <v>451</v>
      </c>
      <c r="F502" s="323" t="s">
        <v>176</v>
      </c>
      <c r="G502" s="298" t="s">
        <v>376</v>
      </c>
      <c r="H502" s="298"/>
      <c r="I502" s="298"/>
      <c r="J502" s="17">
        <v>50</v>
      </c>
      <c r="K502" s="253" t="s">
        <v>139</v>
      </c>
      <c r="L502" s="231"/>
      <c r="M502" s="367">
        <f t="shared" si="56"/>
        <v>3.7</v>
      </c>
      <c r="N502" s="290">
        <f t="shared" si="54"/>
        <v>3.7</v>
      </c>
      <c r="O502" s="231"/>
      <c r="P502" s="200" t="s">
        <v>453</v>
      </c>
      <c r="Q502" s="241">
        <v>3.7</v>
      </c>
      <c r="R502" s="282">
        <f t="shared" si="53"/>
        <v>0</v>
      </c>
      <c r="S502" s="151">
        <v>3.7</v>
      </c>
    </row>
    <row r="503" spans="1:19">
      <c r="A503" s="173" t="str">
        <f t="shared" si="55"/>
        <v>Ściernica trzpieniowaXL-SM20x6x63S FINtrzpień 6mm</v>
      </c>
      <c r="C503" s="200" t="s">
        <v>1561</v>
      </c>
      <c r="D503" s="200" t="s">
        <v>428</v>
      </c>
      <c r="E503" s="18" t="s">
        <v>451</v>
      </c>
      <c r="F503" s="323" t="s">
        <v>175</v>
      </c>
      <c r="G503" s="298" t="s">
        <v>376</v>
      </c>
      <c r="H503" s="298"/>
      <c r="I503" s="298"/>
      <c r="J503" s="17">
        <v>50</v>
      </c>
      <c r="K503" s="253" t="s">
        <v>139</v>
      </c>
      <c r="L503" s="231"/>
      <c r="M503" s="367">
        <f t="shared" si="56"/>
        <v>3.7</v>
      </c>
      <c r="N503" s="290">
        <f t="shared" si="54"/>
        <v>3.7</v>
      </c>
      <c r="O503" s="231"/>
      <c r="P503" s="200" t="s">
        <v>2335</v>
      </c>
      <c r="Q503" s="241">
        <v>3.7</v>
      </c>
      <c r="R503" s="282">
        <f t="shared" si="53"/>
        <v>0</v>
      </c>
      <c r="S503" s="151">
        <v>3.7</v>
      </c>
    </row>
    <row r="504" spans="1:19">
      <c r="A504" s="173" t="str">
        <f t="shared" si="55"/>
        <v>Ściernica trzpieniowaXL-SM20x6x66A MEDtrzpień 6mm</v>
      </c>
      <c r="C504" s="200" t="s">
        <v>1561</v>
      </c>
      <c r="D504" s="200" t="s">
        <v>428</v>
      </c>
      <c r="E504" s="18" t="s">
        <v>451</v>
      </c>
      <c r="F504" s="323" t="s">
        <v>177</v>
      </c>
      <c r="G504" s="298" t="s">
        <v>376</v>
      </c>
      <c r="H504" s="298"/>
      <c r="I504" s="298"/>
      <c r="J504" s="17">
        <v>50</v>
      </c>
      <c r="K504" s="253" t="s">
        <v>139</v>
      </c>
      <c r="L504" s="231"/>
      <c r="M504" s="367">
        <f t="shared" si="56"/>
        <v>3.7</v>
      </c>
      <c r="N504" s="290">
        <f t="shared" si="54"/>
        <v>3.7</v>
      </c>
      <c r="O504" s="231"/>
      <c r="P504" s="200" t="s">
        <v>454</v>
      </c>
      <c r="Q504" s="241">
        <v>3.7</v>
      </c>
      <c r="R504" s="282">
        <f t="shared" si="53"/>
        <v>0</v>
      </c>
      <c r="S504" s="151">
        <v>3.7</v>
      </c>
    </row>
    <row r="505" spans="1:19">
      <c r="A505" s="173" t="str">
        <f t="shared" si="55"/>
        <v>Ściernica trzpieniowaXL-SM25x6x62S FINtrzpień 6mm</v>
      </c>
      <c r="C505" s="200" t="s">
        <v>1561</v>
      </c>
      <c r="D505" s="200" t="s">
        <v>428</v>
      </c>
      <c r="E505" s="18" t="s">
        <v>455</v>
      </c>
      <c r="F505" s="321" t="s">
        <v>54</v>
      </c>
      <c r="G505" s="298" t="s">
        <v>376</v>
      </c>
      <c r="H505" s="298"/>
      <c r="I505" s="298"/>
      <c r="J505" s="17">
        <v>50</v>
      </c>
      <c r="K505" s="253" t="s">
        <v>139</v>
      </c>
      <c r="L505" s="231"/>
      <c r="M505" s="367">
        <f t="shared" si="56"/>
        <v>4</v>
      </c>
      <c r="N505" s="290">
        <f t="shared" si="54"/>
        <v>4</v>
      </c>
      <c r="O505" s="231"/>
      <c r="P505" s="200" t="s">
        <v>456</v>
      </c>
      <c r="Q505" s="241">
        <v>4</v>
      </c>
      <c r="R505" s="282">
        <f t="shared" ref="R505:R554" si="57">(S505-Q505)/Q505</f>
        <v>0</v>
      </c>
      <c r="S505" s="151">
        <v>4</v>
      </c>
    </row>
    <row r="506" spans="1:19">
      <c r="A506" s="173" t="str">
        <f t="shared" si="55"/>
        <v>Ściernica trzpieniowaXL-SM25x6x62A MEDtrzpień 6mm</v>
      </c>
      <c r="C506" s="200" t="s">
        <v>1561</v>
      </c>
      <c r="D506" s="200" t="s">
        <v>428</v>
      </c>
      <c r="E506" s="18" t="s">
        <v>455</v>
      </c>
      <c r="F506" s="323" t="s">
        <v>176</v>
      </c>
      <c r="G506" s="298" t="s">
        <v>376</v>
      </c>
      <c r="H506" s="298"/>
      <c r="I506" s="298"/>
      <c r="J506" s="17">
        <v>50</v>
      </c>
      <c r="K506" s="253" t="s">
        <v>139</v>
      </c>
      <c r="L506" s="231"/>
      <c r="M506" s="367">
        <f t="shared" si="56"/>
        <v>4</v>
      </c>
      <c r="N506" s="290">
        <f t="shared" si="54"/>
        <v>4</v>
      </c>
      <c r="O506" s="231"/>
      <c r="P506" s="200" t="s">
        <v>457</v>
      </c>
      <c r="Q506" s="241">
        <v>4</v>
      </c>
      <c r="R506" s="282">
        <f t="shared" si="57"/>
        <v>0</v>
      </c>
      <c r="S506" s="151">
        <v>4</v>
      </c>
    </row>
    <row r="507" spans="1:19">
      <c r="A507" s="173" t="str">
        <f t="shared" si="55"/>
        <v>Ściernica trzpieniowaXL-SM25x6x63S FINtrzpień 6mm</v>
      </c>
      <c r="C507" s="200" t="s">
        <v>1561</v>
      </c>
      <c r="D507" s="200" t="s">
        <v>428</v>
      </c>
      <c r="E507" s="18" t="s">
        <v>455</v>
      </c>
      <c r="F507" s="323" t="s">
        <v>175</v>
      </c>
      <c r="G507" s="298" t="s">
        <v>376</v>
      </c>
      <c r="H507" s="298"/>
      <c r="I507" s="298"/>
      <c r="J507" s="17">
        <v>50</v>
      </c>
      <c r="K507" s="253" t="s">
        <v>139</v>
      </c>
      <c r="L507" s="231"/>
      <c r="M507" s="367">
        <f t="shared" si="56"/>
        <v>4</v>
      </c>
      <c r="N507" s="290">
        <f t="shared" si="54"/>
        <v>4</v>
      </c>
      <c r="O507" s="231"/>
      <c r="P507" s="200" t="s">
        <v>2115</v>
      </c>
      <c r="Q507" s="241">
        <v>4</v>
      </c>
      <c r="R507" s="282">
        <f t="shared" si="57"/>
        <v>0</v>
      </c>
      <c r="S507" s="151">
        <v>4</v>
      </c>
    </row>
    <row r="508" spans="1:19">
      <c r="A508" s="173" t="str">
        <f t="shared" si="55"/>
        <v>Ściernica trzpieniowaXL-SM25x6x66A MEDtrzpień 6mm</v>
      </c>
      <c r="C508" s="200" t="s">
        <v>1561</v>
      </c>
      <c r="D508" s="200" t="s">
        <v>428</v>
      </c>
      <c r="E508" s="18" t="s">
        <v>455</v>
      </c>
      <c r="F508" s="323" t="s">
        <v>177</v>
      </c>
      <c r="G508" s="298" t="s">
        <v>376</v>
      </c>
      <c r="H508" s="298"/>
      <c r="I508" s="298"/>
      <c r="J508" s="17">
        <v>50</v>
      </c>
      <c r="K508" s="253" t="s">
        <v>139</v>
      </c>
      <c r="L508" s="231"/>
      <c r="M508" s="367">
        <f t="shared" si="56"/>
        <v>5</v>
      </c>
      <c r="N508" s="290">
        <f t="shared" si="54"/>
        <v>5</v>
      </c>
      <c r="O508" s="231"/>
      <c r="P508" s="200" t="s">
        <v>458</v>
      </c>
      <c r="Q508" s="241">
        <v>5</v>
      </c>
      <c r="R508" s="282">
        <f t="shared" si="57"/>
        <v>0</v>
      </c>
      <c r="S508" s="151">
        <v>5</v>
      </c>
    </row>
    <row r="509" spans="1:19">
      <c r="A509" s="173" t="str">
        <f t="shared" si="55"/>
        <v>Ściernica trzpieniowaXL-SM15x13x62S FINtrzpień 6mm</v>
      </c>
      <c r="C509" s="200" t="s">
        <v>1561</v>
      </c>
      <c r="D509" s="200" t="s">
        <v>428</v>
      </c>
      <c r="E509" s="17" t="s">
        <v>459</v>
      </c>
      <c r="F509" s="321" t="s">
        <v>54</v>
      </c>
      <c r="G509" s="298" t="s">
        <v>376</v>
      </c>
      <c r="H509" s="298"/>
      <c r="I509" s="298"/>
      <c r="J509" s="17">
        <v>100</v>
      </c>
      <c r="K509" s="253" t="s">
        <v>139</v>
      </c>
      <c r="L509" s="231"/>
      <c r="M509" s="367">
        <f t="shared" si="56"/>
        <v>3.7</v>
      </c>
      <c r="N509" s="290">
        <f t="shared" si="54"/>
        <v>3.7</v>
      </c>
      <c r="O509" s="231"/>
      <c r="P509" s="200" t="s">
        <v>460</v>
      </c>
      <c r="Q509" s="241">
        <v>3.7</v>
      </c>
      <c r="R509" s="282">
        <f t="shared" si="57"/>
        <v>0</v>
      </c>
      <c r="S509" s="151">
        <v>3.7</v>
      </c>
    </row>
    <row r="510" spans="1:19">
      <c r="A510" s="173" t="str">
        <f t="shared" si="55"/>
        <v>Ściernica trzpieniowaXL-SM15x13x62A MEDtrzpień 6mm</v>
      </c>
      <c r="C510" s="200" t="s">
        <v>1561</v>
      </c>
      <c r="D510" s="200" t="s">
        <v>428</v>
      </c>
      <c r="E510" s="17" t="s">
        <v>459</v>
      </c>
      <c r="F510" s="322" t="s">
        <v>176</v>
      </c>
      <c r="G510" s="298" t="s">
        <v>376</v>
      </c>
      <c r="H510" s="298"/>
      <c r="I510" s="298"/>
      <c r="J510" s="17">
        <v>100</v>
      </c>
      <c r="K510" s="253" t="s">
        <v>139</v>
      </c>
      <c r="L510" s="231"/>
      <c r="M510" s="367">
        <f t="shared" si="56"/>
        <v>3.7</v>
      </c>
      <c r="N510" s="290">
        <f t="shared" si="54"/>
        <v>3.7</v>
      </c>
      <c r="O510" s="231"/>
      <c r="P510" s="200" t="s">
        <v>461</v>
      </c>
      <c r="Q510" s="241">
        <v>3.7</v>
      </c>
      <c r="R510" s="282">
        <f t="shared" si="57"/>
        <v>0</v>
      </c>
      <c r="S510" s="151">
        <v>3.7</v>
      </c>
    </row>
    <row r="511" spans="1:19" s="56" customFormat="1">
      <c r="A511" s="173" t="str">
        <f t="shared" si="55"/>
        <v>Ściernica trzpieniowaXL-SM20x13x62S FINtrzpień 6mm</v>
      </c>
      <c r="B511" s="173"/>
      <c r="C511" s="200" t="s">
        <v>1561</v>
      </c>
      <c r="D511" s="200" t="s">
        <v>428</v>
      </c>
      <c r="E511" s="18" t="s">
        <v>462</v>
      </c>
      <c r="F511" s="322" t="s">
        <v>54</v>
      </c>
      <c r="G511" s="301" t="s">
        <v>376</v>
      </c>
      <c r="H511" s="301"/>
      <c r="I511" s="301"/>
      <c r="J511" s="160">
        <v>50</v>
      </c>
      <c r="K511" s="253" t="s">
        <v>139</v>
      </c>
      <c r="L511" s="232"/>
      <c r="M511" s="367">
        <f t="shared" si="56"/>
        <v>4.5</v>
      </c>
      <c r="N511" s="292">
        <f t="shared" si="54"/>
        <v>4.5</v>
      </c>
      <c r="O511" s="232"/>
      <c r="P511" s="200" t="s">
        <v>463</v>
      </c>
      <c r="Q511" s="243">
        <v>4.5</v>
      </c>
      <c r="R511" s="282">
        <f t="shared" si="57"/>
        <v>0</v>
      </c>
      <c r="S511" s="151">
        <v>4.5</v>
      </c>
    </row>
    <row r="512" spans="1:19" s="56" customFormat="1">
      <c r="A512" s="173" t="str">
        <f t="shared" si="55"/>
        <v>Ściernica trzpieniowaXL-SM20x13x62A MEDtrzpień 6mm</v>
      </c>
      <c r="B512" s="173"/>
      <c r="C512" s="200" t="s">
        <v>1561</v>
      </c>
      <c r="D512" s="200" t="s">
        <v>428</v>
      </c>
      <c r="E512" s="17" t="s">
        <v>462</v>
      </c>
      <c r="F512" s="322" t="s">
        <v>176</v>
      </c>
      <c r="G512" s="298" t="s">
        <v>376</v>
      </c>
      <c r="H512" s="298"/>
      <c r="I512" s="298"/>
      <c r="J512" s="17">
        <v>50</v>
      </c>
      <c r="K512" s="253" t="s">
        <v>139</v>
      </c>
      <c r="L512" s="231"/>
      <c r="M512" s="367">
        <f t="shared" si="56"/>
        <v>4.5</v>
      </c>
      <c r="N512" s="292">
        <f t="shared" si="54"/>
        <v>4.5</v>
      </c>
      <c r="O512" s="231"/>
      <c r="P512" s="200" t="s">
        <v>464</v>
      </c>
      <c r="Q512" s="243">
        <v>4.5</v>
      </c>
      <c r="R512" s="282">
        <f t="shared" si="57"/>
        <v>0</v>
      </c>
      <c r="S512" s="151">
        <v>4.5</v>
      </c>
    </row>
    <row r="513" spans="1:19">
      <c r="A513" s="173" t="str">
        <f t="shared" si="55"/>
        <v>Ściernica trzpieniowaXL-SM25x13x62S FINtrzpień 6mm</v>
      </c>
      <c r="C513" s="200" t="s">
        <v>1561</v>
      </c>
      <c r="D513" s="200" t="s">
        <v>428</v>
      </c>
      <c r="E513" s="17" t="s">
        <v>465</v>
      </c>
      <c r="F513" s="322" t="s">
        <v>54</v>
      </c>
      <c r="G513" s="298" t="s">
        <v>376</v>
      </c>
      <c r="H513" s="298"/>
      <c r="I513" s="298"/>
      <c r="J513" s="17">
        <v>50</v>
      </c>
      <c r="K513" s="253" t="s">
        <v>139</v>
      </c>
      <c r="L513" s="231"/>
      <c r="M513" s="367">
        <f t="shared" si="56"/>
        <v>5.9</v>
      </c>
      <c r="N513" s="290">
        <f t="shared" si="54"/>
        <v>5.9</v>
      </c>
      <c r="O513" s="231"/>
      <c r="P513" s="200" t="s">
        <v>466</v>
      </c>
      <c r="Q513" s="241">
        <v>5.9</v>
      </c>
      <c r="R513" s="282">
        <f t="shared" si="57"/>
        <v>0</v>
      </c>
      <c r="S513" s="151">
        <v>5.9</v>
      </c>
    </row>
    <row r="514" spans="1:19">
      <c r="A514" s="173" t="str">
        <f t="shared" si="55"/>
        <v>Ściernica trzpieniowaXL-SM25x13x62A MEDtrzpień 6mm</v>
      </c>
      <c r="C514" s="200" t="s">
        <v>1561</v>
      </c>
      <c r="D514" s="200" t="s">
        <v>428</v>
      </c>
      <c r="E514" s="17" t="s">
        <v>465</v>
      </c>
      <c r="F514" s="322" t="s">
        <v>176</v>
      </c>
      <c r="G514" s="298" t="s">
        <v>376</v>
      </c>
      <c r="H514" s="298"/>
      <c r="I514" s="298"/>
      <c r="J514" s="17">
        <v>50</v>
      </c>
      <c r="K514" s="253" t="s">
        <v>139</v>
      </c>
      <c r="L514" s="231"/>
      <c r="M514" s="367">
        <f t="shared" si="56"/>
        <v>6</v>
      </c>
      <c r="N514" s="290">
        <f t="shared" si="54"/>
        <v>6</v>
      </c>
      <c r="O514" s="231"/>
      <c r="P514" s="200" t="s">
        <v>467</v>
      </c>
      <c r="Q514" s="241">
        <v>6</v>
      </c>
      <c r="R514" s="282">
        <f t="shared" si="57"/>
        <v>0</v>
      </c>
      <c r="S514" s="151">
        <v>6</v>
      </c>
    </row>
    <row r="515" spans="1:19">
      <c r="A515" s="173" t="str">
        <f t="shared" si="55"/>
        <v>Ściernica trzpieniowaXL-SM30x13x62S FINtrzpień 6mm</v>
      </c>
      <c r="C515" s="200" t="s">
        <v>1561</v>
      </c>
      <c r="D515" s="200" t="s">
        <v>428</v>
      </c>
      <c r="E515" s="17" t="s">
        <v>468</v>
      </c>
      <c r="F515" s="322" t="s">
        <v>54</v>
      </c>
      <c r="G515" s="298" t="s">
        <v>376</v>
      </c>
      <c r="H515" s="298"/>
      <c r="I515" s="298"/>
      <c r="J515" s="17">
        <v>50</v>
      </c>
      <c r="K515" s="253" t="s">
        <v>139</v>
      </c>
      <c r="L515" s="231"/>
      <c r="M515" s="367">
        <f t="shared" si="56"/>
        <v>7</v>
      </c>
      <c r="N515" s="290">
        <f t="shared" si="54"/>
        <v>7</v>
      </c>
      <c r="O515" s="231"/>
      <c r="P515" s="200" t="s">
        <v>469</v>
      </c>
      <c r="Q515" s="241">
        <v>7</v>
      </c>
      <c r="R515" s="282">
        <f t="shared" si="57"/>
        <v>0</v>
      </c>
      <c r="S515" s="151">
        <v>7</v>
      </c>
    </row>
    <row r="516" spans="1:19">
      <c r="A516" s="173" t="str">
        <f t="shared" si="55"/>
        <v>Ściernica trzpieniowaXL-SM30x13x62A MEDtrzpień 6mm</v>
      </c>
      <c r="C516" s="200" t="s">
        <v>1561</v>
      </c>
      <c r="D516" s="200" t="s">
        <v>428</v>
      </c>
      <c r="E516" s="18" t="s">
        <v>468</v>
      </c>
      <c r="F516" s="322" t="s">
        <v>176</v>
      </c>
      <c r="G516" s="298" t="s">
        <v>376</v>
      </c>
      <c r="H516" s="298"/>
      <c r="I516" s="298"/>
      <c r="J516" s="17">
        <v>50</v>
      </c>
      <c r="K516" s="253" t="s">
        <v>139</v>
      </c>
      <c r="L516" s="231"/>
      <c r="M516" s="367">
        <f t="shared" si="56"/>
        <v>7.2</v>
      </c>
      <c r="N516" s="290">
        <f t="shared" si="54"/>
        <v>7.2</v>
      </c>
      <c r="O516" s="231"/>
      <c r="P516" s="200" t="s">
        <v>470</v>
      </c>
      <c r="Q516" s="241">
        <v>7.2</v>
      </c>
      <c r="R516" s="282">
        <f t="shared" si="57"/>
        <v>0</v>
      </c>
      <c r="S516" s="151">
        <v>7.2</v>
      </c>
    </row>
    <row r="517" spans="1:19">
      <c r="A517" s="173" t="str">
        <f t="shared" si="55"/>
        <v>Ściernica trzpieniowaXL-DS50x6x6 2S FINtrzpień 6mm</v>
      </c>
      <c r="C517" s="200" t="s">
        <v>1561</v>
      </c>
      <c r="D517" s="200" t="s">
        <v>471</v>
      </c>
      <c r="E517" s="17" t="s">
        <v>472</v>
      </c>
      <c r="F517" s="322" t="s">
        <v>54</v>
      </c>
      <c r="G517" s="298" t="s">
        <v>376</v>
      </c>
      <c r="H517" s="298"/>
      <c r="I517" s="298"/>
      <c r="J517" s="17">
        <v>10</v>
      </c>
      <c r="K517" s="253" t="s">
        <v>139</v>
      </c>
      <c r="L517" s="231"/>
      <c r="M517" s="367">
        <f t="shared" si="56"/>
        <v>10.199999999999999</v>
      </c>
      <c r="N517" s="290">
        <f t="shared" ref="N517:N580" si="58">M517*(1-$N$2)</f>
        <v>10.199999999999999</v>
      </c>
      <c r="O517" s="231"/>
      <c r="P517" s="200" t="s">
        <v>473</v>
      </c>
      <c r="Q517" s="241">
        <v>9.6</v>
      </c>
      <c r="R517" s="282">
        <f t="shared" si="57"/>
        <v>6.2499999999999965E-2</v>
      </c>
      <c r="S517" s="151">
        <v>10.199999999999999</v>
      </c>
    </row>
    <row r="518" spans="1:19">
      <c r="A518" s="173" t="str">
        <f t="shared" si="55"/>
        <v>Ściernica trzpieniowaXL-DS50x6x6 2A MEDtrzpień 6mm</v>
      </c>
      <c r="C518" s="200" t="s">
        <v>1561</v>
      </c>
      <c r="D518" s="200" t="s">
        <v>471</v>
      </c>
      <c r="E518" s="17" t="s">
        <v>472</v>
      </c>
      <c r="F518" s="322" t="s">
        <v>176</v>
      </c>
      <c r="G518" s="298" t="s">
        <v>376</v>
      </c>
      <c r="H518" s="298"/>
      <c r="I518" s="298"/>
      <c r="J518" s="17">
        <v>10</v>
      </c>
      <c r="K518" s="253" t="s">
        <v>139</v>
      </c>
      <c r="L518" s="231"/>
      <c r="M518" s="367">
        <f t="shared" si="56"/>
        <v>10.8</v>
      </c>
      <c r="N518" s="290">
        <f t="shared" si="58"/>
        <v>10.8</v>
      </c>
      <c r="O518" s="231"/>
      <c r="P518" s="200" t="s">
        <v>474</v>
      </c>
      <c r="Q518" s="241">
        <v>10</v>
      </c>
      <c r="R518" s="282">
        <f t="shared" si="57"/>
        <v>8.0000000000000071E-2</v>
      </c>
      <c r="S518" s="151">
        <v>10.8</v>
      </c>
    </row>
    <row r="519" spans="1:19">
      <c r="A519" s="173" t="str">
        <f t="shared" si="55"/>
        <v>Ściernica trzpieniowaXL-DS50x6x6 3S FINtrzpień 6mm</v>
      </c>
      <c r="C519" s="200" t="s">
        <v>1561</v>
      </c>
      <c r="D519" s="200" t="s">
        <v>471</v>
      </c>
      <c r="E519" s="17" t="s">
        <v>472</v>
      </c>
      <c r="F519" s="322" t="s">
        <v>175</v>
      </c>
      <c r="G519" s="298" t="s">
        <v>376</v>
      </c>
      <c r="H519" s="298"/>
      <c r="I519" s="298"/>
      <c r="J519" s="17">
        <v>10</v>
      </c>
      <c r="K519" s="253" t="s">
        <v>139</v>
      </c>
      <c r="L519" s="231"/>
      <c r="M519" s="367">
        <f t="shared" si="56"/>
        <v>10.8</v>
      </c>
      <c r="N519" s="290">
        <f t="shared" si="58"/>
        <v>10.8</v>
      </c>
      <c r="O519" s="231"/>
      <c r="P519" s="200" t="s">
        <v>475</v>
      </c>
      <c r="Q519" s="241">
        <v>9.6</v>
      </c>
      <c r="R519" s="282">
        <f t="shared" si="57"/>
        <v>0.12500000000000011</v>
      </c>
      <c r="S519" s="151">
        <v>10.8</v>
      </c>
    </row>
    <row r="520" spans="1:19">
      <c r="A520" s="173" t="str">
        <f t="shared" si="55"/>
        <v>Ściernica trzpieniowaXL-DS50x6x6 6A MEDtrzpień 6mm</v>
      </c>
      <c r="C520" s="200" t="s">
        <v>1561</v>
      </c>
      <c r="D520" s="200" t="s">
        <v>471</v>
      </c>
      <c r="E520" s="17" t="s">
        <v>472</v>
      </c>
      <c r="F520" s="322" t="s">
        <v>177</v>
      </c>
      <c r="G520" s="298" t="s">
        <v>376</v>
      </c>
      <c r="H520" s="298"/>
      <c r="I520" s="298"/>
      <c r="J520" s="17">
        <v>10</v>
      </c>
      <c r="K520" s="253" t="s">
        <v>139</v>
      </c>
      <c r="L520" s="231"/>
      <c r="M520" s="367">
        <f t="shared" si="56"/>
        <v>15</v>
      </c>
      <c r="N520" s="290">
        <f t="shared" si="58"/>
        <v>15</v>
      </c>
      <c r="O520" s="231"/>
      <c r="P520" s="200" t="s">
        <v>476</v>
      </c>
      <c r="Q520" s="241">
        <v>12.1</v>
      </c>
      <c r="R520" s="282">
        <f t="shared" si="57"/>
        <v>0.23966942148760334</v>
      </c>
      <c r="S520" s="151">
        <v>15</v>
      </c>
    </row>
    <row r="521" spans="1:19">
      <c r="A521" s="173" t="str">
        <f t="shared" si="55"/>
        <v>Ściernica trzpieniowaXL-DS60x6x62S FINtrzpień 6mm</v>
      </c>
      <c r="C521" s="200" t="s">
        <v>1561</v>
      </c>
      <c r="D521" s="200" t="s">
        <v>471</v>
      </c>
      <c r="E521" s="18" t="s">
        <v>2306</v>
      </c>
      <c r="F521" s="322" t="s">
        <v>54</v>
      </c>
      <c r="G521" s="298" t="s">
        <v>376</v>
      </c>
      <c r="H521" s="298"/>
      <c r="I521" s="298"/>
      <c r="J521" s="17">
        <v>10</v>
      </c>
      <c r="K521" s="253" t="s">
        <v>139</v>
      </c>
      <c r="L521" s="231"/>
      <c r="M521" s="367">
        <f t="shared" si="56"/>
        <v>10.199999999999999</v>
      </c>
      <c r="N521" s="290">
        <f t="shared" si="58"/>
        <v>10.199999999999999</v>
      </c>
      <c r="O521" s="231"/>
      <c r="P521" s="200" t="s">
        <v>477</v>
      </c>
      <c r="Q521" s="241">
        <v>10.6</v>
      </c>
      <c r="R521" s="282">
        <f t="shared" si="57"/>
        <v>-3.7735849056603807E-2</v>
      </c>
      <c r="S521" s="151">
        <v>10.199999999999999</v>
      </c>
    </row>
    <row r="522" spans="1:19">
      <c r="A522" s="173" t="str">
        <f t="shared" si="55"/>
        <v>Ściernica trzpieniowaXL-DS60x6x62A MEDtrzpień 6mm</v>
      </c>
      <c r="C522" s="200" t="s">
        <v>1561</v>
      </c>
      <c r="D522" s="200" t="s">
        <v>471</v>
      </c>
      <c r="E522" s="18" t="s">
        <v>2306</v>
      </c>
      <c r="F522" s="322" t="s">
        <v>176</v>
      </c>
      <c r="G522" s="298" t="s">
        <v>376</v>
      </c>
      <c r="H522" s="298"/>
      <c r="I522" s="298"/>
      <c r="J522" s="17">
        <v>10</v>
      </c>
      <c r="K522" s="253" t="s">
        <v>139</v>
      </c>
      <c r="L522" s="231"/>
      <c r="M522" s="367">
        <f t="shared" si="56"/>
        <v>10.8</v>
      </c>
      <c r="N522" s="290">
        <f t="shared" si="58"/>
        <v>10.8</v>
      </c>
      <c r="O522" s="231"/>
      <c r="P522" s="200" t="s">
        <v>478</v>
      </c>
      <c r="Q522" s="241">
        <v>11.2</v>
      </c>
      <c r="R522" s="282">
        <f t="shared" si="57"/>
        <v>-3.5714285714285587E-2</v>
      </c>
      <c r="S522" s="151">
        <v>10.8</v>
      </c>
    </row>
    <row r="523" spans="1:19">
      <c r="A523" s="173" t="str">
        <f t="shared" si="55"/>
        <v>Ściernica trzpieniowaXL-DS60x6x63S FINtrzpień 6mm</v>
      </c>
      <c r="C523" s="200" t="s">
        <v>1561</v>
      </c>
      <c r="D523" s="200" t="s">
        <v>471</v>
      </c>
      <c r="E523" s="18" t="s">
        <v>2306</v>
      </c>
      <c r="F523" s="322" t="s">
        <v>175</v>
      </c>
      <c r="G523" s="298" t="s">
        <v>376</v>
      </c>
      <c r="H523" s="298"/>
      <c r="I523" s="298"/>
      <c r="J523" s="17">
        <v>10</v>
      </c>
      <c r="K523" s="253" t="s">
        <v>139</v>
      </c>
      <c r="L523" s="231"/>
      <c r="M523" s="367">
        <f t="shared" si="56"/>
        <v>10.8</v>
      </c>
      <c r="N523" s="290">
        <f t="shared" si="58"/>
        <v>10.8</v>
      </c>
      <c r="O523" s="231"/>
      <c r="P523" s="200" t="s">
        <v>479</v>
      </c>
      <c r="Q523" s="241">
        <v>10.6</v>
      </c>
      <c r="R523" s="282">
        <f t="shared" si="57"/>
        <v>1.8867924528301987E-2</v>
      </c>
      <c r="S523" s="151">
        <v>10.8</v>
      </c>
    </row>
    <row r="524" spans="1:19">
      <c r="A524" s="173" t="str">
        <f t="shared" si="55"/>
        <v>Ściernica trzpieniowaXL-DS60x6x66A MEDtrzpień 6mm</v>
      </c>
      <c r="C524" s="200" t="s">
        <v>1561</v>
      </c>
      <c r="D524" s="200" t="s">
        <v>471</v>
      </c>
      <c r="E524" s="18" t="s">
        <v>2306</v>
      </c>
      <c r="F524" s="322" t="s">
        <v>177</v>
      </c>
      <c r="G524" s="298" t="s">
        <v>376</v>
      </c>
      <c r="H524" s="298"/>
      <c r="I524" s="298"/>
      <c r="J524" s="17">
        <v>10</v>
      </c>
      <c r="K524" s="253" t="s">
        <v>139</v>
      </c>
      <c r="L524" s="231"/>
      <c r="M524" s="367">
        <f t="shared" si="56"/>
        <v>15</v>
      </c>
      <c r="N524" s="290">
        <f t="shared" si="58"/>
        <v>15</v>
      </c>
      <c r="O524" s="231"/>
      <c r="P524" s="200" t="s">
        <v>480</v>
      </c>
      <c r="Q524" s="241">
        <v>13.6</v>
      </c>
      <c r="R524" s="282">
        <f t="shared" si="57"/>
        <v>0.10294117647058826</v>
      </c>
      <c r="S524" s="151">
        <v>15</v>
      </c>
    </row>
    <row r="525" spans="1:19">
      <c r="A525" s="173" t="str">
        <f t="shared" si="55"/>
        <v>Ściernica trzpieniowaXL-DS76x6x62S FINtrzpień 6mm</v>
      </c>
      <c r="C525" s="200" t="s">
        <v>1561</v>
      </c>
      <c r="D525" s="200" t="s">
        <v>471</v>
      </c>
      <c r="E525" s="17" t="s">
        <v>40</v>
      </c>
      <c r="F525" s="321" t="s">
        <v>54</v>
      </c>
      <c r="G525" s="298" t="s">
        <v>376</v>
      </c>
      <c r="H525" s="298"/>
      <c r="I525" s="298"/>
      <c r="J525" s="17">
        <v>10</v>
      </c>
      <c r="K525" s="253" t="s">
        <v>139</v>
      </c>
      <c r="L525" s="231"/>
      <c r="M525" s="367">
        <f t="shared" si="56"/>
        <v>14.2</v>
      </c>
      <c r="N525" s="290">
        <f t="shared" si="58"/>
        <v>14.2</v>
      </c>
      <c r="O525" s="231"/>
      <c r="P525" s="200" t="s">
        <v>481</v>
      </c>
      <c r="Q525" s="241">
        <v>14.2</v>
      </c>
      <c r="R525" s="282">
        <f t="shared" si="57"/>
        <v>0</v>
      </c>
      <c r="S525" s="151">
        <v>14.2</v>
      </c>
    </row>
    <row r="526" spans="1:19">
      <c r="A526" s="173" t="str">
        <f t="shared" si="55"/>
        <v>Ściernica trzpieniowaXL-DS76x6x62A MEDtrzpień 6mm</v>
      </c>
      <c r="C526" s="200" t="s">
        <v>1561</v>
      </c>
      <c r="D526" s="200" t="s">
        <v>471</v>
      </c>
      <c r="E526" s="17" t="s">
        <v>40</v>
      </c>
      <c r="F526" s="322" t="s">
        <v>176</v>
      </c>
      <c r="G526" s="298" t="s">
        <v>376</v>
      </c>
      <c r="H526" s="298"/>
      <c r="I526" s="298"/>
      <c r="J526" s="17">
        <v>10</v>
      </c>
      <c r="K526" s="253" t="s">
        <v>139</v>
      </c>
      <c r="L526" s="231"/>
      <c r="M526" s="367">
        <f t="shared" si="56"/>
        <v>15.2</v>
      </c>
      <c r="N526" s="290">
        <f t="shared" si="58"/>
        <v>15.2</v>
      </c>
      <c r="O526" s="231"/>
      <c r="P526" s="200" t="s">
        <v>482</v>
      </c>
      <c r="Q526" s="241">
        <v>15.2</v>
      </c>
      <c r="R526" s="282">
        <f t="shared" si="57"/>
        <v>0</v>
      </c>
      <c r="S526" s="151">
        <v>15.2</v>
      </c>
    </row>
    <row r="527" spans="1:19">
      <c r="A527" s="173" t="str">
        <f t="shared" si="55"/>
        <v>Ściernica trzpieniowaXL-DS76x6x63S FINtrzpień 6mm</v>
      </c>
      <c r="C527" s="200" t="s">
        <v>1561</v>
      </c>
      <c r="D527" s="200" t="s">
        <v>471</v>
      </c>
      <c r="E527" s="17" t="s">
        <v>40</v>
      </c>
      <c r="F527" s="322" t="s">
        <v>175</v>
      </c>
      <c r="G527" s="298" t="s">
        <v>376</v>
      </c>
      <c r="H527" s="298"/>
      <c r="I527" s="298"/>
      <c r="J527" s="17">
        <v>10</v>
      </c>
      <c r="K527" s="253" t="s">
        <v>139</v>
      </c>
      <c r="L527" s="231"/>
      <c r="M527" s="367">
        <f t="shared" si="56"/>
        <v>15.2</v>
      </c>
      <c r="N527" s="290">
        <f t="shared" si="58"/>
        <v>15.2</v>
      </c>
      <c r="O527" s="231"/>
      <c r="P527" s="200" t="s">
        <v>483</v>
      </c>
      <c r="Q527" s="241">
        <v>14.2</v>
      </c>
      <c r="R527" s="282">
        <f t="shared" si="57"/>
        <v>7.0422535211267609E-2</v>
      </c>
      <c r="S527" s="151">
        <v>15.2</v>
      </c>
    </row>
    <row r="528" spans="1:19">
      <c r="A528" s="173" t="str">
        <f t="shared" si="55"/>
        <v>Ściernica trzpieniowaXL-DS76x6x66A MEDtrzpień 6mm</v>
      </c>
      <c r="C528" s="200" t="s">
        <v>1561</v>
      </c>
      <c r="D528" s="200" t="s">
        <v>471</v>
      </c>
      <c r="E528" s="17" t="s">
        <v>40</v>
      </c>
      <c r="F528" s="322" t="s">
        <v>177</v>
      </c>
      <c r="G528" s="298" t="s">
        <v>376</v>
      </c>
      <c r="H528" s="298"/>
      <c r="I528" s="298"/>
      <c r="J528" s="17">
        <v>10</v>
      </c>
      <c r="K528" s="253" t="s">
        <v>139</v>
      </c>
      <c r="L528" s="231"/>
      <c r="M528" s="367">
        <f t="shared" si="56"/>
        <v>22.4</v>
      </c>
      <c r="N528" s="290">
        <f t="shared" si="58"/>
        <v>22.4</v>
      </c>
      <c r="O528" s="231"/>
      <c r="P528" s="200" t="s">
        <v>484</v>
      </c>
      <c r="Q528" s="241">
        <v>17.8</v>
      </c>
      <c r="R528" s="282">
        <f t="shared" si="57"/>
        <v>0.25842696629213469</v>
      </c>
      <c r="S528" s="151">
        <v>22.4</v>
      </c>
    </row>
    <row r="529" spans="1:19">
      <c r="A529" s="173" t="str">
        <f t="shared" si="55"/>
        <v>Ściernica trzpieniowaXL-DS50x12x6 2S FINtrzpień 6mm</v>
      </c>
      <c r="C529" s="200" t="s">
        <v>1561</v>
      </c>
      <c r="D529" s="200" t="s">
        <v>471</v>
      </c>
      <c r="E529" s="17" t="s">
        <v>485</v>
      </c>
      <c r="F529" s="322" t="s">
        <v>54</v>
      </c>
      <c r="G529" s="298" t="s">
        <v>376</v>
      </c>
      <c r="H529" s="298"/>
      <c r="I529" s="298"/>
      <c r="J529" s="17">
        <v>10</v>
      </c>
      <c r="K529" s="253" t="s">
        <v>139</v>
      </c>
      <c r="L529" s="231"/>
      <c r="M529" s="367">
        <f t="shared" si="56"/>
        <v>14.4</v>
      </c>
      <c r="N529" s="290">
        <f t="shared" si="58"/>
        <v>14.4</v>
      </c>
      <c r="O529" s="231"/>
      <c r="P529" s="200" t="s">
        <v>486</v>
      </c>
      <c r="Q529" s="241">
        <v>14</v>
      </c>
      <c r="R529" s="282">
        <f t="shared" si="57"/>
        <v>2.8571428571428598E-2</v>
      </c>
      <c r="S529" s="151">
        <v>14.4</v>
      </c>
    </row>
    <row r="530" spans="1:19">
      <c r="A530" s="173" t="str">
        <f t="shared" si="55"/>
        <v>Ściernica trzpieniowaXL-DS50x12x6 2A MEDtrzpień 6mm</v>
      </c>
      <c r="C530" s="200" t="s">
        <v>1561</v>
      </c>
      <c r="D530" s="200" t="s">
        <v>471</v>
      </c>
      <c r="E530" s="17" t="s">
        <v>485</v>
      </c>
      <c r="F530" s="322" t="s">
        <v>176</v>
      </c>
      <c r="G530" s="298" t="s">
        <v>376</v>
      </c>
      <c r="H530" s="298"/>
      <c r="I530" s="298"/>
      <c r="J530" s="17">
        <v>10</v>
      </c>
      <c r="K530" s="253" t="s">
        <v>139</v>
      </c>
      <c r="L530" s="231"/>
      <c r="M530" s="367">
        <f t="shared" si="56"/>
        <v>15</v>
      </c>
      <c r="N530" s="290">
        <f t="shared" si="58"/>
        <v>15</v>
      </c>
      <c r="O530" s="231"/>
      <c r="P530" s="200" t="s">
        <v>487</v>
      </c>
      <c r="Q530" s="241">
        <v>14</v>
      </c>
      <c r="R530" s="282">
        <f t="shared" si="57"/>
        <v>7.1428571428571425E-2</v>
      </c>
      <c r="S530" s="151">
        <v>15</v>
      </c>
    </row>
    <row r="531" spans="1:19">
      <c r="A531" s="173" t="str">
        <f t="shared" si="55"/>
        <v>Ściernica trzpieniowaXL-DS60x12x62S FINtrzpień 6mm</v>
      </c>
      <c r="C531" s="200" t="s">
        <v>1561</v>
      </c>
      <c r="D531" s="200" t="s">
        <v>471</v>
      </c>
      <c r="E531" s="18" t="s">
        <v>268</v>
      </c>
      <c r="F531" s="322" t="s">
        <v>54</v>
      </c>
      <c r="G531" s="298" t="s">
        <v>376</v>
      </c>
      <c r="H531" s="298"/>
      <c r="I531" s="298"/>
      <c r="J531" s="17">
        <v>10</v>
      </c>
      <c r="K531" s="253" t="s">
        <v>139</v>
      </c>
      <c r="L531" s="231"/>
      <c r="M531" s="367">
        <f t="shared" si="56"/>
        <v>15</v>
      </c>
      <c r="N531" s="290">
        <f t="shared" si="58"/>
        <v>15</v>
      </c>
      <c r="O531" s="231"/>
      <c r="P531" s="200" t="s">
        <v>488</v>
      </c>
      <c r="Q531" s="241">
        <v>15</v>
      </c>
      <c r="R531" s="282">
        <f t="shared" si="57"/>
        <v>0</v>
      </c>
      <c r="S531" s="151">
        <v>15</v>
      </c>
    </row>
    <row r="532" spans="1:19">
      <c r="A532" s="173" t="str">
        <f t="shared" si="55"/>
        <v>Ściernica trzpieniowaXL-DS60x12x62A MEDtrzpień 6mm</v>
      </c>
      <c r="C532" s="200" t="s">
        <v>1561</v>
      </c>
      <c r="D532" s="200" t="s">
        <v>471</v>
      </c>
      <c r="E532" s="18" t="s">
        <v>268</v>
      </c>
      <c r="F532" s="322" t="s">
        <v>176</v>
      </c>
      <c r="G532" s="298" t="s">
        <v>376</v>
      </c>
      <c r="H532" s="298"/>
      <c r="I532" s="298"/>
      <c r="J532" s="17">
        <v>10</v>
      </c>
      <c r="K532" s="253" t="s">
        <v>139</v>
      </c>
      <c r="L532" s="231"/>
      <c r="M532" s="367">
        <f t="shared" si="56"/>
        <v>16</v>
      </c>
      <c r="N532" s="290">
        <f t="shared" si="58"/>
        <v>16</v>
      </c>
      <c r="O532" s="231"/>
      <c r="P532" s="200" t="s">
        <v>489</v>
      </c>
      <c r="Q532" s="241">
        <v>15</v>
      </c>
      <c r="R532" s="282">
        <f t="shared" si="57"/>
        <v>6.6666666666666666E-2</v>
      </c>
      <c r="S532" s="151">
        <v>16</v>
      </c>
    </row>
    <row r="533" spans="1:19">
      <c r="A533" s="173" t="str">
        <f t="shared" si="55"/>
        <v>Ściernica trzpieniowaXL-DS50x25x62S FINtrzpień 6mm</v>
      </c>
      <c r="C533" s="200" t="s">
        <v>1561</v>
      </c>
      <c r="D533" s="200" t="s">
        <v>471</v>
      </c>
      <c r="E533" s="17" t="s">
        <v>490</v>
      </c>
      <c r="F533" s="321" t="s">
        <v>54</v>
      </c>
      <c r="G533" s="298" t="s">
        <v>376</v>
      </c>
      <c r="H533" s="298"/>
      <c r="I533" s="298"/>
      <c r="J533" s="17">
        <v>10</v>
      </c>
      <c r="K533" s="253" t="s">
        <v>139</v>
      </c>
      <c r="L533" s="231"/>
      <c r="M533" s="367">
        <f t="shared" si="56"/>
        <v>22</v>
      </c>
      <c r="N533" s="290">
        <f t="shared" si="58"/>
        <v>22</v>
      </c>
      <c r="O533" s="231"/>
      <c r="P533" s="200" t="s">
        <v>491</v>
      </c>
      <c r="Q533" s="241">
        <v>19.8</v>
      </c>
      <c r="R533" s="282">
        <f t="shared" si="57"/>
        <v>0.11111111111111108</v>
      </c>
      <c r="S533" s="151">
        <v>22</v>
      </c>
    </row>
    <row r="534" spans="1:19">
      <c r="A534" s="173" t="str">
        <f>_xlfn.CONCAT(C534,D534,E534,F534,G534,I534)</f>
        <v>Ściernica trzpieniowaXT-DS.150x13x6S XCRStrzpień 6mmClean&amp;Strip</v>
      </c>
      <c r="C534" s="11" t="s">
        <v>1561</v>
      </c>
      <c r="D534" s="11" t="s">
        <v>2038</v>
      </c>
      <c r="E534" s="176" t="s">
        <v>1135</v>
      </c>
      <c r="F534" s="324" t="s">
        <v>170</v>
      </c>
      <c r="G534" s="184" t="s">
        <v>376</v>
      </c>
      <c r="H534" s="184"/>
      <c r="I534" s="11" t="s">
        <v>1150</v>
      </c>
      <c r="J534" s="176">
        <v>10</v>
      </c>
      <c r="K534" s="253" t="s">
        <v>1053</v>
      </c>
      <c r="L534" s="231"/>
      <c r="M534" s="367">
        <f t="shared" si="56"/>
        <v>36.4</v>
      </c>
      <c r="N534" s="290">
        <f t="shared" si="58"/>
        <v>36.4</v>
      </c>
      <c r="O534" s="231"/>
      <c r="P534" s="200" t="s">
        <v>2324</v>
      </c>
      <c r="Q534" s="241">
        <v>31.6</v>
      </c>
      <c r="R534" s="282">
        <f t="shared" si="57"/>
        <v>0.15189873417721508</v>
      </c>
      <c r="S534" s="151">
        <v>36.4</v>
      </c>
    </row>
    <row r="535" spans="1:19">
      <c r="A535" s="173" t="str">
        <f>_xlfn.CONCAT(C535,D535,E535,F535,G535,I535)</f>
        <v>Ściernica trzpieniowaXT-DS.126x13x6S XCRStrzpień 6mmClean&amp;Strip</v>
      </c>
      <c r="C535" s="11" t="s">
        <v>1561</v>
      </c>
      <c r="D535" s="11" t="s">
        <v>2038</v>
      </c>
      <c r="E535" s="176" t="s">
        <v>1156</v>
      </c>
      <c r="F535" s="324" t="s">
        <v>170</v>
      </c>
      <c r="G535" s="184" t="s">
        <v>376</v>
      </c>
      <c r="H535" s="184"/>
      <c r="I535" s="11" t="s">
        <v>1150</v>
      </c>
      <c r="J535" s="176">
        <v>10</v>
      </c>
      <c r="K535" s="253" t="s">
        <v>1053</v>
      </c>
      <c r="L535" s="231"/>
      <c r="M535" s="367">
        <f t="shared" si="56"/>
        <v>26.4</v>
      </c>
      <c r="N535" s="290">
        <f t="shared" si="58"/>
        <v>26.4</v>
      </c>
      <c r="O535" s="231"/>
      <c r="P535" s="200" t="s">
        <v>2324</v>
      </c>
      <c r="Q535" s="241">
        <v>23</v>
      </c>
      <c r="R535" s="282">
        <f t="shared" si="57"/>
        <v>0.14782608695652169</v>
      </c>
      <c r="S535" s="151">
        <v>26.4</v>
      </c>
    </row>
    <row r="536" spans="1:19">
      <c r="A536" s="173" t="str">
        <f>_xlfn.CONCAT(C536,D536,E536,F536,G536,I536)</f>
        <v>Ściernica trzpieniowaXT-DS.100x13x6S XCRStrzpień 6mmClean&amp;Strip</v>
      </c>
      <c r="C536" s="11" t="s">
        <v>1561</v>
      </c>
      <c r="D536" s="11" t="s">
        <v>2038</v>
      </c>
      <c r="E536" s="176" t="s">
        <v>725</v>
      </c>
      <c r="F536" s="324" t="s">
        <v>170</v>
      </c>
      <c r="G536" s="184" t="s">
        <v>376</v>
      </c>
      <c r="H536" s="184"/>
      <c r="I536" s="11" t="s">
        <v>1150</v>
      </c>
      <c r="J536" s="176">
        <v>10</v>
      </c>
      <c r="K536" s="253" t="s">
        <v>1053</v>
      </c>
      <c r="L536" s="231"/>
      <c r="M536" s="367">
        <f t="shared" si="56"/>
        <v>20.399999999999999</v>
      </c>
      <c r="N536" s="290">
        <f t="shared" si="58"/>
        <v>20.399999999999999</v>
      </c>
      <c r="O536" s="231"/>
      <c r="P536" s="200" t="s">
        <v>2324</v>
      </c>
      <c r="Q536" s="241">
        <v>20.399999999999999</v>
      </c>
      <c r="R536" s="282">
        <f t="shared" si="57"/>
        <v>0</v>
      </c>
      <c r="S536" s="151">
        <v>20.399999999999999</v>
      </c>
    </row>
    <row r="537" spans="1:19">
      <c r="A537" s="173" t="str">
        <f t="shared" si="55"/>
        <v>Ściernica trzpieniowaCS-DS.150x13x6S XCRStrzpień 6mmClean&amp;Strip</v>
      </c>
      <c r="C537" s="200" t="s">
        <v>1561</v>
      </c>
      <c r="D537" s="200" t="s">
        <v>696</v>
      </c>
      <c r="E537" s="17" t="s">
        <v>1135</v>
      </c>
      <c r="F537" s="325" t="s">
        <v>170</v>
      </c>
      <c r="G537" s="298" t="s">
        <v>376</v>
      </c>
      <c r="H537" s="298"/>
      <c r="I537" s="59" t="s">
        <v>1150</v>
      </c>
      <c r="J537" s="17">
        <v>10</v>
      </c>
      <c r="K537" s="253" t="s">
        <v>139</v>
      </c>
      <c r="L537" s="231"/>
      <c r="M537" s="367">
        <f t="shared" si="56"/>
        <v>26.1</v>
      </c>
      <c r="N537" s="290">
        <f t="shared" si="58"/>
        <v>26.1</v>
      </c>
      <c r="O537" s="231"/>
      <c r="P537" s="200" t="s">
        <v>1495</v>
      </c>
      <c r="Q537" s="241">
        <v>26.1</v>
      </c>
      <c r="R537" s="282">
        <f t="shared" si="57"/>
        <v>0</v>
      </c>
      <c r="S537" s="151">
        <v>26.1</v>
      </c>
    </row>
    <row r="538" spans="1:19">
      <c r="A538" s="173" t="str">
        <f t="shared" si="55"/>
        <v>Ściernica trzpieniowaCS-DS.126x13x6S XCRStrzpień 6mmClean&amp;Strip</v>
      </c>
      <c r="C538" s="200" t="s">
        <v>1561</v>
      </c>
      <c r="D538" s="200" t="s">
        <v>696</v>
      </c>
      <c r="E538" s="17" t="s">
        <v>1156</v>
      </c>
      <c r="F538" s="325" t="s">
        <v>170</v>
      </c>
      <c r="G538" s="298" t="s">
        <v>376</v>
      </c>
      <c r="H538" s="298"/>
      <c r="I538" s="59" t="s">
        <v>1150</v>
      </c>
      <c r="J538" s="17">
        <v>10</v>
      </c>
      <c r="K538" s="253" t="s">
        <v>139</v>
      </c>
      <c r="L538" s="231"/>
      <c r="M538" s="367">
        <f t="shared" si="56"/>
        <v>21</v>
      </c>
      <c r="N538" s="290">
        <f t="shared" si="58"/>
        <v>21</v>
      </c>
      <c r="O538" s="231"/>
      <c r="P538" s="200" t="s">
        <v>697</v>
      </c>
      <c r="Q538" s="241">
        <v>21</v>
      </c>
      <c r="R538" s="282">
        <f t="shared" si="57"/>
        <v>0</v>
      </c>
      <c r="S538" s="151">
        <v>21</v>
      </c>
    </row>
    <row r="539" spans="1:19">
      <c r="A539" s="173" t="str">
        <f t="shared" si="55"/>
        <v>Ściernica trzpieniowaCS-DS.100x13x6S XCRStrzpień 6mmClean&amp;Strip</v>
      </c>
      <c r="C539" s="200" t="s">
        <v>1561</v>
      </c>
      <c r="D539" s="200" t="s">
        <v>696</v>
      </c>
      <c r="E539" s="17" t="s">
        <v>725</v>
      </c>
      <c r="F539" s="325" t="s">
        <v>170</v>
      </c>
      <c r="G539" s="298" t="s">
        <v>376</v>
      </c>
      <c r="H539" s="298"/>
      <c r="I539" s="59" t="s">
        <v>1150</v>
      </c>
      <c r="J539" s="17">
        <v>10</v>
      </c>
      <c r="K539" s="253" t="s">
        <v>139</v>
      </c>
      <c r="L539" s="231"/>
      <c r="M539" s="367">
        <f t="shared" si="56"/>
        <v>15.3</v>
      </c>
      <c r="N539" s="290">
        <f t="shared" si="58"/>
        <v>15.3</v>
      </c>
      <c r="O539" s="231"/>
      <c r="P539" s="200" t="s">
        <v>698</v>
      </c>
      <c r="Q539" s="241">
        <v>15.3</v>
      </c>
      <c r="R539" s="282">
        <f t="shared" si="57"/>
        <v>0</v>
      </c>
      <c r="S539" s="151">
        <v>15.3</v>
      </c>
    </row>
    <row r="540" spans="1:19">
      <c r="A540" s="173" t="str">
        <f t="shared" si="55"/>
        <v>Ściernica trzpieniowaCS-DS.100x28x6S XCRStrzpień 6mmClean&amp;Strip</v>
      </c>
      <c r="C540" s="200" t="s">
        <v>1561</v>
      </c>
      <c r="D540" s="200" t="s">
        <v>696</v>
      </c>
      <c r="E540" s="17" t="s">
        <v>699</v>
      </c>
      <c r="F540" s="325" t="s">
        <v>170</v>
      </c>
      <c r="G540" s="298" t="s">
        <v>376</v>
      </c>
      <c r="H540" s="298"/>
      <c r="I540" s="59" t="s">
        <v>1150</v>
      </c>
      <c r="J540" s="17">
        <v>10</v>
      </c>
      <c r="K540" s="253" t="s">
        <v>139</v>
      </c>
      <c r="L540" s="231"/>
      <c r="M540" s="367">
        <f t="shared" si="56"/>
        <v>24.3</v>
      </c>
      <c r="N540" s="290">
        <f t="shared" si="58"/>
        <v>24.3</v>
      </c>
      <c r="O540" s="231"/>
      <c r="P540" s="200" t="s">
        <v>700</v>
      </c>
      <c r="Q540" s="241">
        <v>24.3</v>
      </c>
      <c r="R540" s="282">
        <f t="shared" si="57"/>
        <v>0</v>
      </c>
      <c r="S540" s="151">
        <v>24.3</v>
      </c>
    </row>
    <row r="541" spans="1:19">
      <c r="A541" s="173" t="str">
        <f t="shared" si="55"/>
        <v>Ściernica trzpieniowaCS-DS.80x28x6S XCRStrzpień 6mmClean&amp;Strip</v>
      </c>
      <c r="C541" s="200" t="s">
        <v>1561</v>
      </c>
      <c r="D541" s="200" t="s">
        <v>696</v>
      </c>
      <c r="E541" s="17" t="s">
        <v>701</v>
      </c>
      <c r="F541" s="325" t="s">
        <v>170</v>
      </c>
      <c r="G541" s="298" t="s">
        <v>376</v>
      </c>
      <c r="H541" s="298"/>
      <c r="I541" s="59" t="s">
        <v>1150</v>
      </c>
      <c r="J541" s="17">
        <v>10</v>
      </c>
      <c r="K541" s="253" t="s">
        <v>139</v>
      </c>
      <c r="L541" s="231"/>
      <c r="M541" s="367">
        <f t="shared" si="56"/>
        <v>15.8</v>
      </c>
      <c r="N541" s="290">
        <f t="shared" si="58"/>
        <v>15.8</v>
      </c>
      <c r="O541" s="231"/>
      <c r="P541" s="200" t="s">
        <v>702</v>
      </c>
      <c r="Q541" s="241">
        <v>15.8</v>
      </c>
      <c r="R541" s="282">
        <f t="shared" si="57"/>
        <v>0</v>
      </c>
      <c r="S541" s="151">
        <v>15.8</v>
      </c>
    </row>
    <row r="542" spans="1:19">
      <c r="A542" s="173" t="str">
        <f t="shared" si="55"/>
        <v>Ściernica trzpieniowaCS-DS.80x42x6S XCRStrzpień 6mmClean&amp;Strip</v>
      </c>
      <c r="C542" s="200" t="s">
        <v>1561</v>
      </c>
      <c r="D542" s="200" t="s">
        <v>696</v>
      </c>
      <c r="E542" s="17" t="s">
        <v>703</v>
      </c>
      <c r="F542" s="325" t="s">
        <v>170</v>
      </c>
      <c r="G542" s="298" t="s">
        <v>376</v>
      </c>
      <c r="H542" s="298"/>
      <c r="I542" s="59" t="s">
        <v>1150</v>
      </c>
      <c r="J542" s="17">
        <v>10</v>
      </c>
      <c r="K542" s="253" t="s">
        <v>139</v>
      </c>
      <c r="L542" s="231"/>
      <c r="M542" s="367">
        <f t="shared" si="56"/>
        <v>19.899999999999999</v>
      </c>
      <c r="N542" s="290">
        <f t="shared" si="58"/>
        <v>19.899999999999999</v>
      </c>
      <c r="O542" s="231"/>
      <c r="P542" s="200" t="s">
        <v>704</v>
      </c>
      <c r="Q542" s="241">
        <v>19.899999999999999</v>
      </c>
      <c r="R542" s="282">
        <f t="shared" si="57"/>
        <v>0</v>
      </c>
      <c r="S542" s="151">
        <v>19.899999999999999</v>
      </c>
    </row>
    <row r="543" spans="1:19">
      <c r="A543" s="173" t="str">
        <f t="shared" si="55"/>
        <v>Ściernica trzpieniowaCS-DS.60x28x6S XCRStrzpień 6mmClean&amp;Strip</v>
      </c>
      <c r="C543" s="200" t="s">
        <v>1561</v>
      </c>
      <c r="D543" s="200" t="s">
        <v>696</v>
      </c>
      <c r="E543" s="17" t="s">
        <v>705</v>
      </c>
      <c r="F543" s="325" t="s">
        <v>170</v>
      </c>
      <c r="G543" s="298" t="s">
        <v>376</v>
      </c>
      <c r="H543" s="298"/>
      <c r="I543" s="59" t="s">
        <v>1150</v>
      </c>
      <c r="J543" s="17">
        <v>10</v>
      </c>
      <c r="K543" s="253" t="s">
        <v>139</v>
      </c>
      <c r="L543" s="231"/>
      <c r="M543" s="367">
        <f t="shared" si="56"/>
        <v>11.2</v>
      </c>
      <c r="N543" s="290">
        <f t="shared" si="58"/>
        <v>11.2</v>
      </c>
      <c r="O543" s="231"/>
      <c r="P543" s="200" t="s">
        <v>706</v>
      </c>
      <c r="Q543" s="241">
        <v>11.2</v>
      </c>
      <c r="R543" s="282">
        <f t="shared" si="57"/>
        <v>0</v>
      </c>
      <c r="S543" s="151">
        <v>11.2</v>
      </c>
    </row>
    <row r="544" spans="1:19">
      <c r="A544" s="173" t="str">
        <f t="shared" si="55"/>
        <v>Ściernica trzpieniowaCS-DS.60x42x6S XCRStrzpień 6mmClean&amp;Strip</v>
      </c>
      <c r="C544" s="200" t="s">
        <v>1561</v>
      </c>
      <c r="D544" s="200" t="s">
        <v>696</v>
      </c>
      <c r="E544" s="17" t="s">
        <v>707</v>
      </c>
      <c r="F544" s="325" t="s">
        <v>170</v>
      </c>
      <c r="G544" s="298" t="s">
        <v>376</v>
      </c>
      <c r="H544" s="298"/>
      <c r="I544" s="59" t="s">
        <v>1150</v>
      </c>
      <c r="J544" s="17">
        <v>10</v>
      </c>
      <c r="K544" s="253" t="s">
        <v>139</v>
      </c>
      <c r="L544" s="231"/>
      <c r="M544" s="367">
        <f t="shared" si="56"/>
        <v>14.6</v>
      </c>
      <c r="N544" s="290">
        <f t="shared" si="58"/>
        <v>14.6</v>
      </c>
      <c r="O544" s="231"/>
      <c r="P544" s="200" t="s">
        <v>708</v>
      </c>
      <c r="Q544" s="241">
        <v>14.6</v>
      </c>
      <c r="R544" s="282">
        <f t="shared" si="57"/>
        <v>0</v>
      </c>
      <c r="S544" s="151">
        <v>14.6</v>
      </c>
    </row>
    <row r="545" spans="1:19">
      <c r="A545" s="173" t="str">
        <f t="shared" si="55"/>
        <v>Ściernica trzpieniowaCG-DS.150x13x6S XCRStrzpień 6mmClean&amp;Strip</v>
      </c>
      <c r="C545" s="200" t="s">
        <v>1561</v>
      </c>
      <c r="D545" s="10" t="s">
        <v>724</v>
      </c>
      <c r="E545" s="10" t="s">
        <v>1135</v>
      </c>
      <c r="F545" s="221" t="s">
        <v>170</v>
      </c>
      <c r="G545" s="298" t="s">
        <v>376</v>
      </c>
      <c r="H545" s="298"/>
      <c r="I545" s="10" t="s">
        <v>1150</v>
      </c>
      <c r="J545" s="10">
        <v>10</v>
      </c>
      <c r="K545" s="247" t="s">
        <v>139</v>
      </c>
      <c r="L545" s="225"/>
      <c r="M545" s="367">
        <f t="shared" si="56"/>
        <v>44.6</v>
      </c>
      <c r="N545" s="290">
        <f t="shared" si="58"/>
        <v>44.6</v>
      </c>
      <c r="O545" s="225"/>
      <c r="P545" s="200" t="s">
        <v>2257</v>
      </c>
      <c r="Q545" s="241">
        <v>41</v>
      </c>
      <c r="R545" s="282">
        <f t="shared" si="57"/>
        <v>8.7804878048780524E-2</v>
      </c>
      <c r="S545" s="151">
        <v>44.6</v>
      </c>
    </row>
    <row r="546" spans="1:19">
      <c r="A546" s="173" t="str">
        <f t="shared" si="55"/>
        <v>Ściernica trzpieniowaCG-DS.126x13x6S XCRStrzpień 6mmClean&amp;Strip</v>
      </c>
      <c r="C546" s="200" t="s">
        <v>1561</v>
      </c>
      <c r="D546" s="10" t="s">
        <v>724</v>
      </c>
      <c r="E546" s="10" t="s">
        <v>1156</v>
      </c>
      <c r="F546" s="221" t="s">
        <v>170</v>
      </c>
      <c r="G546" s="298" t="s">
        <v>376</v>
      </c>
      <c r="H546" s="298"/>
      <c r="I546" s="10" t="s">
        <v>1150</v>
      </c>
      <c r="J546" s="10">
        <v>10</v>
      </c>
      <c r="K546" s="247" t="s">
        <v>139</v>
      </c>
      <c r="L546" s="225"/>
      <c r="M546" s="367">
        <f t="shared" si="56"/>
        <v>32</v>
      </c>
      <c r="N546" s="290">
        <f t="shared" si="58"/>
        <v>32</v>
      </c>
      <c r="O546" s="225"/>
      <c r="P546" s="200" t="s">
        <v>2324</v>
      </c>
      <c r="Q546" s="241">
        <v>29.6</v>
      </c>
      <c r="R546" s="282">
        <f t="shared" si="57"/>
        <v>8.108108108108103E-2</v>
      </c>
      <c r="S546" s="151">
        <v>32</v>
      </c>
    </row>
    <row r="547" spans="1:19">
      <c r="A547" s="173" t="str">
        <f t="shared" si="55"/>
        <v>Ściernica trzpieniowaCG-DS.100x13x6S XCRStrzpień 6mmClean&amp;Strip</v>
      </c>
      <c r="C547" s="200" t="s">
        <v>1561</v>
      </c>
      <c r="D547" s="10" t="s">
        <v>724</v>
      </c>
      <c r="E547" s="10" t="s">
        <v>725</v>
      </c>
      <c r="F547" s="221" t="s">
        <v>170</v>
      </c>
      <c r="G547" s="298" t="s">
        <v>376</v>
      </c>
      <c r="H547" s="298"/>
      <c r="I547" s="10" t="s">
        <v>1150</v>
      </c>
      <c r="J547" s="10">
        <v>10</v>
      </c>
      <c r="K547" s="247" t="s">
        <v>139</v>
      </c>
      <c r="L547" s="225"/>
      <c r="M547" s="367">
        <f t="shared" si="56"/>
        <v>25</v>
      </c>
      <c r="N547" s="290">
        <f t="shared" si="58"/>
        <v>25</v>
      </c>
      <c r="O547" s="225"/>
      <c r="P547" s="200" t="s">
        <v>2324</v>
      </c>
      <c r="Q547" s="241">
        <v>23.1</v>
      </c>
      <c r="R547" s="282">
        <f t="shared" si="57"/>
        <v>8.2251082251082186E-2</v>
      </c>
      <c r="S547" s="151">
        <v>25</v>
      </c>
    </row>
    <row r="548" spans="1:19">
      <c r="A548" s="173" t="str">
        <f t="shared" si="55"/>
        <v>Ściernica trzpieniowaCG-DS.100x28x6S XCRStrzpień 6mmClean&amp;Strip</v>
      </c>
      <c r="C548" s="200" t="s">
        <v>1561</v>
      </c>
      <c r="D548" s="10" t="s">
        <v>724</v>
      </c>
      <c r="E548" s="10" t="s">
        <v>699</v>
      </c>
      <c r="F548" s="221" t="s">
        <v>170</v>
      </c>
      <c r="G548" s="298" t="s">
        <v>376</v>
      </c>
      <c r="H548" s="298"/>
      <c r="I548" s="10" t="s">
        <v>1150</v>
      </c>
      <c r="J548" s="10">
        <v>10</v>
      </c>
      <c r="K548" s="247" t="s">
        <v>139</v>
      </c>
      <c r="L548" s="225"/>
      <c r="M548" s="367">
        <f t="shared" si="56"/>
        <v>42.4</v>
      </c>
      <c r="N548" s="290">
        <f t="shared" si="58"/>
        <v>42.4</v>
      </c>
      <c r="O548" s="225"/>
      <c r="P548" s="200" t="s">
        <v>726</v>
      </c>
      <c r="Q548" s="241">
        <v>39</v>
      </c>
      <c r="R548" s="282">
        <f t="shared" si="57"/>
        <v>8.7179487179487147E-2</v>
      </c>
      <c r="S548" s="151">
        <v>42.4</v>
      </c>
    </row>
    <row r="549" spans="1:19">
      <c r="A549" s="173" t="str">
        <f t="shared" ref="A549:A610" si="59">_xlfn.CONCAT(C549,D549,E549,F549,G549,I549)</f>
        <v>Dysk lamelkowyHybriDisc126mmMED/ P8022T27</v>
      </c>
      <c r="C549" s="326" t="s">
        <v>1563</v>
      </c>
      <c r="D549" s="326" t="s">
        <v>492</v>
      </c>
      <c r="E549" s="19" t="s">
        <v>2189</v>
      </c>
      <c r="F549" s="327" t="s">
        <v>2016</v>
      </c>
      <c r="G549" s="328">
        <v>22</v>
      </c>
      <c r="H549" s="328"/>
      <c r="I549" s="328" t="s">
        <v>29</v>
      </c>
      <c r="J549" s="19">
        <v>10</v>
      </c>
      <c r="K549" s="254" t="s">
        <v>139</v>
      </c>
      <c r="L549" s="227"/>
      <c r="M549" s="367">
        <f t="shared" si="56"/>
        <v>35</v>
      </c>
      <c r="N549" s="290">
        <f t="shared" si="58"/>
        <v>35</v>
      </c>
      <c r="O549" s="227"/>
      <c r="P549" s="200" t="s">
        <v>495</v>
      </c>
      <c r="Q549" s="240">
        <v>35</v>
      </c>
      <c r="R549" s="282">
        <f t="shared" si="57"/>
        <v>0</v>
      </c>
      <c r="S549" s="152">
        <v>35</v>
      </c>
    </row>
    <row r="550" spans="1:19">
      <c r="A550" s="173" t="str">
        <f t="shared" si="59"/>
        <v>Dysk lamelkowyHybriDisc126mmMED/ P8022T29</v>
      </c>
      <c r="C550" s="326" t="s">
        <v>1563</v>
      </c>
      <c r="D550" s="326" t="s">
        <v>492</v>
      </c>
      <c r="E550" s="19" t="s">
        <v>2189</v>
      </c>
      <c r="F550" s="327" t="s">
        <v>2016</v>
      </c>
      <c r="G550" s="328">
        <v>22</v>
      </c>
      <c r="H550" s="328"/>
      <c r="I550" s="328" t="s">
        <v>494</v>
      </c>
      <c r="J550" s="19">
        <v>10</v>
      </c>
      <c r="K550" s="254" t="s">
        <v>139</v>
      </c>
      <c r="L550" s="227"/>
      <c r="M550" s="367">
        <f t="shared" si="56"/>
        <v>35</v>
      </c>
      <c r="N550" s="290">
        <f t="shared" si="58"/>
        <v>35</v>
      </c>
      <c r="O550" s="227"/>
      <c r="P550" s="200" t="s">
        <v>2116</v>
      </c>
      <c r="Q550" s="240">
        <v>35</v>
      </c>
      <c r="R550" s="282">
        <f t="shared" si="57"/>
        <v>0</v>
      </c>
      <c r="S550" s="152">
        <v>35</v>
      </c>
    </row>
    <row r="551" spans="1:19">
      <c r="A551" s="173" t="str">
        <f t="shared" si="59"/>
        <v>Dysk lamelkowyHybriDisc126mmMED/ P10022T27</v>
      </c>
      <c r="C551" s="329" t="s">
        <v>1563</v>
      </c>
      <c r="D551" s="329" t="s">
        <v>492</v>
      </c>
      <c r="E551" s="19" t="s">
        <v>2189</v>
      </c>
      <c r="F551" s="327" t="s">
        <v>2017</v>
      </c>
      <c r="G551" s="328">
        <v>22</v>
      </c>
      <c r="H551" s="328"/>
      <c r="I551" s="328" t="s">
        <v>29</v>
      </c>
      <c r="J551" s="19">
        <v>10</v>
      </c>
      <c r="K551" s="254" t="s">
        <v>139</v>
      </c>
      <c r="L551" s="227"/>
      <c r="M551" s="367">
        <f t="shared" si="56"/>
        <v>35</v>
      </c>
      <c r="N551" s="290">
        <f t="shared" si="58"/>
        <v>35</v>
      </c>
      <c r="O551" s="227"/>
      <c r="P551" s="200" t="s">
        <v>2117</v>
      </c>
      <c r="Q551" s="240">
        <v>35</v>
      </c>
      <c r="R551" s="282">
        <f t="shared" si="57"/>
        <v>0</v>
      </c>
      <c r="S551" s="152">
        <v>35</v>
      </c>
    </row>
    <row r="552" spans="1:19">
      <c r="A552" s="173" t="str">
        <f t="shared" si="59"/>
        <v>Dysk lamelkowyHybriDisc126mmMED/ P10022T29</v>
      </c>
      <c r="C552" s="329" t="s">
        <v>1563</v>
      </c>
      <c r="D552" s="329" t="s">
        <v>492</v>
      </c>
      <c r="E552" s="19" t="s">
        <v>2189</v>
      </c>
      <c r="F552" s="327" t="s">
        <v>2017</v>
      </c>
      <c r="G552" s="328">
        <v>22</v>
      </c>
      <c r="H552" s="328"/>
      <c r="I552" s="328" t="s">
        <v>494</v>
      </c>
      <c r="J552" s="19">
        <v>10</v>
      </c>
      <c r="K552" s="254" t="s">
        <v>139</v>
      </c>
      <c r="L552" s="227"/>
      <c r="M552" s="367">
        <f t="shared" si="56"/>
        <v>35</v>
      </c>
      <c r="N552" s="290">
        <f t="shared" si="58"/>
        <v>35</v>
      </c>
      <c r="O552" s="227"/>
      <c r="P552" s="200" t="s">
        <v>2118</v>
      </c>
      <c r="Q552" s="240">
        <v>35</v>
      </c>
      <c r="R552" s="282">
        <f t="shared" si="57"/>
        <v>0</v>
      </c>
      <c r="S552" s="152">
        <v>35</v>
      </c>
    </row>
    <row r="553" spans="1:19" s="56" customFormat="1">
      <c r="A553" s="173" t="str">
        <f t="shared" si="59"/>
        <v>Dysk lamelkowycrab126mmP4022T29</v>
      </c>
      <c r="B553" s="173"/>
      <c r="C553" s="24" t="s">
        <v>1563</v>
      </c>
      <c r="D553" s="24" t="s">
        <v>496</v>
      </c>
      <c r="E553" s="19" t="s">
        <v>2189</v>
      </c>
      <c r="F553" s="327" t="s">
        <v>96</v>
      </c>
      <c r="G553" s="328">
        <v>22</v>
      </c>
      <c r="H553" s="328"/>
      <c r="I553" s="328" t="s">
        <v>494</v>
      </c>
      <c r="J553" s="19">
        <v>20</v>
      </c>
      <c r="K553" s="254" t="s">
        <v>139</v>
      </c>
      <c r="L553" s="227"/>
      <c r="M553" s="367">
        <f t="shared" si="56"/>
        <v>20.8</v>
      </c>
      <c r="N553" s="292">
        <f t="shared" si="58"/>
        <v>20.8</v>
      </c>
      <c r="O553" s="227"/>
      <c r="P553" s="200" t="s">
        <v>497</v>
      </c>
      <c r="Q553" s="255">
        <v>19.399999999999999</v>
      </c>
      <c r="R553" s="282">
        <f t="shared" si="57"/>
        <v>7.2164948453608366E-2</v>
      </c>
      <c r="S553" s="152">
        <v>20.8</v>
      </c>
    </row>
    <row r="554" spans="1:19">
      <c r="A554" s="173" t="str">
        <f t="shared" si="59"/>
        <v>Dysk lamelkowycrab126mmP6022T29</v>
      </c>
      <c r="C554" s="24" t="s">
        <v>1563</v>
      </c>
      <c r="D554" s="24" t="s">
        <v>496</v>
      </c>
      <c r="E554" s="19" t="s">
        <v>2189</v>
      </c>
      <c r="F554" s="327" t="s">
        <v>98</v>
      </c>
      <c r="G554" s="328">
        <v>22</v>
      </c>
      <c r="H554" s="328"/>
      <c r="I554" s="328" t="s">
        <v>494</v>
      </c>
      <c r="J554" s="19">
        <v>20</v>
      </c>
      <c r="K554" s="254" t="s">
        <v>139</v>
      </c>
      <c r="L554" s="227"/>
      <c r="M554" s="367">
        <f t="shared" si="56"/>
        <v>16.2</v>
      </c>
      <c r="N554" s="290">
        <f t="shared" si="58"/>
        <v>16.2</v>
      </c>
      <c r="O554" s="227"/>
      <c r="P554" s="200" t="s">
        <v>498</v>
      </c>
      <c r="Q554" s="240">
        <v>15</v>
      </c>
      <c r="R554" s="282">
        <f t="shared" si="57"/>
        <v>7.9999999999999946E-2</v>
      </c>
      <c r="S554" s="152">
        <v>16.2</v>
      </c>
    </row>
    <row r="555" spans="1:19">
      <c r="A555" s="173" t="str">
        <f t="shared" si="59"/>
        <v>Dysk lamelkowycrab126mmP8022T29</v>
      </c>
      <c r="C555" s="24" t="s">
        <v>1563</v>
      </c>
      <c r="D555" s="24" t="s">
        <v>496</v>
      </c>
      <c r="E555" s="19" t="s">
        <v>2189</v>
      </c>
      <c r="F555" s="327" t="s">
        <v>100</v>
      </c>
      <c r="G555" s="328">
        <v>22</v>
      </c>
      <c r="H555" s="328"/>
      <c r="I555" s="328" t="s">
        <v>494</v>
      </c>
      <c r="J555" s="19">
        <v>20</v>
      </c>
      <c r="K555" s="254" t="s">
        <v>139</v>
      </c>
      <c r="L555" s="227"/>
      <c r="M555" s="367">
        <f t="shared" si="56"/>
        <v>17.5</v>
      </c>
      <c r="N555" s="290">
        <f t="shared" si="58"/>
        <v>17.5</v>
      </c>
      <c r="O555" s="227"/>
      <c r="P555" s="200" t="s">
        <v>499</v>
      </c>
      <c r="Q555" s="240">
        <v>16.2</v>
      </c>
      <c r="R555" s="282">
        <f t="shared" ref="R555:R617" si="60">(S555-Q555)/Q555</f>
        <v>8.0246913580246965E-2</v>
      </c>
      <c r="S555" s="152">
        <v>17.5</v>
      </c>
    </row>
    <row r="556" spans="1:19">
      <c r="A556" s="173" t="str">
        <f t="shared" si="59"/>
        <v>Dysk lamelkowycrab126mmP12022T29</v>
      </c>
      <c r="C556" s="24" t="s">
        <v>1563</v>
      </c>
      <c r="D556" s="24" t="s">
        <v>496</v>
      </c>
      <c r="E556" s="19" t="s">
        <v>2189</v>
      </c>
      <c r="F556" s="327" t="s">
        <v>104</v>
      </c>
      <c r="G556" s="328">
        <v>22</v>
      </c>
      <c r="H556" s="328"/>
      <c r="I556" s="328" t="s">
        <v>494</v>
      </c>
      <c r="J556" s="19">
        <v>20</v>
      </c>
      <c r="K556" s="254" t="s">
        <v>139</v>
      </c>
      <c r="L556" s="227"/>
      <c r="M556" s="367">
        <f t="shared" si="56"/>
        <v>15.2</v>
      </c>
      <c r="N556" s="290">
        <f t="shared" si="58"/>
        <v>15.2</v>
      </c>
      <c r="O556" s="227"/>
      <c r="P556" s="200" t="s">
        <v>500</v>
      </c>
      <c r="Q556" s="240">
        <v>14</v>
      </c>
      <c r="R556" s="282">
        <f t="shared" si="60"/>
        <v>8.571428571428566E-2</v>
      </c>
      <c r="S556" s="152">
        <v>15.2</v>
      </c>
    </row>
    <row r="557" spans="1:19" s="56" customFormat="1">
      <c r="A557" s="173" t="str">
        <f t="shared" si="59"/>
        <v>Dysk lamelkowylava126mmP4022T29</v>
      </c>
      <c r="B557" s="173"/>
      <c r="C557" s="24" t="s">
        <v>1563</v>
      </c>
      <c r="D557" s="24" t="s">
        <v>501</v>
      </c>
      <c r="E557" s="19" t="s">
        <v>2189</v>
      </c>
      <c r="F557" s="327" t="s">
        <v>96</v>
      </c>
      <c r="G557" s="328">
        <v>22</v>
      </c>
      <c r="H557" s="328"/>
      <c r="I557" s="328" t="s">
        <v>494</v>
      </c>
      <c r="J557" s="19">
        <v>20</v>
      </c>
      <c r="K557" s="254" t="s">
        <v>139</v>
      </c>
      <c r="L557" s="227"/>
      <c r="M557" s="367">
        <f t="shared" si="56"/>
        <v>8.6</v>
      </c>
      <c r="N557" s="292">
        <f t="shared" si="58"/>
        <v>8.6</v>
      </c>
      <c r="O557" s="227"/>
      <c r="P557" s="200" t="s">
        <v>502</v>
      </c>
      <c r="Q557" s="255">
        <v>8</v>
      </c>
      <c r="R557" s="282">
        <f t="shared" si="60"/>
        <v>7.4999999999999956E-2</v>
      </c>
      <c r="S557" s="152">
        <v>8.6</v>
      </c>
    </row>
    <row r="558" spans="1:19" s="56" customFormat="1">
      <c r="A558" s="173" t="str">
        <f t="shared" si="59"/>
        <v>Dysk lamelkowylava126mmP6022T29</v>
      </c>
      <c r="B558" s="173"/>
      <c r="C558" s="24" t="s">
        <v>1563</v>
      </c>
      <c r="D558" s="24" t="s">
        <v>501</v>
      </c>
      <c r="E558" s="19" t="s">
        <v>2189</v>
      </c>
      <c r="F558" s="327" t="s">
        <v>98</v>
      </c>
      <c r="G558" s="328">
        <v>22</v>
      </c>
      <c r="H558" s="328"/>
      <c r="I558" s="328" t="s">
        <v>494</v>
      </c>
      <c r="J558" s="19">
        <v>20</v>
      </c>
      <c r="K558" s="254" t="s">
        <v>139</v>
      </c>
      <c r="L558" s="227"/>
      <c r="M558" s="367">
        <f t="shared" si="56"/>
        <v>8.6</v>
      </c>
      <c r="N558" s="292">
        <f t="shared" si="58"/>
        <v>8.6</v>
      </c>
      <c r="O558" s="227"/>
      <c r="P558" s="200" t="s">
        <v>503</v>
      </c>
      <c r="Q558" s="255">
        <v>8</v>
      </c>
      <c r="R558" s="282">
        <f t="shared" si="60"/>
        <v>7.4999999999999956E-2</v>
      </c>
      <c r="S558" s="152">
        <v>8.6</v>
      </c>
    </row>
    <row r="559" spans="1:19" s="56" customFormat="1">
      <c r="A559" s="173" t="str">
        <f t="shared" si="59"/>
        <v>Dysk lamelkowylava126mmP8022T29</v>
      </c>
      <c r="B559" s="173"/>
      <c r="C559" s="24" t="s">
        <v>1563</v>
      </c>
      <c r="D559" s="24" t="s">
        <v>501</v>
      </c>
      <c r="E559" s="19" t="s">
        <v>2189</v>
      </c>
      <c r="F559" s="327" t="s">
        <v>100</v>
      </c>
      <c r="G559" s="328">
        <v>22</v>
      </c>
      <c r="H559" s="328"/>
      <c r="I559" s="328" t="s">
        <v>494</v>
      </c>
      <c r="J559" s="19">
        <v>20</v>
      </c>
      <c r="K559" s="254" t="s">
        <v>139</v>
      </c>
      <c r="L559" s="227"/>
      <c r="M559" s="367">
        <f t="shared" ref="M559:M622" si="61">S559</f>
        <v>8.6</v>
      </c>
      <c r="N559" s="292">
        <f t="shared" si="58"/>
        <v>8.6</v>
      </c>
      <c r="O559" s="227"/>
      <c r="P559" s="200" t="s">
        <v>504</v>
      </c>
      <c r="Q559" s="255">
        <v>8</v>
      </c>
      <c r="R559" s="282">
        <f t="shared" si="60"/>
        <v>7.4999999999999956E-2</v>
      </c>
      <c r="S559" s="152">
        <v>8.6</v>
      </c>
    </row>
    <row r="560" spans="1:19" s="56" customFormat="1">
      <c r="A560" s="173" t="str">
        <f t="shared" si="59"/>
        <v>Dysk lamelkowylava126mmP12022T29</v>
      </c>
      <c r="B560" s="173"/>
      <c r="C560" s="24" t="s">
        <v>1563</v>
      </c>
      <c r="D560" s="24" t="s">
        <v>501</v>
      </c>
      <c r="E560" s="19" t="s">
        <v>2189</v>
      </c>
      <c r="F560" s="327" t="s">
        <v>104</v>
      </c>
      <c r="G560" s="328">
        <v>22</v>
      </c>
      <c r="H560" s="328"/>
      <c r="I560" s="328" t="s">
        <v>494</v>
      </c>
      <c r="J560" s="19">
        <v>20</v>
      </c>
      <c r="K560" s="254" t="s">
        <v>139</v>
      </c>
      <c r="L560" s="227"/>
      <c r="M560" s="367">
        <f t="shared" si="61"/>
        <v>8.6</v>
      </c>
      <c r="N560" s="292">
        <f t="shared" si="58"/>
        <v>8.6</v>
      </c>
      <c r="O560" s="227"/>
      <c r="P560" s="200" t="s">
        <v>505</v>
      </c>
      <c r="Q560" s="255">
        <v>8</v>
      </c>
      <c r="R560" s="282">
        <f t="shared" si="60"/>
        <v>7.4999999999999956E-2</v>
      </c>
      <c r="S560" s="152">
        <v>8.6</v>
      </c>
    </row>
    <row r="561" spans="1:19">
      <c r="A561" s="173" t="str">
        <f t="shared" si="59"/>
        <v>Dysk lamelkowyarpus126mmP4022T29</v>
      </c>
      <c r="C561" s="24" t="s">
        <v>1563</v>
      </c>
      <c r="D561" s="24" t="s">
        <v>506</v>
      </c>
      <c r="E561" s="19" t="s">
        <v>2189</v>
      </c>
      <c r="F561" s="327" t="s">
        <v>96</v>
      </c>
      <c r="G561" s="328">
        <v>22</v>
      </c>
      <c r="H561" s="328"/>
      <c r="I561" s="328" t="s">
        <v>494</v>
      </c>
      <c r="J561" s="19">
        <v>20</v>
      </c>
      <c r="K561" s="254" t="s">
        <v>139</v>
      </c>
      <c r="L561" s="227"/>
      <c r="M561" s="367">
        <f t="shared" si="61"/>
        <v>9</v>
      </c>
      <c r="N561" s="290">
        <f t="shared" si="58"/>
        <v>9</v>
      </c>
      <c r="O561" s="227"/>
      <c r="P561" s="200" t="s">
        <v>507</v>
      </c>
      <c r="Q561" s="240">
        <v>8.4</v>
      </c>
      <c r="R561" s="282">
        <f t="shared" si="60"/>
        <v>7.1428571428571383E-2</v>
      </c>
      <c r="S561" s="152">
        <v>9</v>
      </c>
    </row>
    <row r="562" spans="1:19">
      <c r="A562" s="173" t="str">
        <f t="shared" si="59"/>
        <v>Dysk lamelkowyarpus126mmP6022T29</v>
      </c>
      <c r="C562" s="24" t="s">
        <v>1563</v>
      </c>
      <c r="D562" s="24" t="s">
        <v>506</v>
      </c>
      <c r="E562" s="19" t="s">
        <v>2189</v>
      </c>
      <c r="F562" s="327" t="s">
        <v>98</v>
      </c>
      <c r="G562" s="328">
        <v>22</v>
      </c>
      <c r="H562" s="328"/>
      <c r="I562" s="328" t="s">
        <v>494</v>
      </c>
      <c r="J562" s="19">
        <v>20</v>
      </c>
      <c r="K562" s="254" t="s">
        <v>139</v>
      </c>
      <c r="L562" s="227"/>
      <c r="M562" s="367">
        <f t="shared" si="61"/>
        <v>8.9</v>
      </c>
      <c r="N562" s="290">
        <f t="shared" si="58"/>
        <v>8.9</v>
      </c>
      <c r="O562" s="227"/>
      <c r="P562" s="200" t="s">
        <v>508</v>
      </c>
      <c r="Q562" s="240">
        <v>8</v>
      </c>
      <c r="R562" s="282">
        <f t="shared" si="60"/>
        <v>0.11250000000000004</v>
      </c>
      <c r="S562" s="152">
        <v>8.9</v>
      </c>
    </row>
    <row r="563" spans="1:19">
      <c r="A563" s="173" t="str">
        <f t="shared" si="59"/>
        <v>Dysk lamelkowyarpus126mmP8022T29</v>
      </c>
      <c r="C563" s="24" t="s">
        <v>1563</v>
      </c>
      <c r="D563" s="24" t="s">
        <v>506</v>
      </c>
      <c r="E563" s="19" t="s">
        <v>2189</v>
      </c>
      <c r="F563" s="327" t="s">
        <v>100</v>
      </c>
      <c r="G563" s="328">
        <v>22</v>
      </c>
      <c r="H563" s="328"/>
      <c r="I563" s="328" t="s">
        <v>494</v>
      </c>
      <c r="J563" s="19">
        <v>20</v>
      </c>
      <c r="K563" s="254" t="s">
        <v>139</v>
      </c>
      <c r="L563" s="227"/>
      <c r="M563" s="367">
        <f t="shared" si="61"/>
        <v>8.9</v>
      </c>
      <c r="N563" s="290">
        <f t="shared" si="58"/>
        <v>8.9</v>
      </c>
      <c r="O563" s="227"/>
      <c r="P563" s="200" t="s">
        <v>509</v>
      </c>
      <c r="Q563" s="240">
        <v>8</v>
      </c>
      <c r="R563" s="282">
        <f t="shared" si="60"/>
        <v>0.11250000000000004</v>
      </c>
      <c r="S563" s="152">
        <v>8.9</v>
      </c>
    </row>
    <row r="564" spans="1:19">
      <c r="A564" s="173" t="str">
        <f t="shared" si="59"/>
        <v>Dysk lamelkowyarpus126mmP12022T29</v>
      </c>
      <c r="C564" s="24" t="s">
        <v>1563</v>
      </c>
      <c r="D564" s="24" t="s">
        <v>506</v>
      </c>
      <c r="E564" s="19" t="s">
        <v>2189</v>
      </c>
      <c r="F564" s="327" t="s">
        <v>104</v>
      </c>
      <c r="G564" s="328">
        <v>22</v>
      </c>
      <c r="H564" s="328"/>
      <c r="I564" s="328" t="s">
        <v>494</v>
      </c>
      <c r="J564" s="19">
        <v>20</v>
      </c>
      <c r="K564" s="254" t="s">
        <v>139</v>
      </c>
      <c r="L564" s="227"/>
      <c r="M564" s="367">
        <f t="shared" si="61"/>
        <v>8.9</v>
      </c>
      <c r="N564" s="290">
        <f t="shared" si="58"/>
        <v>8.9</v>
      </c>
      <c r="O564" s="227"/>
      <c r="P564" s="200" t="s">
        <v>510</v>
      </c>
      <c r="Q564" s="240">
        <v>8</v>
      </c>
      <c r="R564" s="282">
        <f t="shared" si="60"/>
        <v>0.11250000000000004</v>
      </c>
      <c r="S564" s="152">
        <v>8.9</v>
      </c>
    </row>
    <row r="565" spans="1:19">
      <c r="A565" s="173" t="str">
        <f t="shared" si="59"/>
        <v>Dysk lamelkowyetna X-T126mmP4022T29</v>
      </c>
      <c r="C565" s="24" t="s">
        <v>1563</v>
      </c>
      <c r="D565" s="24" t="s">
        <v>511</v>
      </c>
      <c r="E565" s="19" t="s">
        <v>2189</v>
      </c>
      <c r="F565" s="327" t="s">
        <v>96</v>
      </c>
      <c r="G565" s="328">
        <v>22</v>
      </c>
      <c r="H565" s="328"/>
      <c r="I565" s="328" t="s">
        <v>494</v>
      </c>
      <c r="J565" s="19">
        <v>20</v>
      </c>
      <c r="K565" s="254" t="s">
        <v>139</v>
      </c>
      <c r="L565" s="227"/>
      <c r="M565" s="367">
        <f t="shared" si="61"/>
        <v>10.4</v>
      </c>
      <c r="N565" s="290">
        <f t="shared" si="58"/>
        <v>10.4</v>
      </c>
      <c r="O565" s="227"/>
      <c r="P565" s="200" t="s">
        <v>512</v>
      </c>
      <c r="Q565" s="240">
        <v>10</v>
      </c>
      <c r="R565" s="282">
        <f t="shared" si="60"/>
        <v>4.0000000000000036E-2</v>
      </c>
      <c r="S565" s="152">
        <v>10.4</v>
      </c>
    </row>
    <row r="566" spans="1:19">
      <c r="A566" s="173" t="str">
        <f t="shared" si="59"/>
        <v>Dysk lamelkowyetna X-T126mmP6022T29</v>
      </c>
      <c r="C566" s="24" t="s">
        <v>1563</v>
      </c>
      <c r="D566" s="24" t="s">
        <v>511</v>
      </c>
      <c r="E566" s="19" t="s">
        <v>2189</v>
      </c>
      <c r="F566" s="327" t="s">
        <v>98</v>
      </c>
      <c r="G566" s="328">
        <v>22</v>
      </c>
      <c r="H566" s="328"/>
      <c r="I566" s="328" t="s">
        <v>494</v>
      </c>
      <c r="J566" s="19">
        <v>20</v>
      </c>
      <c r="K566" s="254" t="s">
        <v>139</v>
      </c>
      <c r="L566" s="227"/>
      <c r="M566" s="367">
        <f t="shared" si="61"/>
        <v>9.8000000000000007</v>
      </c>
      <c r="N566" s="290">
        <f t="shared" si="58"/>
        <v>9.8000000000000007</v>
      </c>
      <c r="O566" s="227"/>
      <c r="P566" s="200" t="s">
        <v>513</v>
      </c>
      <c r="Q566" s="240">
        <v>9.4</v>
      </c>
      <c r="R566" s="282">
        <f t="shared" si="60"/>
        <v>4.2553191489361736E-2</v>
      </c>
      <c r="S566" s="152">
        <v>9.8000000000000007</v>
      </c>
    </row>
    <row r="567" spans="1:19">
      <c r="A567" s="173" t="str">
        <f t="shared" si="59"/>
        <v>Dysk lamelkowyetna X-T126mmP8022T29</v>
      </c>
      <c r="C567" s="24" t="s">
        <v>1563</v>
      </c>
      <c r="D567" s="24" t="s">
        <v>511</v>
      </c>
      <c r="E567" s="19" t="s">
        <v>2189</v>
      </c>
      <c r="F567" s="327" t="s">
        <v>100</v>
      </c>
      <c r="G567" s="328">
        <v>22</v>
      </c>
      <c r="H567" s="328"/>
      <c r="I567" s="328" t="s">
        <v>494</v>
      </c>
      <c r="J567" s="19">
        <v>20</v>
      </c>
      <c r="K567" s="254" t="s">
        <v>139</v>
      </c>
      <c r="L567" s="227"/>
      <c r="M567" s="367">
        <f t="shared" si="61"/>
        <v>9.8000000000000007</v>
      </c>
      <c r="N567" s="290">
        <f t="shared" si="58"/>
        <v>9.8000000000000007</v>
      </c>
      <c r="O567" s="227"/>
      <c r="P567" s="200" t="s">
        <v>514</v>
      </c>
      <c r="Q567" s="240">
        <v>9.4</v>
      </c>
      <c r="R567" s="282">
        <f t="shared" si="60"/>
        <v>4.2553191489361736E-2</v>
      </c>
      <c r="S567" s="152">
        <v>9.8000000000000007</v>
      </c>
    </row>
    <row r="568" spans="1:19">
      <c r="A568" s="173" t="str">
        <f t="shared" si="59"/>
        <v>Dysk lamelkowyetna X-T178mmP4022T27</v>
      </c>
      <c r="C568" s="24" t="s">
        <v>1563</v>
      </c>
      <c r="D568" s="24" t="s">
        <v>511</v>
      </c>
      <c r="E568" s="19" t="s">
        <v>515</v>
      </c>
      <c r="F568" s="327" t="s">
        <v>96</v>
      </c>
      <c r="G568" s="328">
        <v>22</v>
      </c>
      <c r="H568" s="328"/>
      <c r="I568" s="328" t="s">
        <v>29</v>
      </c>
      <c r="J568" s="19">
        <v>20</v>
      </c>
      <c r="K568" s="254" t="s">
        <v>139</v>
      </c>
      <c r="L568" s="227"/>
      <c r="M568" s="367">
        <f t="shared" si="61"/>
        <v>18.8</v>
      </c>
      <c r="N568" s="290">
        <f t="shared" si="58"/>
        <v>18.8</v>
      </c>
      <c r="O568" s="227"/>
      <c r="P568" s="200" t="s">
        <v>2336</v>
      </c>
      <c r="Q568" s="240">
        <v>18</v>
      </c>
      <c r="R568" s="282">
        <f t="shared" si="60"/>
        <v>4.4444444444444481E-2</v>
      </c>
      <c r="S568" s="152">
        <v>18.8</v>
      </c>
    </row>
    <row r="569" spans="1:19" ht="30">
      <c r="A569" s="173" t="str">
        <f t="shared" si="59"/>
        <v>Dysk lamelkowy z włókninySC-RD126mmA CRS22T29</v>
      </c>
      <c r="C569" s="24" t="s">
        <v>1564</v>
      </c>
      <c r="D569" s="24" t="s">
        <v>516</v>
      </c>
      <c r="E569" s="19" t="s">
        <v>2189</v>
      </c>
      <c r="F569" s="330" t="s">
        <v>65</v>
      </c>
      <c r="G569" s="328">
        <v>22</v>
      </c>
      <c r="H569" s="328"/>
      <c r="I569" s="328" t="s">
        <v>494</v>
      </c>
      <c r="J569" s="19">
        <v>10</v>
      </c>
      <c r="K569" s="254" t="s">
        <v>139</v>
      </c>
      <c r="L569" s="227"/>
      <c r="M569" s="367">
        <f t="shared" si="61"/>
        <v>16</v>
      </c>
      <c r="N569" s="290">
        <f t="shared" si="58"/>
        <v>16</v>
      </c>
      <c r="O569" s="227"/>
      <c r="P569" s="200" t="s">
        <v>517</v>
      </c>
      <c r="Q569" s="240">
        <v>14</v>
      </c>
      <c r="R569" s="282">
        <f t="shared" si="60"/>
        <v>0.14285714285714285</v>
      </c>
      <c r="S569" s="152">
        <v>16</v>
      </c>
    </row>
    <row r="570" spans="1:19" ht="30">
      <c r="A570" s="173" t="str">
        <f t="shared" si="59"/>
        <v>Dysk lamelkowy z włókninySC-RD126mmA MED22T29</v>
      </c>
      <c r="C570" s="24" t="s">
        <v>1564</v>
      </c>
      <c r="D570" s="24" t="s">
        <v>516</v>
      </c>
      <c r="E570" s="19" t="s">
        <v>2189</v>
      </c>
      <c r="F570" s="330" t="s">
        <v>358</v>
      </c>
      <c r="G570" s="328">
        <v>22</v>
      </c>
      <c r="H570" s="328"/>
      <c r="I570" s="328" t="s">
        <v>494</v>
      </c>
      <c r="J570" s="19">
        <v>10</v>
      </c>
      <c r="K570" s="254" t="s">
        <v>139</v>
      </c>
      <c r="L570" s="227"/>
      <c r="M570" s="367">
        <f t="shared" si="61"/>
        <v>16</v>
      </c>
      <c r="N570" s="290">
        <f t="shared" si="58"/>
        <v>16</v>
      </c>
      <c r="O570" s="227"/>
      <c r="P570" s="200" t="s">
        <v>518</v>
      </c>
      <c r="Q570" s="240">
        <v>14</v>
      </c>
      <c r="R570" s="282">
        <f t="shared" si="60"/>
        <v>0.14285714285714285</v>
      </c>
      <c r="S570" s="152">
        <v>16</v>
      </c>
    </row>
    <row r="571" spans="1:19" s="56" customFormat="1" ht="30">
      <c r="A571" s="173" t="str">
        <f t="shared" si="59"/>
        <v>Dysk lamelkowy z włókninySC-RD126mmA VFN22T29</v>
      </c>
      <c r="B571" s="173"/>
      <c r="C571" s="24" t="s">
        <v>1564</v>
      </c>
      <c r="D571" s="24" t="s">
        <v>516</v>
      </c>
      <c r="E571" s="19" t="s">
        <v>2189</v>
      </c>
      <c r="F571" s="330" t="s">
        <v>68</v>
      </c>
      <c r="G571" s="328">
        <v>22</v>
      </c>
      <c r="H571" s="328"/>
      <c r="I571" s="328" t="s">
        <v>494</v>
      </c>
      <c r="J571" s="19">
        <v>10</v>
      </c>
      <c r="K571" s="251" t="s">
        <v>406</v>
      </c>
      <c r="L571" s="227"/>
      <c r="M571" s="367">
        <f t="shared" si="61"/>
        <v>12.7</v>
      </c>
      <c r="N571" s="292">
        <f t="shared" si="58"/>
        <v>12.7</v>
      </c>
      <c r="O571" s="227"/>
      <c r="P571" s="200" t="s">
        <v>519</v>
      </c>
      <c r="Q571" s="255">
        <v>12</v>
      </c>
      <c r="R571" s="282">
        <f t="shared" si="60"/>
        <v>5.8333333333333272E-2</v>
      </c>
      <c r="S571" s="152">
        <v>12.7</v>
      </c>
    </row>
    <row r="572" spans="1:19" ht="30">
      <c r="A572" s="173" t="str">
        <f t="shared" si="59"/>
        <v>Dysk lamelkowy z włókninyRF8126mmX CRS (P80)22T27</v>
      </c>
      <c r="C572" s="24" t="s">
        <v>1564</v>
      </c>
      <c r="D572" s="24" t="s">
        <v>520</v>
      </c>
      <c r="E572" s="19" t="s">
        <v>2189</v>
      </c>
      <c r="F572" s="327" t="s">
        <v>521</v>
      </c>
      <c r="G572" s="328">
        <v>22</v>
      </c>
      <c r="H572" s="328"/>
      <c r="I572" s="328" t="s">
        <v>29</v>
      </c>
      <c r="J572" s="19">
        <v>10</v>
      </c>
      <c r="K572" s="254" t="s">
        <v>139</v>
      </c>
      <c r="L572" s="227"/>
      <c r="M572" s="367">
        <f t="shared" si="61"/>
        <v>26</v>
      </c>
      <c r="N572" s="290">
        <f t="shared" si="58"/>
        <v>26</v>
      </c>
      <c r="O572" s="227"/>
      <c r="P572" s="200" t="s">
        <v>2258</v>
      </c>
      <c r="Q572" s="241">
        <v>26</v>
      </c>
      <c r="R572" s="282">
        <f t="shared" si="60"/>
        <v>0</v>
      </c>
      <c r="S572" s="151">
        <v>26</v>
      </c>
    </row>
    <row r="573" spans="1:19" ht="30">
      <c r="A573" s="173" t="str">
        <f t="shared" si="59"/>
        <v>Dysk lamelkowy z włókninyRF8126mmCRS22T27</v>
      </c>
      <c r="C573" s="24" t="s">
        <v>1564</v>
      </c>
      <c r="D573" s="24" t="s">
        <v>520</v>
      </c>
      <c r="E573" s="19" t="s">
        <v>2189</v>
      </c>
      <c r="F573" s="330" t="s">
        <v>522</v>
      </c>
      <c r="G573" s="328">
        <v>22</v>
      </c>
      <c r="H573" s="328"/>
      <c r="I573" s="328" t="s">
        <v>29</v>
      </c>
      <c r="J573" s="19">
        <v>10</v>
      </c>
      <c r="K573" s="254" t="s">
        <v>139</v>
      </c>
      <c r="L573" s="227"/>
      <c r="M573" s="367">
        <f t="shared" si="61"/>
        <v>18</v>
      </c>
      <c r="N573" s="290">
        <f t="shared" si="58"/>
        <v>18</v>
      </c>
      <c r="O573" s="227"/>
      <c r="P573" s="200" t="s">
        <v>2259</v>
      </c>
      <c r="Q573" s="241">
        <v>16</v>
      </c>
      <c r="R573" s="282">
        <f t="shared" si="60"/>
        <v>0.125</v>
      </c>
      <c r="S573" s="151">
        <v>18</v>
      </c>
    </row>
    <row r="574" spans="1:19" ht="30">
      <c r="A574" s="173" t="str">
        <f t="shared" si="59"/>
        <v>Dysk lamelkowy z włókninyRF8126mmMED22T27</v>
      </c>
      <c r="C574" s="24" t="s">
        <v>1564</v>
      </c>
      <c r="D574" s="24" t="s">
        <v>520</v>
      </c>
      <c r="E574" s="19" t="s">
        <v>2189</v>
      </c>
      <c r="F574" s="330" t="s">
        <v>2018</v>
      </c>
      <c r="G574" s="328">
        <v>22</v>
      </c>
      <c r="H574" s="328"/>
      <c r="I574" s="328" t="s">
        <v>29</v>
      </c>
      <c r="J574" s="19">
        <v>10</v>
      </c>
      <c r="K574" s="254" t="s">
        <v>139</v>
      </c>
      <c r="L574" s="227"/>
      <c r="M574" s="367">
        <f t="shared" si="61"/>
        <v>16</v>
      </c>
      <c r="N574" s="290">
        <f t="shared" si="58"/>
        <v>16</v>
      </c>
      <c r="O574" s="227"/>
      <c r="P574" s="200" t="s">
        <v>2260</v>
      </c>
      <c r="Q574" s="241">
        <v>16</v>
      </c>
      <c r="R574" s="282">
        <f t="shared" si="60"/>
        <v>0</v>
      </c>
      <c r="S574" s="151">
        <v>16</v>
      </c>
    </row>
    <row r="575" spans="1:19" ht="30">
      <c r="A575" s="173" t="str">
        <f t="shared" si="59"/>
        <v>Dysk lamelkowy z włókninyRF8126mmVFN22T27</v>
      </c>
      <c r="C575" s="24" t="s">
        <v>1564</v>
      </c>
      <c r="D575" s="24" t="s">
        <v>520</v>
      </c>
      <c r="E575" s="19" t="s">
        <v>2189</v>
      </c>
      <c r="F575" s="327" t="s">
        <v>523</v>
      </c>
      <c r="G575" s="328">
        <v>22</v>
      </c>
      <c r="H575" s="328"/>
      <c r="I575" s="328" t="s">
        <v>29</v>
      </c>
      <c r="J575" s="19">
        <v>10</v>
      </c>
      <c r="K575" s="254" t="s">
        <v>139</v>
      </c>
      <c r="L575" s="227"/>
      <c r="M575" s="367">
        <f t="shared" si="61"/>
        <v>18</v>
      </c>
      <c r="N575" s="290">
        <f t="shared" si="58"/>
        <v>18</v>
      </c>
      <c r="O575" s="227"/>
      <c r="P575" s="200" t="s">
        <v>2261</v>
      </c>
      <c r="Q575" s="241">
        <v>16</v>
      </c>
      <c r="R575" s="282">
        <f t="shared" si="60"/>
        <v>0.125</v>
      </c>
      <c r="S575" s="151">
        <v>18</v>
      </c>
    </row>
    <row r="576" spans="1:19">
      <c r="A576" s="173" t="str">
        <f t="shared" si="59"/>
        <v>Wałek Mini BrushCF-MB90x50xM14S CRSM14</v>
      </c>
      <c r="C576" s="1" t="s">
        <v>1565</v>
      </c>
      <c r="D576" s="1" t="s">
        <v>524</v>
      </c>
      <c r="E576" s="1" t="s">
        <v>525</v>
      </c>
      <c r="F576" s="1" t="s">
        <v>371</v>
      </c>
      <c r="G576" s="304" t="s">
        <v>270</v>
      </c>
      <c r="H576" s="304"/>
      <c r="I576" s="304"/>
      <c r="J576" s="1">
        <v>6</v>
      </c>
      <c r="K576" s="247" t="s">
        <v>139</v>
      </c>
      <c r="L576" s="228"/>
      <c r="M576" s="367">
        <f t="shared" si="61"/>
        <v>60.5</v>
      </c>
      <c r="N576" s="290">
        <f t="shared" si="58"/>
        <v>60.5</v>
      </c>
      <c r="O576" s="228"/>
      <c r="P576" s="200" t="s">
        <v>526</v>
      </c>
      <c r="Q576" s="241">
        <v>56</v>
      </c>
      <c r="R576" s="282">
        <f t="shared" si="60"/>
        <v>8.0357142857142863E-2</v>
      </c>
      <c r="S576" s="151">
        <v>60.5</v>
      </c>
    </row>
    <row r="577" spans="1:19">
      <c r="A577" s="173" t="str">
        <f t="shared" si="59"/>
        <v>Wałek Mini BrushCF-MB90x75xM14S CRSM14</v>
      </c>
      <c r="C577" s="1" t="s">
        <v>1565</v>
      </c>
      <c r="D577" s="1" t="s">
        <v>524</v>
      </c>
      <c r="E577" s="1" t="s">
        <v>527</v>
      </c>
      <c r="F577" s="1" t="s">
        <v>371</v>
      </c>
      <c r="G577" s="304" t="s">
        <v>270</v>
      </c>
      <c r="H577" s="304"/>
      <c r="I577" s="304"/>
      <c r="J577" s="1">
        <v>4</v>
      </c>
      <c r="K577" s="247" t="s">
        <v>139</v>
      </c>
      <c r="L577" s="228"/>
      <c r="M577" s="367">
        <f t="shared" si="61"/>
        <v>76.7</v>
      </c>
      <c r="N577" s="290">
        <f t="shared" si="58"/>
        <v>76.7</v>
      </c>
      <c r="O577" s="228"/>
      <c r="P577" s="200" t="s">
        <v>528</v>
      </c>
      <c r="Q577" s="241">
        <v>71</v>
      </c>
      <c r="R577" s="282">
        <f t="shared" si="60"/>
        <v>8.0281690140845116E-2</v>
      </c>
      <c r="S577" s="151">
        <v>76.7</v>
      </c>
    </row>
    <row r="578" spans="1:19">
      <c r="A578" s="173" t="str">
        <f t="shared" si="59"/>
        <v>Wałek Mini BrushCF-MB90x50xM14S MEDM14</v>
      </c>
      <c r="C578" s="1" t="s">
        <v>1565</v>
      </c>
      <c r="D578" s="1" t="s">
        <v>524</v>
      </c>
      <c r="E578" s="1" t="s">
        <v>525</v>
      </c>
      <c r="F578" s="6" t="s">
        <v>370</v>
      </c>
      <c r="G578" s="304" t="s">
        <v>270</v>
      </c>
      <c r="H578" s="304"/>
      <c r="I578" s="304"/>
      <c r="J578" s="1">
        <v>6</v>
      </c>
      <c r="K578" s="247" t="s">
        <v>139</v>
      </c>
      <c r="L578" s="228"/>
      <c r="M578" s="367">
        <f t="shared" si="61"/>
        <v>49.7</v>
      </c>
      <c r="N578" s="290">
        <f t="shared" si="58"/>
        <v>49.7</v>
      </c>
      <c r="O578" s="228"/>
      <c r="P578" s="200" t="s">
        <v>529</v>
      </c>
      <c r="Q578" s="241">
        <v>46</v>
      </c>
      <c r="R578" s="282">
        <f t="shared" si="60"/>
        <v>8.0434782608695715E-2</v>
      </c>
      <c r="S578" s="151">
        <v>49.7</v>
      </c>
    </row>
    <row r="579" spans="1:19">
      <c r="A579" s="173" t="str">
        <f t="shared" si="59"/>
        <v>Wałek Mini BrushCF-MB90x75xM14S MEDM14</v>
      </c>
      <c r="C579" s="1" t="s">
        <v>1565</v>
      </c>
      <c r="D579" s="1" t="s">
        <v>524</v>
      </c>
      <c r="E579" s="1" t="s">
        <v>527</v>
      </c>
      <c r="F579" s="6" t="s">
        <v>370</v>
      </c>
      <c r="G579" s="304" t="s">
        <v>270</v>
      </c>
      <c r="H579" s="304"/>
      <c r="I579" s="304"/>
      <c r="J579" s="1">
        <v>4</v>
      </c>
      <c r="K579" s="247" t="s">
        <v>139</v>
      </c>
      <c r="L579" s="228"/>
      <c r="M579" s="367">
        <f t="shared" si="61"/>
        <v>64.8</v>
      </c>
      <c r="N579" s="290">
        <f t="shared" si="58"/>
        <v>64.8</v>
      </c>
      <c r="O579" s="228"/>
      <c r="P579" s="200" t="s">
        <v>530</v>
      </c>
      <c r="Q579" s="241">
        <v>60</v>
      </c>
      <c r="R579" s="282">
        <f t="shared" si="60"/>
        <v>7.9999999999999946E-2</v>
      </c>
      <c r="S579" s="151">
        <v>64.8</v>
      </c>
    </row>
    <row r="580" spans="1:19">
      <c r="A580" s="173" t="str">
        <f t="shared" si="59"/>
        <v>Wałek Mini BrushCF-MB90x50xM14S MED/P80M14combi</v>
      </c>
      <c r="C580" s="12" t="s">
        <v>1565</v>
      </c>
      <c r="D580" s="12" t="s">
        <v>524</v>
      </c>
      <c r="E580" s="1" t="s">
        <v>525</v>
      </c>
      <c r="F580" s="6" t="s">
        <v>373</v>
      </c>
      <c r="G580" s="304" t="s">
        <v>270</v>
      </c>
      <c r="H580" s="304"/>
      <c r="I580" s="304" t="s">
        <v>372</v>
      </c>
      <c r="J580" s="1">
        <v>6</v>
      </c>
      <c r="K580" s="247" t="s">
        <v>139</v>
      </c>
      <c r="L580" s="228"/>
      <c r="M580" s="367">
        <f t="shared" si="61"/>
        <v>62.7</v>
      </c>
      <c r="N580" s="290">
        <f t="shared" si="58"/>
        <v>62.7</v>
      </c>
      <c r="O580" s="228"/>
      <c r="P580" s="200" t="s">
        <v>531</v>
      </c>
      <c r="Q580" s="241">
        <v>58</v>
      </c>
      <c r="R580" s="282">
        <f t="shared" si="60"/>
        <v>8.1034482758620741E-2</v>
      </c>
      <c r="S580" s="151">
        <v>62.7</v>
      </c>
    </row>
    <row r="581" spans="1:19">
      <c r="A581" s="173" t="str">
        <f t="shared" si="59"/>
        <v>Wałek Mini BrushCF-MB90x75xM14S MED/P80M14combi</v>
      </c>
      <c r="C581" s="12" t="s">
        <v>1565</v>
      </c>
      <c r="D581" s="12" t="s">
        <v>524</v>
      </c>
      <c r="E581" s="1" t="s">
        <v>527</v>
      </c>
      <c r="F581" s="6" t="s">
        <v>373</v>
      </c>
      <c r="G581" s="304" t="s">
        <v>270</v>
      </c>
      <c r="H581" s="304"/>
      <c r="I581" s="304" t="s">
        <v>372</v>
      </c>
      <c r="J581" s="1">
        <v>4</v>
      </c>
      <c r="K581" s="247" t="s">
        <v>139</v>
      </c>
      <c r="L581" s="228"/>
      <c r="M581" s="367">
        <f t="shared" si="61"/>
        <v>79.900000000000006</v>
      </c>
      <c r="N581" s="290">
        <f t="shared" ref="N581:N644" si="62">M581*(1-$N$2)</f>
        <v>79.900000000000006</v>
      </c>
      <c r="O581" s="228"/>
      <c r="P581" s="200" t="s">
        <v>532</v>
      </c>
      <c r="Q581" s="241">
        <v>74</v>
      </c>
      <c r="R581" s="282">
        <f t="shared" si="60"/>
        <v>7.9729729729729804E-2</v>
      </c>
      <c r="S581" s="151">
        <v>79.900000000000006</v>
      </c>
    </row>
    <row r="582" spans="1:19">
      <c r="A582" s="173" t="str">
        <f t="shared" si="59"/>
        <v>Wałek Mini BrushCP-MB90x50xM14A MEDM14</v>
      </c>
      <c r="C582" s="1" t="s">
        <v>1565</v>
      </c>
      <c r="D582" s="1" t="s">
        <v>533</v>
      </c>
      <c r="E582" s="1" t="s">
        <v>525</v>
      </c>
      <c r="F582" s="1" t="s">
        <v>358</v>
      </c>
      <c r="G582" s="304" t="s">
        <v>270</v>
      </c>
      <c r="H582" s="304"/>
      <c r="I582" s="304"/>
      <c r="J582" s="1">
        <v>6</v>
      </c>
      <c r="K582" s="247" t="s">
        <v>139</v>
      </c>
      <c r="L582" s="228"/>
      <c r="M582" s="367">
        <f t="shared" si="61"/>
        <v>62</v>
      </c>
      <c r="N582" s="290">
        <f t="shared" si="62"/>
        <v>62</v>
      </c>
      <c r="O582" s="228"/>
      <c r="P582" s="200" t="s">
        <v>534</v>
      </c>
      <c r="Q582" s="241">
        <v>62</v>
      </c>
      <c r="R582" s="282">
        <f t="shared" si="60"/>
        <v>0</v>
      </c>
      <c r="S582" s="151">
        <v>62</v>
      </c>
    </row>
    <row r="583" spans="1:19">
      <c r="A583" s="173" t="str">
        <f t="shared" si="59"/>
        <v>Wałek Mini BrushCP-MB90x75xM14A MEDM14</v>
      </c>
      <c r="C583" s="1" t="s">
        <v>1565</v>
      </c>
      <c r="D583" s="1" t="s">
        <v>533</v>
      </c>
      <c r="E583" s="1" t="s">
        <v>527</v>
      </c>
      <c r="F583" s="1" t="s">
        <v>358</v>
      </c>
      <c r="G583" s="304" t="s">
        <v>270</v>
      </c>
      <c r="H583" s="304"/>
      <c r="I583" s="304"/>
      <c r="J583" s="1">
        <v>4</v>
      </c>
      <c r="K583" s="247" t="s">
        <v>139</v>
      </c>
      <c r="L583" s="228"/>
      <c r="M583" s="367">
        <f t="shared" si="61"/>
        <v>78</v>
      </c>
      <c r="N583" s="290">
        <f t="shared" si="62"/>
        <v>78</v>
      </c>
      <c r="O583" s="228"/>
      <c r="P583" s="200" t="s">
        <v>535</v>
      </c>
      <c r="Q583" s="241">
        <v>78</v>
      </c>
      <c r="R583" s="282">
        <f t="shared" si="60"/>
        <v>0</v>
      </c>
      <c r="S583" s="151">
        <v>78</v>
      </c>
    </row>
    <row r="584" spans="1:19" s="56" customFormat="1">
      <c r="A584" s="173" t="str">
        <f t="shared" si="59"/>
        <v>Wałek Mini BrushCP-MB90x50xM14A VFNM14</v>
      </c>
      <c r="B584" s="173"/>
      <c r="C584" s="200" t="s">
        <v>1565</v>
      </c>
      <c r="D584" s="200" t="s">
        <v>533</v>
      </c>
      <c r="E584" s="17" t="s">
        <v>525</v>
      </c>
      <c r="F584" s="322" t="s">
        <v>68</v>
      </c>
      <c r="G584" s="298" t="s">
        <v>270</v>
      </c>
      <c r="H584" s="298"/>
      <c r="I584" s="298"/>
      <c r="J584" s="17">
        <v>6</v>
      </c>
      <c r="K584" s="253" t="s">
        <v>139</v>
      </c>
      <c r="L584" s="231"/>
      <c r="M584" s="367">
        <f t="shared" si="61"/>
        <v>66</v>
      </c>
      <c r="N584" s="292">
        <f t="shared" si="62"/>
        <v>66</v>
      </c>
      <c r="O584" s="231"/>
      <c r="P584" s="200" t="s">
        <v>536</v>
      </c>
      <c r="Q584" s="243">
        <v>66</v>
      </c>
      <c r="R584" s="282">
        <f t="shared" si="60"/>
        <v>0</v>
      </c>
      <c r="S584" s="151">
        <v>66</v>
      </c>
    </row>
    <row r="585" spans="1:19" s="56" customFormat="1">
      <c r="A585" s="173" t="str">
        <f t="shared" si="59"/>
        <v>Wałek Mini BrushCP-MB90x75xM14A VFNM14</v>
      </c>
      <c r="B585" s="173"/>
      <c r="C585" s="200" t="s">
        <v>1565</v>
      </c>
      <c r="D585" s="200" t="s">
        <v>533</v>
      </c>
      <c r="E585" s="17" t="s">
        <v>527</v>
      </c>
      <c r="F585" s="322" t="s">
        <v>68</v>
      </c>
      <c r="G585" s="298" t="s">
        <v>270</v>
      </c>
      <c r="H585" s="298"/>
      <c r="I585" s="298"/>
      <c r="J585" s="17">
        <v>4</v>
      </c>
      <c r="K585" s="253" t="s">
        <v>139</v>
      </c>
      <c r="L585" s="231"/>
      <c r="M585" s="367">
        <f t="shared" si="61"/>
        <v>82</v>
      </c>
      <c r="N585" s="292">
        <f t="shared" si="62"/>
        <v>82</v>
      </c>
      <c r="O585" s="231"/>
      <c r="P585" s="200" t="s">
        <v>537</v>
      </c>
      <c r="Q585" s="243">
        <v>82</v>
      </c>
      <c r="R585" s="282">
        <f t="shared" si="60"/>
        <v>0</v>
      </c>
      <c r="S585" s="151">
        <v>82</v>
      </c>
    </row>
    <row r="586" spans="1:19">
      <c r="A586" s="173" t="str">
        <f t="shared" si="59"/>
        <v>Wałek Mini BrushCR-MB90x50xM14S XCRSM14</v>
      </c>
      <c r="C586" s="1" t="s">
        <v>1565</v>
      </c>
      <c r="D586" s="1" t="s">
        <v>538</v>
      </c>
      <c r="E586" s="1" t="s">
        <v>525</v>
      </c>
      <c r="F586" s="6" t="s">
        <v>170</v>
      </c>
      <c r="G586" s="304" t="s">
        <v>270</v>
      </c>
      <c r="H586" s="304"/>
      <c r="I586" s="304"/>
      <c r="J586" s="1">
        <v>6</v>
      </c>
      <c r="K586" s="247" t="s">
        <v>139</v>
      </c>
      <c r="L586" s="228"/>
      <c r="M586" s="367">
        <f t="shared" si="61"/>
        <v>122</v>
      </c>
      <c r="N586" s="290">
        <f t="shared" si="62"/>
        <v>122</v>
      </c>
      <c r="O586" s="228"/>
      <c r="P586" s="200" t="s">
        <v>539</v>
      </c>
      <c r="Q586" s="241">
        <v>122</v>
      </c>
      <c r="R586" s="282">
        <f t="shared" si="60"/>
        <v>0</v>
      </c>
      <c r="S586" s="151">
        <v>122</v>
      </c>
    </row>
    <row r="587" spans="1:19">
      <c r="A587" s="173" t="str">
        <f t="shared" si="59"/>
        <v>Wałek Mini BrushCR-MB90x75xM14S XCRSM14</v>
      </c>
      <c r="C587" s="1" t="s">
        <v>1565</v>
      </c>
      <c r="D587" s="1" t="s">
        <v>538</v>
      </c>
      <c r="E587" s="1" t="s">
        <v>527</v>
      </c>
      <c r="F587" s="6" t="s">
        <v>170</v>
      </c>
      <c r="G587" s="304" t="s">
        <v>270</v>
      </c>
      <c r="H587" s="304"/>
      <c r="I587" s="304"/>
      <c r="J587" s="1">
        <v>4</v>
      </c>
      <c r="K587" s="247" t="s">
        <v>139</v>
      </c>
      <c r="L587" s="228"/>
      <c r="M587" s="367">
        <f t="shared" si="61"/>
        <v>142</v>
      </c>
      <c r="N587" s="290">
        <f t="shared" si="62"/>
        <v>142</v>
      </c>
      <c r="O587" s="228"/>
      <c r="P587" s="200" t="s">
        <v>540</v>
      </c>
      <c r="Q587" s="241">
        <v>142</v>
      </c>
      <c r="R587" s="282">
        <f t="shared" si="60"/>
        <v>0</v>
      </c>
      <c r="S587" s="151">
        <v>142</v>
      </c>
    </row>
    <row r="588" spans="1:19">
      <c r="A588" s="173" t="str">
        <f t="shared" ref="A588:A589" si="63">_xlfn.CONCAT(C588,D588,E588,F588,G588,I588)</f>
        <v>Wałek Mini BrushXT-MB90x50xM14S XCRSM14Clean&amp;Strip</v>
      </c>
      <c r="C588" s="1" t="s">
        <v>1565</v>
      </c>
      <c r="D588" s="1" t="s">
        <v>2204</v>
      </c>
      <c r="E588" s="1" t="s">
        <v>525</v>
      </c>
      <c r="F588" s="299" t="s">
        <v>170</v>
      </c>
      <c r="G588" s="304" t="s">
        <v>270</v>
      </c>
      <c r="H588" s="304"/>
      <c r="I588" s="10" t="s">
        <v>1150</v>
      </c>
      <c r="J588" s="1">
        <v>6</v>
      </c>
      <c r="K588" s="247" t="s">
        <v>139</v>
      </c>
      <c r="L588" s="228"/>
      <c r="M588" s="367">
        <f t="shared" si="61"/>
        <v>71</v>
      </c>
      <c r="N588" s="290">
        <f t="shared" si="62"/>
        <v>71</v>
      </c>
      <c r="O588" s="228"/>
      <c r="P588" s="200" t="s">
        <v>2324</v>
      </c>
      <c r="Q588" s="241">
        <v>71</v>
      </c>
      <c r="R588" s="282">
        <f t="shared" si="60"/>
        <v>0</v>
      </c>
      <c r="S588" s="151">
        <v>71</v>
      </c>
    </row>
    <row r="589" spans="1:19">
      <c r="A589" s="173" t="str">
        <f t="shared" si="63"/>
        <v>Wałek Mini BrushXT-MB90x75xM14S XCRSM14Clean&amp;Strip</v>
      </c>
      <c r="C589" s="1" t="s">
        <v>1565</v>
      </c>
      <c r="D589" s="1" t="s">
        <v>2204</v>
      </c>
      <c r="E589" s="1" t="s">
        <v>527</v>
      </c>
      <c r="F589" s="299" t="s">
        <v>170</v>
      </c>
      <c r="G589" s="304" t="s">
        <v>270</v>
      </c>
      <c r="H589" s="304"/>
      <c r="I589" s="10" t="s">
        <v>1150</v>
      </c>
      <c r="J589" s="1">
        <v>4</v>
      </c>
      <c r="K589" s="247" t="s">
        <v>139</v>
      </c>
      <c r="L589" s="228"/>
      <c r="M589" s="367">
        <f t="shared" si="61"/>
        <v>106</v>
      </c>
      <c r="N589" s="290">
        <f t="shared" si="62"/>
        <v>106</v>
      </c>
      <c r="O589" s="228"/>
      <c r="P589" s="200" t="s">
        <v>2324</v>
      </c>
      <c r="Q589" s="241">
        <v>106</v>
      </c>
      <c r="R589" s="282">
        <f t="shared" si="60"/>
        <v>0</v>
      </c>
      <c r="S589" s="151">
        <v>106</v>
      </c>
    </row>
    <row r="590" spans="1:19">
      <c r="A590" s="173" t="str">
        <f t="shared" si="59"/>
        <v>Wałek Mini BrushCG-MB90x50xM14S XCRSM14Clean&amp;Strip</v>
      </c>
      <c r="C590" s="1" t="s">
        <v>1565</v>
      </c>
      <c r="D590" s="1" t="s">
        <v>541</v>
      </c>
      <c r="E590" s="1" t="s">
        <v>525</v>
      </c>
      <c r="F590" s="6" t="s">
        <v>170</v>
      </c>
      <c r="G590" s="304" t="s">
        <v>270</v>
      </c>
      <c r="H590" s="304"/>
      <c r="I590" s="10" t="s">
        <v>1150</v>
      </c>
      <c r="J590" s="1">
        <v>6</v>
      </c>
      <c r="K590" s="247" t="s">
        <v>139</v>
      </c>
      <c r="L590" s="228"/>
      <c r="M590" s="367">
        <f t="shared" si="61"/>
        <v>71</v>
      </c>
      <c r="N590" s="290">
        <f t="shared" si="62"/>
        <v>71</v>
      </c>
      <c r="O590" s="228"/>
      <c r="P590" s="200" t="s">
        <v>542</v>
      </c>
      <c r="Q590" s="241">
        <v>71</v>
      </c>
      <c r="R590" s="282">
        <f t="shared" si="60"/>
        <v>0</v>
      </c>
      <c r="S590" s="151">
        <v>71</v>
      </c>
    </row>
    <row r="591" spans="1:19">
      <c r="A591" s="173" t="str">
        <f t="shared" si="59"/>
        <v>Wałek Mini BrushCG-MB90x75xM14S XCRSM14Clean&amp;Strip</v>
      </c>
      <c r="C591" s="1" t="s">
        <v>1565</v>
      </c>
      <c r="D591" s="1" t="s">
        <v>541</v>
      </c>
      <c r="E591" s="1" t="s">
        <v>527</v>
      </c>
      <c r="F591" s="6" t="s">
        <v>170</v>
      </c>
      <c r="G591" s="304" t="s">
        <v>270</v>
      </c>
      <c r="H591" s="304"/>
      <c r="I591" s="10" t="s">
        <v>1150</v>
      </c>
      <c r="J591" s="1">
        <v>4</v>
      </c>
      <c r="K591" s="247" t="s">
        <v>139</v>
      </c>
      <c r="L591" s="228"/>
      <c r="M591" s="367">
        <f t="shared" si="61"/>
        <v>106</v>
      </c>
      <c r="N591" s="290">
        <f t="shared" si="62"/>
        <v>106</v>
      </c>
      <c r="O591" s="228"/>
      <c r="P591" s="200" t="s">
        <v>543</v>
      </c>
      <c r="Q591" s="241">
        <v>106</v>
      </c>
      <c r="R591" s="282">
        <f t="shared" si="60"/>
        <v>0</v>
      </c>
      <c r="S591" s="151">
        <v>106</v>
      </c>
    </row>
    <row r="592" spans="1:19">
      <c r="A592" s="173" t="str">
        <f t="shared" si="59"/>
        <v>Wałek Mini BrushCS-MB90x50xM14S XCRSM14Clean&amp;Strip</v>
      </c>
      <c r="C592" s="1" t="s">
        <v>1565</v>
      </c>
      <c r="D592" s="1" t="s">
        <v>1558</v>
      </c>
      <c r="E592" s="1" t="s">
        <v>525</v>
      </c>
      <c r="F592" s="6" t="s">
        <v>170</v>
      </c>
      <c r="G592" s="304" t="s">
        <v>270</v>
      </c>
      <c r="H592" s="304"/>
      <c r="I592" s="10" t="s">
        <v>1150</v>
      </c>
      <c r="J592" s="1">
        <v>6</v>
      </c>
      <c r="K592" s="247" t="s">
        <v>139</v>
      </c>
      <c r="L592" s="228"/>
      <c r="M592" s="367">
        <f t="shared" si="61"/>
        <v>64.8</v>
      </c>
      <c r="N592" s="290">
        <f t="shared" si="62"/>
        <v>64.8</v>
      </c>
      <c r="O592" s="228"/>
      <c r="P592" s="200" t="s">
        <v>2262</v>
      </c>
      <c r="Q592" s="241">
        <v>60</v>
      </c>
      <c r="R592" s="282">
        <f t="shared" si="60"/>
        <v>7.9999999999999946E-2</v>
      </c>
      <c r="S592" s="151">
        <v>64.8</v>
      </c>
    </row>
    <row r="593" spans="1:19">
      <c r="A593" s="173" t="str">
        <f t="shared" si="59"/>
        <v>Wałek Mini BrushCS-MB90x75xM14S XCRSM14Clean&amp;Strip</v>
      </c>
      <c r="C593" s="1" t="s">
        <v>1565</v>
      </c>
      <c r="D593" s="1" t="s">
        <v>1558</v>
      </c>
      <c r="E593" s="1" t="s">
        <v>527</v>
      </c>
      <c r="F593" s="6" t="s">
        <v>170</v>
      </c>
      <c r="G593" s="304" t="s">
        <v>270</v>
      </c>
      <c r="H593" s="304"/>
      <c r="I593" s="10" t="s">
        <v>1150</v>
      </c>
      <c r="J593" s="1">
        <v>4</v>
      </c>
      <c r="K593" s="247" t="s">
        <v>139</v>
      </c>
      <c r="L593" s="228"/>
      <c r="M593" s="367">
        <f t="shared" si="61"/>
        <v>79.900000000000006</v>
      </c>
      <c r="N593" s="290">
        <f t="shared" si="62"/>
        <v>79.900000000000006</v>
      </c>
      <c r="O593" s="228"/>
      <c r="P593" s="200" t="s">
        <v>2263</v>
      </c>
      <c r="Q593" s="241">
        <v>74</v>
      </c>
      <c r="R593" s="282">
        <f t="shared" si="60"/>
        <v>7.9729729729729804E-2</v>
      </c>
      <c r="S593" s="151">
        <v>79.900000000000006</v>
      </c>
    </row>
    <row r="594" spans="1:19">
      <c r="A594" s="173" t="str">
        <f t="shared" si="59"/>
        <v>Wałek Mini BrushHD-MB90x50xM14A XCRSM14</v>
      </c>
      <c r="C594" s="1" t="s">
        <v>1565</v>
      </c>
      <c r="D594" s="1" t="s">
        <v>544</v>
      </c>
      <c r="E594" s="1" t="s">
        <v>525</v>
      </c>
      <c r="F594" s="6" t="s">
        <v>138</v>
      </c>
      <c r="G594" s="304" t="s">
        <v>270</v>
      </c>
      <c r="H594" s="304"/>
      <c r="I594" s="304"/>
      <c r="J594" s="1">
        <v>6</v>
      </c>
      <c r="K594" s="247" t="s">
        <v>139</v>
      </c>
      <c r="L594" s="228"/>
      <c r="M594" s="367">
        <f t="shared" si="61"/>
        <v>48</v>
      </c>
      <c r="N594" s="290">
        <f t="shared" si="62"/>
        <v>48</v>
      </c>
      <c r="O594" s="228"/>
      <c r="P594" s="200" t="s">
        <v>545</v>
      </c>
      <c r="Q594" s="241">
        <v>48</v>
      </c>
      <c r="R594" s="282">
        <f t="shared" si="60"/>
        <v>0</v>
      </c>
      <c r="S594" s="151">
        <v>48</v>
      </c>
    </row>
    <row r="595" spans="1:19">
      <c r="A595" s="173" t="str">
        <f t="shared" si="59"/>
        <v>Wałek Mini BrushHD-MB90x75xM14A XCRSM14</v>
      </c>
      <c r="C595" s="1" t="s">
        <v>1565</v>
      </c>
      <c r="D595" s="1" t="s">
        <v>544</v>
      </c>
      <c r="E595" s="1" t="s">
        <v>527</v>
      </c>
      <c r="F595" s="6" t="s">
        <v>138</v>
      </c>
      <c r="G595" s="304" t="s">
        <v>270</v>
      </c>
      <c r="H595" s="304"/>
      <c r="I595" s="304"/>
      <c r="J595" s="1">
        <v>4</v>
      </c>
      <c r="K595" s="247" t="s">
        <v>139</v>
      </c>
      <c r="L595" s="228"/>
      <c r="M595" s="367">
        <f t="shared" si="61"/>
        <v>62</v>
      </c>
      <c r="N595" s="290">
        <f t="shared" si="62"/>
        <v>62</v>
      </c>
      <c r="O595" s="228"/>
      <c r="P595" s="200" t="s">
        <v>546</v>
      </c>
      <c r="Q595" s="241">
        <v>62</v>
      </c>
      <c r="R595" s="282">
        <f t="shared" si="60"/>
        <v>0</v>
      </c>
      <c r="S595" s="151">
        <v>62</v>
      </c>
    </row>
    <row r="596" spans="1:19">
      <c r="A596" s="173" t="str">
        <f t="shared" si="59"/>
        <v>Wałek Mini BrushHD-MB90x50xM14A CRSM14</v>
      </c>
      <c r="C596" s="1" t="s">
        <v>1565</v>
      </c>
      <c r="D596" s="1" t="s">
        <v>544</v>
      </c>
      <c r="E596" s="1" t="s">
        <v>525</v>
      </c>
      <c r="F596" s="6" t="s">
        <v>65</v>
      </c>
      <c r="G596" s="304" t="s">
        <v>270</v>
      </c>
      <c r="H596" s="304"/>
      <c r="I596" s="304"/>
      <c r="J596" s="1">
        <v>6</v>
      </c>
      <c r="K596" s="247" t="s">
        <v>139</v>
      </c>
      <c r="L596" s="228"/>
      <c r="M596" s="367">
        <f t="shared" si="61"/>
        <v>51.8</v>
      </c>
      <c r="N596" s="290">
        <f t="shared" si="62"/>
        <v>51.8</v>
      </c>
      <c r="O596" s="228"/>
      <c r="P596" s="200" t="s">
        <v>547</v>
      </c>
      <c r="Q596" s="241">
        <v>48</v>
      </c>
      <c r="R596" s="282">
        <f t="shared" si="60"/>
        <v>7.9166666666666607E-2</v>
      </c>
      <c r="S596" s="151">
        <v>51.8</v>
      </c>
    </row>
    <row r="597" spans="1:19">
      <c r="A597" s="173" t="str">
        <f t="shared" si="59"/>
        <v>Wałek Mini BrushHD-MB90x75xM14A CRSM14</v>
      </c>
      <c r="C597" s="1" t="s">
        <v>1565</v>
      </c>
      <c r="D597" s="1" t="s">
        <v>544</v>
      </c>
      <c r="E597" s="1" t="s">
        <v>527</v>
      </c>
      <c r="F597" s="6" t="s">
        <v>65</v>
      </c>
      <c r="G597" s="304" t="s">
        <v>270</v>
      </c>
      <c r="H597" s="304"/>
      <c r="I597" s="304"/>
      <c r="J597" s="1">
        <v>4</v>
      </c>
      <c r="K597" s="247" t="s">
        <v>139</v>
      </c>
      <c r="L597" s="228"/>
      <c r="M597" s="367">
        <f t="shared" si="61"/>
        <v>67</v>
      </c>
      <c r="N597" s="290">
        <f t="shared" si="62"/>
        <v>67</v>
      </c>
      <c r="O597" s="228"/>
      <c r="P597" s="200" t="s">
        <v>548</v>
      </c>
      <c r="Q597" s="241">
        <v>62</v>
      </c>
      <c r="R597" s="282">
        <f t="shared" si="60"/>
        <v>8.0645161290322578E-2</v>
      </c>
      <c r="S597" s="151">
        <v>67</v>
      </c>
    </row>
    <row r="598" spans="1:19">
      <c r="A598" s="173" t="str">
        <f t="shared" si="59"/>
        <v>Wałek Mini BrushHD-MB90x50xM14P120M14</v>
      </c>
      <c r="C598" s="1" t="s">
        <v>1565</v>
      </c>
      <c r="D598" s="1" t="s">
        <v>544</v>
      </c>
      <c r="E598" s="1" t="s">
        <v>525</v>
      </c>
      <c r="F598" s="6" t="s">
        <v>104</v>
      </c>
      <c r="G598" s="304" t="s">
        <v>270</v>
      </c>
      <c r="H598" s="304"/>
      <c r="I598" s="304"/>
      <c r="J598" s="1">
        <v>6</v>
      </c>
      <c r="K598" s="247" t="s">
        <v>139</v>
      </c>
      <c r="L598" s="228"/>
      <c r="M598" s="367">
        <f t="shared" si="61"/>
        <v>60.8</v>
      </c>
      <c r="N598" s="290">
        <f t="shared" si="62"/>
        <v>60.8</v>
      </c>
      <c r="O598" s="228"/>
      <c r="P598" s="200" t="s">
        <v>549</v>
      </c>
      <c r="Q598" s="241">
        <v>60.8</v>
      </c>
      <c r="R598" s="282">
        <f t="shared" si="60"/>
        <v>0</v>
      </c>
      <c r="S598" s="151">
        <v>60.8</v>
      </c>
    </row>
    <row r="599" spans="1:19">
      <c r="A599" s="173" t="str">
        <f t="shared" si="59"/>
        <v>Wałek Mini BrushHD-MB90x75xM14P120M14</v>
      </c>
      <c r="C599" s="1" t="s">
        <v>1565</v>
      </c>
      <c r="D599" s="1" t="s">
        <v>544</v>
      </c>
      <c r="E599" s="1" t="s">
        <v>527</v>
      </c>
      <c r="F599" s="6" t="s">
        <v>104</v>
      </c>
      <c r="G599" s="304" t="s">
        <v>270</v>
      </c>
      <c r="H599" s="304"/>
      <c r="I599" s="304"/>
      <c r="J599" s="1">
        <v>4</v>
      </c>
      <c r="K599" s="247" t="s">
        <v>139</v>
      </c>
      <c r="L599" s="228"/>
      <c r="M599" s="367">
        <f t="shared" si="61"/>
        <v>84.6</v>
      </c>
      <c r="N599" s="290">
        <f t="shared" si="62"/>
        <v>84.6</v>
      </c>
      <c r="O599" s="228"/>
      <c r="P599" s="200" t="s">
        <v>550</v>
      </c>
      <c r="Q599" s="241">
        <v>84.6</v>
      </c>
      <c r="R599" s="282">
        <f t="shared" si="60"/>
        <v>0</v>
      </c>
      <c r="S599" s="151">
        <v>84.6</v>
      </c>
    </row>
    <row r="600" spans="1:19">
      <c r="A600" s="173" t="str">
        <f t="shared" si="59"/>
        <v>Wałek Mini BrushHD-MB90x50xM14A CRS/P60 M14combi</v>
      </c>
      <c r="C600" s="12" t="s">
        <v>1565</v>
      </c>
      <c r="D600" s="12" t="s">
        <v>544</v>
      </c>
      <c r="E600" s="1" t="s">
        <v>525</v>
      </c>
      <c r="F600" s="312" t="s">
        <v>551</v>
      </c>
      <c r="G600" s="304" t="s">
        <v>270</v>
      </c>
      <c r="H600" s="304"/>
      <c r="I600" s="304" t="s">
        <v>372</v>
      </c>
      <c r="J600" s="1">
        <v>6</v>
      </c>
      <c r="K600" s="247" t="s">
        <v>139</v>
      </c>
      <c r="L600" s="228"/>
      <c r="M600" s="367">
        <f t="shared" si="61"/>
        <v>62.6</v>
      </c>
      <c r="N600" s="290">
        <f t="shared" si="62"/>
        <v>62.6</v>
      </c>
      <c r="O600" s="228"/>
      <c r="P600" s="200" t="s">
        <v>552</v>
      </c>
      <c r="Q600" s="241">
        <v>58</v>
      </c>
      <c r="R600" s="282">
        <f t="shared" si="60"/>
        <v>7.9310344827586227E-2</v>
      </c>
      <c r="S600" s="151">
        <v>62.6</v>
      </c>
    </row>
    <row r="601" spans="1:19">
      <c r="A601" s="173" t="str">
        <f t="shared" si="59"/>
        <v>Wałek Mini BrushHD-MB90x50xM14A CRS/P80 M14combi</v>
      </c>
      <c r="C601" s="12" t="s">
        <v>1565</v>
      </c>
      <c r="D601" s="12" t="s">
        <v>544</v>
      </c>
      <c r="E601" s="1" t="s">
        <v>525</v>
      </c>
      <c r="F601" s="312" t="s">
        <v>553</v>
      </c>
      <c r="G601" s="304" t="s">
        <v>270</v>
      </c>
      <c r="H601" s="304"/>
      <c r="I601" s="304" t="s">
        <v>372</v>
      </c>
      <c r="J601" s="1">
        <v>6</v>
      </c>
      <c r="K601" s="247" t="s">
        <v>139</v>
      </c>
      <c r="L601" s="228"/>
      <c r="M601" s="367">
        <f t="shared" si="61"/>
        <v>62.6</v>
      </c>
      <c r="N601" s="290">
        <f t="shared" si="62"/>
        <v>62.6</v>
      </c>
      <c r="O601" s="228"/>
      <c r="P601" s="200" t="s">
        <v>554</v>
      </c>
      <c r="Q601" s="241">
        <v>58</v>
      </c>
      <c r="R601" s="282">
        <f t="shared" si="60"/>
        <v>7.9310344827586227E-2</v>
      </c>
      <c r="S601" s="151">
        <v>62.6</v>
      </c>
    </row>
    <row r="602" spans="1:19">
      <c r="A602" s="173" t="str">
        <f t="shared" si="59"/>
        <v>Wałek Mini BrushHD-MB90x75xM14A CRS/P60 M14combi</v>
      </c>
      <c r="C602" s="12" t="s">
        <v>1565</v>
      </c>
      <c r="D602" s="12" t="s">
        <v>544</v>
      </c>
      <c r="E602" s="1" t="s">
        <v>527</v>
      </c>
      <c r="F602" s="312" t="s">
        <v>551</v>
      </c>
      <c r="G602" s="304" t="s">
        <v>270</v>
      </c>
      <c r="H602" s="304"/>
      <c r="I602" s="304" t="s">
        <v>372</v>
      </c>
      <c r="J602" s="1">
        <v>4</v>
      </c>
      <c r="K602" s="247" t="s">
        <v>139</v>
      </c>
      <c r="L602" s="228"/>
      <c r="M602" s="367">
        <f t="shared" si="61"/>
        <v>77.8</v>
      </c>
      <c r="N602" s="290">
        <f t="shared" si="62"/>
        <v>77.8</v>
      </c>
      <c r="O602" s="228"/>
      <c r="P602" s="200" t="s">
        <v>555</v>
      </c>
      <c r="Q602" s="241">
        <v>72</v>
      </c>
      <c r="R602" s="282">
        <f t="shared" si="60"/>
        <v>8.0555555555555519E-2</v>
      </c>
      <c r="S602" s="151">
        <v>77.8</v>
      </c>
    </row>
    <row r="603" spans="1:19">
      <c r="A603" s="173" t="str">
        <f t="shared" si="59"/>
        <v>Wałek Mini BrushHD-MB90x75xM14A CRS/P80 M14combi</v>
      </c>
      <c r="C603" s="12" t="s">
        <v>1565</v>
      </c>
      <c r="D603" s="12" t="s">
        <v>544</v>
      </c>
      <c r="E603" s="1" t="s">
        <v>527</v>
      </c>
      <c r="F603" s="312" t="s">
        <v>553</v>
      </c>
      <c r="G603" s="304" t="s">
        <v>270</v>
      </c>
      <c r="H603" s="304"/>
      <c r="I603" s="304" t="s">
        <v>372</v>
      </c>
      <c r="J603" s="1">
        <v>4</v>
      </c>
      <c r="K603" s="247" t="s">
        <v>139</v>
      </c>
      <c r="L603" s="228"/>
      <c r="M603" s="367">
        <f t="shared" si="61"/>
        <v>77.8</v>
      </c>
      <c r="N603" s="290">
        <f t="shared" si="62"/>
        <v>77.8</v>
      </c>
      <c r="O603" s="228"/>
      <c r="P603" s="200" t="s">
        <v>556</v>
      </c>
      <c r="Q603" s="241">
        <v>72</v>
      </c>
      <c r="R603" s="282">
        <f t="shared" si="60"/>
        <v>8.0555555555555519E-2</v>
      </c>
      <c r="S603" s="151">
        <v>77.8</v>
      </c>
    </row>
    <row r="604" spans="1:19">
      <c r="A604" s="173" t="str">
        <f t="shared" si="59"/>
        <v>Wałek Mini BrushHDI-MB90x50xM14A CRSM14</v>
      </c>
      <c r="C604" s="12" t="s">
        <v>1565</v>
      </c>
      <c r="D604" s="12" t="s">
        <v>557</v>
      </c>
      <c r="E604" s="1" t="s">
        <v>525</v>
      </c>
      <c r="F604" s="312" t="s">
        <v>65</v>
      </c>
      <c r="G604" s="304" t="s">
        <v>270</v>
      </c>
      <c r="H604" s="304"/>
      <c r="I604" s="304"/>
      <c r="J604" s="1">
        <v>6</v>
      </c>
      <c r="K604" s="247" t="s">
        <v>139</v>
      </c>
      <c r="L604" s="228"/>
      <c r="M604" s="367">
        <f t="shared" si="61"/>
        <v>51.8</v>
      </c>
      <c r="N604" s="290">
        <f t="shared" si="62"/>
        <v>51.8</v>
      </c>
      <c r="O604" s="228"/>
      <c r="P604" s="200" t="s">
        <v>558</v>
      </c>
      <c r="Q604" s="241">
        <v>48</v>
      </c>
      <c r="R604" s="282">
        <f t="shared" si="60"/>
        <v>7.9166666666666607E-2</v>
      </c>
      <c r="S604" s="151">
        <v>51.8</v>
      </c>
    </row>
    <row r="605" spans="1:19">
      <c r="A605" s="173" t="str">
        <f t="shared" si="59"/>
        <v>Wałek Mini BrushHDI-MB90x75xM14A CRSM14</v>
      </c>
      <c r="C605" s="12" t="s">
        <v>1565</v>
      </c>
      <c r="D605" s="12" t="s">
        <v>557</v>
      </c>
      <c r="E605" s="1" t="s">
        <v>527</v>
      </c>
      <c r="F605" s="312" t="s">
        <v>65</v>
      </c>
      <c r="G605" s="304" t="s">
        <v>270</v>
      </c>
      <c r="H605" s="304"/>
      <c r="I605" s="304"/>
      <c r="J605" s="1">
        <v>4</v>
      </c>
      <c r="K605" s="247" t="s">
        <v>139</v>
      </c>
      <c r="L605" s="228"/>
      <c r="M605" s="367">
        <f t="shared" si="61"/>
        <v>67</v>
      </c>
      <c r="N605" s="290">
        <f t="shared" si="62"/>
        <v>67</v>
      </c>
      <c r="O605" s="228"/>
      <c r="P605" s="200" t="s">
        <v>559</v>
      </c>
      <c r="Q605" s="241">
        <v>62</v>
      </c>
      <c r="R605" s="282">
        <f t="shared" si="60"/>
        <v>8.0645161290322578E-2</v>
      </c>
      <c r="S605" s="151">
        <v>67</v>
      </c>
    </row>
    <row r="606" spans="1:19">
      <c r="A606" s="173" t="str">
        <f>_xlfn.CONCAT(C606,D606,E606,F606,G606,I606)</f>
        <v>Wałek Mini BrushHDI-MB90x50xM14A CRS / P80M14combi</v>
      </c>
      <c r="C606" s="12" t="s">
        <v>1565</v>
      </c>
      <c r="D606" s="12" t="s">
        <v>557</v>
      </c>
      <c r="E606" s="1" t="s">
        <v>525</v>
      </c>
      <c r="F606" s="312" t="s">
        <v>2034</v>
      </c>
      <c r="G606" s="304" t="s">
        <v>270</v>
      </c>
      <c r="H606" s="304"/>
      <c r="I606" s="304" t="s">
        <v>372</v>
      </c>
      <c r="J606" s="1">
        <v>6</v>
      </c>
      <c r="K606" s="247" t="s">
        <v>139</v>
      </c>
      <c r="L606" s="228"/>
      <c r="M606" s="367">
        <f t="shared" si="61"/>
        <v>51.8</v>
      </c>
      <c r="N606" s="290">
        <f t="shared" si="62"/>
        <v>51.8</v>
      </c>
      <c r="O606" s="228"/>
      <c r="P606" s="200" t="s">
        <v>2337</v>
      </c>
      <c r="Q606" s="241">
        <v>48</v>
      </c>
      <c r="R606" s="282">
        <f t="shared" si="60"/>
        <v>7.9166666666666607E-2</v>
      </c>
      <c r="S606" s="151">
        <v>51.8</v>
      </c>
    </row>
    <row r="607" spans="1:19">
      <c r="A607" s="173" t="str">
        <f>_xlfn.CONCAT(C607,D607,E607,F607,G607,I607)</f>
        <v>Wałek Mini BrushHDI-MB90x75xM14A CRS / P80M14combi</v>
      </c>
      <c r="C607" s="12" t="s">
        <v>1565</v>
      </c>
      <c r="D607" s="12" t="s">
        <v>557</v>
      </c>
      <c r="E607" s="1" t="s">
        <v>527</v>
      </c>
      <c r="F607" s="312" t="s">
        <v>2034</v>
      </c>
      <c r="G607" s="304" t="s">
        <v>270</v>
      </c>
      <c r="H607" s="304"/>
      <c r="I607" s="304" t="s">
        <v>372</v>
      </c>
      <c r="J607" s="1">
        <v>4</v>
      </c>
      <c r="K607" s="247" t="s">
        <v>139</v>
      </c>
      <c r="L607" s="228"/>
      <c r="M607" s="367">
        <f t="shared" si="61"/>
        <v>67</v>
      </c>
      <c r="N607" s="290">
        <f t="shared" si="62"/>
        <v>67</v>
      </c>
      <c r="O607" s="228"/>
      <c r="P607" s="200" t="s">
        <v>2338</v>
      </c>
      <c r="Q607" s="241">
        <v>62</v>
      </c>
      <c r="R607" s="282">
        <f t="shared" si="60"/>
        <v>8.0645161290322578E-2</v>
      </c>
      <c r="S607" s="151">
        <v>67</v>
      </c>
    </row>
    <row r="608" spans="1:19">
      <c r="A608" s="173" t="str">
        <f t="shared" si="59"/>
        <v>Wałek Mini BrushHDI-MB90x50xM14A MEDM14</v>
      </c>
      <c r="C608" s="12" t="s">
        <v>1565</v>
      </c>
      <c r="D608" s="12" t="s">
        <v>557</v>
      </c>
      <c r="E608" s="1" t="s">
        <v>525</v>
      </c>
      <c r="F608" s="331" t="s">
        <v>358</v>
      </c>
      <c r="G608" s="304" t="s">
        <v>270</v>
      </c>
      <c r="H608" s="304"/>
      <c r="I608" s="304"/>
      <c r="J608" s="1">
        <v>6</v>
      </c>
      <c r="K608" s="247" t="s">
        <v>139</v>
      </c>
      <c r="L608" s="228"/>
      <c r="M608" s="367">
        <f t="shared" si="61"/>
        <v>51.8</v>
      </c>
      <c r="N608" s="290">
        <f t="shared" si="62"/>
        <v>51.8</v>
      </c>
      <c r="O608" s="228"/>
      <c r="P608" s="200" t="s">
        <v>560</v>
      </c>
      <c r="Q608" s="241">
        <v>48</v>
      </c>
      <c r="R608" s="282">
        <f t="shared" si="60"/>
        <v>7.9166666666666607E-2</v>
      </c>
      <c r="S608" s="151">
        <v>51.8</v>
      </c>
    </row>
    <row r="609" spans="1:19">
      <c r="A609" s="173" t="str">
        <f t="shared" si="59"/>
        <v>Wałek Mini BrushHDI-MB90x75xM14A MEDM14</v>
      </c>
      <c r="C609" s="12" t="s">
        <v>1565</v>
      </c>
      <c r="D609" s="12" t="s">
        <v>557</v>
      </c>
      <c r="E609" s="1" t="s">
        <v>527</v>
      </c>
      <c r="F609" s="331" t="s">
        <v>358</v>
      </c>
      <c r="G609" s="304" t="s">
        <v>270</v>
      </c>
      <c r="H609" s="304"/>
      <c r="I609" s="304"/>
      <c r="J609" s="1">
        <v>4</v>
      </c>
      <c r="K609" s="247" t="s">
        <v>139</v>
      </c>
      <c r="L609" s="228"/>
      <c r="M609" s="367">
        <f t="shared" si="61"/>
        <v>67</v>
      </c>
      <c r="N609" s="290">
        <f t="shared" si="62"/>
        <v>67</v>
      </c>
      <c r="O609" s="228"/>
      <c r="P609" s="200" t="s">
        <v>561</v>
      </c>
      <c r="Q609" s="241">
        <v>62</v>
      </c>
      <c r="R609" s="282">
        <f t="shared" si="60"/>
        <v>8.0645161290322578E-2</v>
      </c>
      <c r="S609" s="151">
        <v>67</v>
      </c>
    </row>
    <row r="610" spans="1:19">
      <c r="A610" s="173" t="str">
        <f t="shared" si="59"/>
        <v>Wałek Mini BrushHDI-MB90x50xM14A FINM14</v>
      </c>
      <c r="C610" s="12" t="s">
        <v>1565</v>
      </c>
      <c r="D610" s="12" t="s">
        <v>557</v>
      </c>
      <c r="E610" s="1" t="s">
        <v>525</v>
      </c>
      <c r="F610" s="312" t="s">
        <v>394</v>
      </c>
      <c r="G610" s="304" t="s">
        <v>270</v>
      </c>
      <c r="H610" s="304"/>
      <c r="I610" s="304"/>
      <c r="J610" s="1">
        <v>6</v>
      </c>
      <c r="K610" s="247" t="s">
        <v>139</v>
      </c>
      <c r="L610" s="228"/>
      <c r="M610" s="367">
        <f t="shared" si="61"/>
        <v>43.2</v>
      </c>
      <c r="N610" s="290">
        <f t="shared" si="62"/>
        <v>43.2</v>
      </c>
      <c r="O610" s="228"/>
      <c r="P610" s="200" t="s">
        <v>562</v>
      </c>
      <c r="Q610" s="241">
        <v>40</v>
      </c>
      <c r="R610" s="282">
        <f t="shared" si="60"/>
        <v>8.0000000000000071E-2</v>
      </c>
      <c r="S610" s="151">
        <v>43.2</v>
      </c>
    </row>
    <row r="611" spans="1:19">
      <c r="A611" s="173" t="str">
        <f t="shared" ref="A611:A684" si="64">_xlfn.CONCAT(C611,D611,E611,F611,G611,I611)</f>
        <v>Wałek Mini BrushHDI-MB90x75xM14A FINM14</v>
      </c>
      <c r="C611" s="12" t="s">
        <v>1565</v>
      </c>
      <c r="D611" s="12" t="s">
        <v>557</v>
      </c>
      <c r="E611" s="1" t="s">
        <v>527</v>
      </c>
      <c r="F611" s="312" t="s">
        <v>394</v>
      </c>
      <c r="G611" s="304" t="s">
        <v>270</v>
      </c>
      <c r="H611" s="304"/>
      <c r="I611" s="304"/>
      <c r="J611" s="1">
        <v>4</v>
      </c>
      <c r="K611" s="247" t="s">
        <v>139</v>
      </c>
      <c r="L611" s="228"/>
      <c r="M611" s="367">
        <f t="shared" si="61"/>
        <v>55.1</v>
      </c>
      <c r="N611" s="290">
        <f t="shared" si="62"/>
        <v>55.1</v>
      </c>
      <c r="O611" s="228"/>
      <c r="P611" s="200" t="s">
        <v>563</v>
      </c>
      <c r="Q611" s="241">
        <v>51</v>
      </c>
      <c r="R611" s="282">
        <f t="shared" si="60"/>
        <v>8.0392156862745132E-2</v>
      </c>
      <c r="S611" s="151">
        <v>55.1</v>
      </c>
    </row>
    <row r="612" spans="1:19">
      <c r="A612" s="173" t="str">
        <f t="shared" si="64"/>
        <v>Wałek Mini BrushHDI-MB90x50xM14S VFNM14</v>
      </c>
      <c r="C612" s="12" t="s">
        <v>1565</v>
      </c>
      <c r="D612" s="12" t="s">
        <v>557</v>
      </c>
      <c r="E612" s="1" t="s">
        <v>525</v>
      </c>
      <c r="F612" s="312" t="s">
        <v>807</v>
      </c>
      <c r="G612" s="304" t="s">
        <v>270</v>
      </c>
      <c r="H612" s="304"/>
      <c r="I612" s="304"/>
      <c r="J612" s="1">
        <v>6</v>
      </c>
      <c r="K612" s="247" t="s">
        <v>139</v>
      </c>
      <c r="L612" s="228"/>
      <c r="M612" s="367">
        <f t="shared" si="61"/>
        <v>43.2</v>
      </c>
      <c r="N612" s="290">
        <f t="shared" si="62"/>
        <v>43.2</v>
      </c>
      <c r="O612" s="228"/>
      <c r="P612" s="200" t="s">
        <v>2339</v>
      </c>
      <c r="Q612" s="241">
        <v>40</v>
      </c>
      <c r="R612" s="282">
        <f t="shared" si="60"/>
        <v>8.0000000000000071E-2</v>
      </c>
      <c r="S612" s="151">
        <v>43.2</v>
      </c>
    </row>
    <row r="613" spans="1:19">
      <c r="A613" s="173" t="str">
        <f>_xlfn.CONCAT(C613,D613,E613,F613,G613,I613)</f>
        <v>Wałek Mini BrushHDI-MB90x75xM14S VFNM14</v>
      </c>
      <c r="C613" s="12" t="s">
        <v>1565</v>
      </c>
      <c r="D613" s="12" t="s">
        <v>557</v>
      </c>
      <c r="E613" s="1" t="s">
        <v>527</v>
      </c>
      <c r="F613" s="312" t="s">
        <v>807</v>
      </c>
      <c r="G613" s="304" t="s">
        <v>270</v>
      </c>
      <c r="H613" s="304"/>
      <c r="I613" s="304"/>
      <c r="J613" s="1">
        <v>4</v>
      </c>
      <c r="K613" s="247" t="s">
        <v>139</v>
      </c>
      <c r="L613" s="228"/>
      <c r="M613" s="367">
        <f t="shared" si="61"/>
        <v>55.1</v>
      </c>
      <c r="N613" s="290">
        <f t="shared" si="62"/>
        <v>55.1</v>
      </c>
      <c r="O613" s="228"/>
      <c r="P613" s="200" t="s">
        <v>2340</v>
      </c>
      <c r="Q613" s="241">
        <v>51</v>
      </c>
      <c r="R613" s="282">
        <f t="shared" si="60"/>
        <v>8.0392156862745132E-2</v>
      </c>
      <c r="S613" s="151">
        <v>55.1</v>
      </c>
    </row>
    <row r="614" spans="1:19">
      <c r="A614" s="173" t="str">
        <f t="shared" si="64"/>
        <v>Wałek Mini BrushCWO-MB90x50xM14A MED CM14</v>
      </c>
      <c r="C614" s="1" t="s">
        <v>1565</v>
      </c>
      <c r="D614" s="1" t="s">
        <v>564</v>
      </c>
      <c r="E614" s="1" t="s">
        <v>525</v>
      </c>
      <c r="F614" s="6" t="s">
        <v>946</v>
      </c>
      <c r="G614" s="304" t="s">
        <v>270</v>
      </c>
      <c r="H614" s="304"/>
      <c r="I614" s="304"/>
      <c r="J614" s="1">
        <v>6</v>
      </c>
      <c r="K614" s="247" t="s">
        <v>139</v>
      </c>
      <c r="L614" s="228"/>
      <c r="M614" s="367">
        <f t="shared" si="61"/>
        <v>45.4</v>
      </c>
      <c r="N614" s="290">
        <f t="shared" si="62"/>
        <v>45.4</v>
      </c>
      <c r="O614" s="228"/>
      <c r="P614" s="200" t="s">
        <v>565</v>
      </c>
      <c r="Q614" s="241">
        <v>42</v>
      </c>
      <c r="R614" s="282">
        <f t="shared" si="60"/>
        <v>8.0952380952380915E-2</v>
      </c>
      <c r="S614" s="151">
        <v>45.4</v>
      </c>
    </row>
    <row r="615" spans="1:19">
      <c r="A615" s="173" t="str">
        <f t="shared" si="64"/>
        <v>Wałek Mini BrushCWO-MB90x75xM14A MED CM14</v>
      </c>
      <c r="C615" s="1" t="s">
        <v>1565</v>
      </c>
      <c r="D615" s="1" t="s">
        <v>564</v>
      </c>
      <c r="E615" s="1" t="s">
        <v>527</v>
      </c>
      <c r="F615" s="6" t="s">
        <v>946</v>
      </c>
      <c r="G615" s="304" t="s">
        <v>270</v>
      </c>
      <c r="H615" s="304"/>
      <c r="I615" s="304"/>
      <c r="J615" s="1">
        <v>4</v>
      </c>
      <c r="K615" s="247" t="s">
        <v>139</v>
      </c>
      <c r="L615" s="228"/>
      <c r="M615" s="367">
        <f t="shared" si="61"/>
        <v>58.4</v>
      </c>
      <c r="N615" s="290">
        <f t="shared" si="62"/>
        <v>58.4</v>
      </c>
      <c r="O615" s="228"/>
      <c r="P615" s="200" t="s">
        <v>566</v>
      </c>
      <c r="Q615" s="241">
        <v>54</v>
      </c>
      <c r="R615" s="282">
        <f t="shared" si="60"/>
        <v>8.148148148148146E-2</v>
      </c>
      <c r="S615" s="151">
        <v>58.4</v>
      </c>
    </row>
    <row r="616" spans="1:19">
      <c r="A616" s="173" t="str">
        <f t="shared" si="64"/>
        <v>Wałek Mini BrushCWO-MB90x50xM14S FIN CM14</v>
      </c>
      <c r="C616" s="1" t="s">
        <v>1565</v>
      </c>
      <c r="D616" s="1" t="s">
        <v>564</v>
      </c>
      <c r="E616" s="1" t="s">
        <v>525</v>
      </c>
      <c r="F616" s="6" t="s">
        <v>950</v>
      </c>
      <c r="G616" s="304" t="s">
        <v>270</v>
      </c>
      <c r="H616" s="304"/>
      <c r="I616" s="304"/>
      <c r="J616" s="1">
        <v>6</v>
      </c>
      <c r="K616" s="247" t="s">
        <v>139</v>
      </c>
      <c r="L616" s="228"/>
      <c r="M616" s="367">
        <f t="shared" si="61"/>
        <v>45.4</v>
      </c>
      <c r="N616" s="290">
        <f t="shared" si="62"/>
        <v>45.4</v>
      </c>
      <c r="O616" s="228"/>
      <c r="P616" s="200" t="s">
        <v>567</v>
      </c>
      <c r="Q616" s="241">
        <v>42</v>
      </c>
      <c r="R616" s="282">
        <f t="shared" si="60"/>
        <v>8.0952380952380915E-2</v>
      </c>
      <c r="S616" s="151">
        <v>45.4</v>
      </c>
    </row>
    <row r="617" spans="1:19">
      <c r="A617" s="173" t="str">
        <f t="shared" si="64"/>
        <v>Wałek Mini BrushCWO-MB90x75xM14S FIN CM14</v>
      </c>
      <c r="C617" s="1" t="s">
        <v>1565</v>
      </c>
      <c r="D617" s="1" t="s">
        <v>564</v>
      </c>
      <c r="E617" s="1" t="s">
        <v>527</v>
      </c>
      <c r="F617" s="6" t="s">
        <v>950</v>
      </c>
      <c r="G617" s="304" t="s">
        <v>270</v>
      </c>
      <c r="H617" s="304"/>
      <c r="I617" s="304"/>
      <c r="J617" s="1">
        <v>4</v>
      </c>
      <c r="K617" s="247" t="s">
        <v>139</v>
      </c>
      <c r="L617" s="228"/>
      <c r="M617" s="367">
        <f t="shared" si="61"/>
        <v>58.4</v>
      </c>
      <c r="N617" s="290">
        <f t="shared" si="62"/>
        <v>58.4</v>
      </c>
      <c r="O617" s="228"/>
      <c r="P617" s="200" t="s">
        <v>568</v>
      </c>
      <c r="Q617" s="241">
        <v>54</v>
      </c>
      <c r="R617" s="282">
        <f t="shared" si="60"/>
        <v>8.148148148148146E-2</v>
      </c>
      <c r="S617" s="151">
        <v>58.4</v>
      </c>
    </row>
    <row r="618" spans="1:19">
      <c r="A618" s="173" t="str">
        <f t="shared" si="64"/>
        <v>Wałek Mini BrushCWO-MB90x50xM14A FIN CM14</v>
      </c>
      <c r="C618" s="1" t="s">
        <v>1565</v>
      </c>
      <c r="D618" s="1" t="s">
        <v>564</v>
      </c>
      <c r="E618" s="1" t="s">
        <v>525</v>
      </c>
      <c r="F618" s="6" t="s">
        <v>952</v>
      </c>
      <c r="G618" s="304" t="s">
        <v>270</v>
      </c>
      <c r="H618" s="304"/>
      <c r="I618" s="304"/>
      <c r="J618" s="1">
        <v>4</v>
      </c>
      <c r="K618" s="247" t="s">
        <v>139</v>
      </c>
      <c r="L618" s="228"/>
      <c r="M618" s="367">
        <f t="shared" si="61"/>
        <v>45.4</v>
      </c>
      <c r="N618" s="290">
        <f t="shared" si="62"/>
        <v>45.4</v>
      </c>
      <c r="O618" s="228"/>
      <c r="P618" s="200" t="s">
        <v>2374</v>
      </c>
      <c r="Q618" s="241">
        <v>54</v>
      </c>
      <c r="R618" s="282">
        <f t="shared" ref="R618:R679" si="65">(S618-Q618)/Q618</f>
        <v>-0.15925925925925929</v>
      </c>
      <c r="S618" s="151">
        <v>45.4</v>
      </c>
    </row>
    <row r="619" spans="1:19">
      <c r="A619" s="173" t="str">
        <f>_xlfn.CONCAT(C619,D619,E619,F619,G619,I619)</f>
        <v>Wałek Mini BrushCWO-MB90x75xM14A FIN CM14</v>
      </c>
      <c r="C619" s="1" t="s">
        <v>1565</v>
      </c>
      <c r="D619" s="1" t="s">
        <v>564</v>
      </c>
      <c r="E619" s="1" t="s">
        <v>527</v>
      </c>
      <c r="F619" s="6" t="s">
        <v>952</v>
      </c>
      <c r="G619" s="304" t="s">
        <v>270</v>
      </c>
      <c r="H619" s="304"/>
      <c r="I619" s="304"/>
      <c r="J619" s="1">
        <v>4</v>
      </c>
      <c r="K619" s="247" t="s">
        <v>139</v>
      </c>
      <c r="L619" s="228"/>
      <c r="M619" s="367">
        <f t="shared" si="61"/>
        <v>58.4</v>
      </c>
      <c r="N619" s="290">
        <f t="shared" si="62"/>
        <v>58.4</v>
      </c>
      <c r="O619" s="228"/>
      <c r="P619" s="200" t="s">
        <v>2264</v>
      </c>
      <c r="Q619" s="241">
        <v>54</v>
      </c>
      <c r="R619" s="282">
        <f t="shared" si="65"/>
        <v>8.148148148148146E-2</v>
      </c>
      <c r="S619" s="151">
        <v>58.4</v>
      </c>
    </row>
    <row r="620" spans="1:19">
      <c r="A620" s="173" t="str">
        <f t="shared" si="64"/>
        <v>Wałek Mini BrushHS-MB90x50xM14A MED GoldM14</v>
      </c>
      <c r="C620" s="1" t="s">
        <v>1565</v>
      </c>
      <c r="D620" s="1" t="s">
        <v>569</v>
      </c>
      <c r="E620" s="1" t="s">
        <v>525</v>
      </c>
      <c r="F620" s="6" t="s">
        <v>2015</v>
      </c>
      <c r="G620" s="304" t="s">
        <v>270</v>
      </c>
      <c r="H620" s="304"/>
      <c r="I620" s="304"/>
      <c r="J620" s="1">
        <v>6</v>
      </c>
      <c r="K620" s="247"/>
      <c r="L620" s="228"/>
      <c r="M620" s="367">
        <f t="shared" si="61"/>
        <v>79.900000000000006</v>
      </c>
      <c r="N620" s="290">
        <f t="shared" si="62"/>
        <v>79.900000000000006</v>
      </c>
      <c r="O620" s="228"/>
      <c r="P620" s="200" t="s">
        <v>2119</v>
      </c>
      <c r="Q620" s="243">
        <v>74</v>
      </c>
      <c r="R620" s="282">
        <f t="shared" si="65"/>
        <v>7.9729729729729804E-2</v>
      </c>
      <c r="S620" s="151">
        <v>79.900000000000006</v>
      </c>
    </row>
    <row r="621" spans="1:19">
      <c r="A621" s="173" t="str">
        <f t="shared" si="64"/>
        <v>Wałek Mini BrushHS-MB90x75xM14A MED GoldM14</v>
      </c>
      <c r="C621" s="1" t="s">
        <v>1565</v>
      </c>
      <c r="D621" s="1" t="s">
        <v>569</v>
      </c>
      <c r="E621" s="1" t="s">
        <v>527</v>
      </c>
      <c r="F621" s="6" t="s">
        <v>2015</v>
      </c>
      <c r="G621" s="304" t="s">
        <v>270</v>
      </c>
      <c r="H621" s="304"/>
      <c r="I621" s="304"/>
      <c r="J621" s="1">
        <v>4</v>
      </c>
      <c r="K621" s="247"/>
      <c r="L621" s="228"/>
      <c r="M621" s="367">
        <f t="shared" si="61"/>
        <v>105.8</v>
      </c>
      <c r="N621" s="290">
        <f t="shared" si="62"/>
        <v>105.8</v>
      </c>
      <c r="O621" s="228"/>
      <c r="P621" s="200" t="s">
        <v>2324</v>
      </c>
      <c r="Q621" s="243">
        <v>98</v>
      </c>
      <c r="R621" s="282">
        <f t="shared" si="65"/>
        <v>7.9591836734693847E-2</v>
      </c>
      <c r="S621" s="151">
        <v>105.8</v>
      </c>
    </row>
    <row r="622" spans="1:19">
      <c r="A622" s="173" t="str">
        <f t="shared" si="64"/>
        <v>Wałek Mini BrushHS-MB90x50xM14A VFNM14</v>
      </c>
      <c r="C622" s="1" t="s">
        <v>1565</v>
      </c>
      <c r="D622" s="1" t="s">
        <v>569</v>
      </c>
      <c r="E622" s="1" t="s">
        <v>525</v>
      </c>
      <c r="F622" s="6" t="s">
        <v>68</v>
      </c>
      <c r="G622" s="304" t="s">
        <v>270</v>
      </c>
      <c r="H622" s="304"/>
      <c r="I622" s="304"/>
      <c r="J622" s="1">
        <v>6</v>
      </c>
      <c r="K622" s="247" t="s">
        <v>139</v>
      </c>
      <c r="L622" s="228"/>
      <c r="M622" s="367">
        <f t="shared" si="61"/>
        <v>67</v>
      </c>
      <c r="N622" s="290">
        <f t="shared" si="62"/>
        <v>67</v>
      </c>
      <c r="O622" s="228"/>
      <c r="P622" s="200" t="s">
        <v>570</v>
      </c>
      <c r="Q622" s="241">
        <v>62</v>
      </c>
      <c r="R622" s="282">
        <f t="shared" si="65"/>
        <v>8.0645161290322578E-2</v>
      </c>
      <c r="S622" s="151">
        <v>67</v>
      </c>
    </row>
    <row r="623" spans="1:19">
      <c r="A623" s="173" t="str">
        <f t="shared" si="64"/>
        <v>Wałek Mini BrushHS-MB90x75xM14A VFNM14</v>
      </c>
      <c r="C623" s="1" t="s">
        <v>1565</v>
      </c>
      <c r="D623" s="1" t="s">
        <v>569</v>
      </c>
      <c r="E623" s="1" t="s">
        <v>527</v>
      </c>
      <c r="F623" s="6" t="s">
        <v>68</v>
      </c>
      <c r="G623" s="304" t="s">
        <v>270</v>
      </c>
      <c r="H623" s="304"/>
      <c r="I623" s="304"/>
      <c r="J623" s="1">
        <v>4</v>
      </c>
      <c r="K623" s="247" t="s">
        <v>139</v>
      </c>
      <c r="L623" s="228"/>
      <c r="M623" s="367">
        <f t="shared" ref="M623:M686" si="66">S623</f>
        <v>82.1</v>
      </c>
      <c r="N623" s="290">
        <f t="shared" si="62"/>
        <v>82.1</v>
      </c>
      <c r="O623" s="228"/>
      <c r="P623" s="200" t="s">
        <v>571</v>
      </c>
      <c r="Q623" s="241">
        <v>76</v>
      </c>
      <c r="R623" s="282">
        <f t="shared" si="65"/>
        <v>8.0263157894736772E-2</v>
      </c>
      <c r="S623" s="151">
        <v>82.1</v>
      </c>
    </row>
    <row r="624" spans="1:19">
      <c r="A624" s="173" t="str">
        <f t="shared" si="64"/>
        <v>Wałek Mini BrushP-MB90x50xM14TYPE-TM14</v>
      </c>
      <c r="C624" s="1" t="s">
        <v>1565</v>
      </c>
      <c r="D624" s="1" t="s">
        <v>572</v>
      </c>
      <c r="E624" s="1" t="s">
        <v>525</v>
      </c>
      <c r="F624" s="6" t="s">
        <v>399</v>
      </c>
      <c r="G624" s="304" t="s">
        <v>270</v>
      </c>
      <c r="H624" s="304"/>
      <c r="I624" s="304"/>
      <c r="J624" s="1">
        <v>6</v>
      </c>
      <c r="K624" s="247" t="s">
        <v>139</v>
      </c>
      <c r="L624" s="228"/>
      <c r="M624" s="367">
        <f t="shared" si="66"/>
        <v>56.2</v>
      </c>
      <c r="N624" s="290">
        <f t="shared" si="62"/>
        <v>56.2</v>
      </c>
      <c r="O624" s="228"/>
      <c r="P624" s="200" t="s">
        <v>573</v>
      </c>
      <c r="Q624" s="241">
        <v>52</v>
      </c>
      <c r="R624" s="282">
        <f t="shared" si="65"/>
        <v>8.0769230769230829E-2</v>
      </c>
      <c r="S624" s="151">
        <v>56.2</v>
      </c>
    </row>
    <row r="625" spans="1:19">
      <c r="A625" s="173" t="str">
        <f t="shared" si="64"/>
        <v>Wałek Mini BrushP-MB90x75xM14TYPE-TM14</v>
      </c>
      <c r="C625" s="1" t="s">
        <v>1565</v>
      </c>
      <c r="D625" s="1" t="s">
        <v>572</v>
      </c>
      <c r="E625" s="1" t="s">
        <v>527</v>
      </c>
      <c r="F625" s="6" t="s">
        <v>399</v>
      </c>
      <c r="G625" s="304" t="s">
        <v>270</v>
      </c>
      <c r="H625" s="304"/>
      <c r="I625" s="304"/>
      <c r="J625" s="1">
        <v>4</v>
      </c>
      <c r="K625" s="247" t="s">
        <v>139</v>
      </c>
      <c r="L625" s="228"/>
      <c r="M625" s="367">
        <f t="shared" si="66"/>
        <v>70.2</v>
      </c>
      <c r="N625" s="290">
        <f t="shared" si="62"/>
        <v>70.2</v>
      </c>
      <c r="O625" s="228"/>
      <c r="P625" s="200" t="s">
        <v>574</v>
      </c>
      <c r="Q625" s="241">
        <v>65</v>
      </c>
      <c r="R625" s="282">
        <f t="shared" si="65"/>
        <v>8.0000000000000043E-2</v>
      </c>
      <c r="S625" s="151">
        <v>70.2</v>
      </c>
    </row>
    <row r="626" spans="1:19" s="372" customFormat="1">
      <c r="A626" s="187" t="str">
        <f t="shared" si="64"/>
        <v>Walec do satyniarkiZR-MF100x100x19P4019</v>
      </c>
      <c r="B626" s="187"/>
      <c r="C626" s="198" t="s">
        <v>1566</v>
      </c>
      <c r="D626" s="198" t="s">
        <v>2191</v>
      </c>
      <c r="E626" s="198" t="s">
        <v>575</v>
      </c>
      <c r="F626" s="6" t="s">
        <v>96</v>
      </c>
      <c r="G626" s="332">
        <v>19</v>
      </c>
      <c r="H626" s="332" t="s">
        <v>2206</v>
      </c>
      <c r="I626" s="332"/>
      <c r="J626" s="198">
        <v>4</v>
      </c>
      <c r="K626" s="256" t="s">
        <v>66</v>
      </c>
      <c r="L626" s="233"/>
      <c r="M626" s="369">
        <f t="shared" si="66"/>
        <v>120</v>
      </c>
      <c r="N626" s="333">
        <f t="shared" si="62"/>
        <v>120</v>
      </c>
      <c r="O626" s="233"/>
      <c r="P626" s="200" t="s">
        <v>2265</v>
      </c>
      <c r="Q626" s="257">
        <v>120</v>
      </c>
      <c r="R626" s="282">
        <f t="shared" si="65"/>
        <v>0</v>
      </c>
      <c r="S626" s="151">
        <v>120</v>
      </c>
    </row>
    <row r="627" spans="1:19" s="372" customFormat="1">
      <c r="A627" s="187" t="str">
        <f t="shared" si="64"/>
        <v>Walec do satyniarkiZR-MF100x100x19P6019</v>
      </c>
      <c r="B627" s="187"/>
      <c r="C627" s="198" t="s">
        <v>1566</v>
      </c>
      <c r="D627" s="198" t="s">
        <v>2191</v>
      </c>
      <c r="E627" s="198" t="s">
        <v>575</v>
      </c>
      <c r="F627" s="6" t="s">
        <v>98</v>
      </c>
      <c r="G627" s="332">
        <v>19</v>
      </c>
      <c r="H627" s="332" t="s">
        <v>2206</v>
      </c>
      <c r="I627" s="332"/>
      <c r="J627" s="198">
        <v>4</v>
      </c>
      <c r="K627" s="256" t="s">
        <v>66</v>
      </c>
      <c r="L627" s="233"/>
      <c r="M627" s="369">
        <f t="shared" si="66"/>
        <v>126</v>
      </c>
      <c r="N627" s="333">
        <f t="shared" si="62"/>
        <v>126</v>
      </c>
      <c r="O627" s="233"/>
      <c r="P627" s="200" t="s">
        <v>2266</v>
      </c>
      <c r="Q627" s="257">
        <v>126</v>
      </c>
      <c r="R627" s="282">
        <f t="shared" si="65"/>
        <v>0</v>
      </c>
      <c r="S627" s="151">
        <v>126</v>
      </c>
    </row>
    <row r="628" spans="1:19" s="372" customFormat="1">
      <c r="A628" s="187" t="str">
        <f t="shared" si="64"/>
        <v>Walec do satyniarkiZR-MF100x100x19P8019</v>
      </c>
      <c r="B628" s="187"/>
      <c r="C628" s="198" t="s">
        <v>1566</v>
      </c>
      <c r="D628" s="198" t="s">
        <v>2191</v>
      </c>
      <c r="E628" s="198" t="s">
        <v>575</v>
      </c>
      <c r="F628" s="6" t="s">
        <v>100</v>
      </c>
      <c r="G628" s="332">
        <v>19</v>
      </c>
      <c r="H628" s="332" t="s">
        <v>2206</v>
      </c>
      <c r="I628" s="332"/>
      <c r="J628" s="198">
        <v>4</v>
      </c>
      <c r="K628" s="256" t="s">
        <v>66</v>
      </c>
      <c r="L628" s="233"/>
      <c r="M628" s="369">
        <f t="shared" si="66"/>
        <v>143.39999999999998</v>
      </c>
      <c r="N628" s="333">
        <f t="shared" si="62"/>
        <v>143.39999999999998</v>
      </c>
      <c r="O628" s="233"/>
      <c r="P628" s="200" t="s">
        <v>2267</v>
      </c>
      <c r="Q628" s="257">
        <v>143.39999999999998</v>
      </c>
      <c r="R628" s="282">
        <f t="shared" si="65"/>
        <v>0</v>
      </c>
      <c r="S628" s="151">
        <v>143.39999999999998</v>
      </c>
    </row>
    <row r="629" spans="1:19" s="372" customFormat="1">
      <c r="A629" s="187" t="str">
        <f t="shared" si="64"/>
        <v>Walec do satyniarkiZR-MF100x100x19P10019</v>
      </c>
      <c r="B629" s="187"/>
      <c r="C629" s="198" t="s">
        <v>1566</v>
      </c>
      <c r="D629" s="198" t="s">
        <v>2191</v>
      </c>
      <c r="E629" s="198" t="s">
        <v>575</v>
      </c>
      <c r="F629" s="6" t="s">
        <v>102</v>
      </c>
      <c r="G629" s="332">
        <v>19</v>
      </c>
      <c r="H629" s="332" t="s">
        <v>2206</v>
      </c>
      <c r="I629" s="332"/>
      <c r="J629" s="198">
        <v>4</v>
      </c>
      <c r="K629" s="256" t="s">
        <v>66</v>
      </c>
      <c r="L629" s="233"/>
      <c r="M629" s="369">
        <f t="shared" si="66"/>
        <v>143.39999999999998</v>
      </c>
      <c r="N629" s="333">
        <f t="shared" si="62"/>
        <v>143.39999999999998</v>
      </c>
      <c r="O629" s="233"/>
      <c r="P629" s="200" t="s">
        <v>2268</v>
      </c>
      <c r="Q629" s="257">
        <v>143.39999999999998</v>
      </c>
      <c r="R629" s="282">
        <f t="shared" si="65"/>
        <v>0</v>
      </c>
      <c r="S629" s="151">
        <v>143.39999999999998</v>
      </c>
    </row>
    <row r="630" spans="1:19" s="372" customFormat="1">
      <c r="A630" s="187" t="str">
        <f t="shared" si="64"/>
        <v>Walec do satyniarkiZR-MF100x100x19P12019</v>
      </c>
      <c r="B630" s="187"/>
      <c r="C630" s="198" t="s">
        <v>1566</v>
      </c>
      <c r="D630" s="198" t="s">
        <v>2191</v>
      </c>
      <c r="E630" s="198" t="s">
        <v>575</v>
      </c>
      <c r="F630" s="6" t="s">
        <v>104</v>
      </c>
      <c r="G630" s="332">
        <v>19</v>
      </c>
      <c r="H630" s="332" t="s">
        <v>2206</v>
      </c>
      <c r="I630" s="332"/>
      <c r="J630" s="198">
        <v>4</v>
      </c>
      <c r="K630" s="256" t="s">
        <v>66</v>
      </c>
      <c r="L630" s="233"/>
      <c r="M630" s="369">
        <f t="shared" si="66"/>
        <v>143.39999999999998</v>
      </c>
      <c r="N630" s="333">
        <f t="shared" si="62"/>
        <v>143.39999999999998</v>
      </c>
      <c r="O630" s="233"/>
      <c r="P630" s="200" t="s">
        <v>2269</v>
      </c>
      <c r="Q630" s="257">
        <v>143.39999999999998</v>
      </c>
      <c r="R630" s="282">
        <f t="shared" si="65"/>
        <v>0</v>
      </c>
      <c r="S630" s="151">
        <v>143.39999999999998</v>
      </c>
    </row>
    <row r="631" spans="1:19" s="372" customFormat="1">
      <c r="A631" s="187" t="str">
        <f t="shared" si="64"/>
        <v>Walec do satyniarkiZR-MF100x100x19P15019</v>
      </c>
      <c r="B631" s="187"/>
      <c r="C631" s="198" t="s">
        <v>1566</v>
      </c>
      <c r="D631" s="198" t="s">
        <v>2191</v>
      </c>
      <c r="E631" s="198" t="s">
        <v>575</v>
      </c>
      <c r="F631" s="6" t="s">
        <v>127</v>
      </c>
      <c r="G631" s="332">
        <v>19</v>
      </c>
      <c r="H631" s="332" t="s">
        <v>2206</v>
      </c>
      <c r="I631" s="332"/>
      <c r="J631" s="198">
        <v>4</v>
      </c>
      <c r="K631" s="256" t="s">
        <v>66</v>
      </c>
      <c r="L631" s="233"/>
      <c r="M631" s="369">
        <f t="shared" si="66"/>
        <v>157.80000000000001</v>
      </c>
      <c r="N631" s="333">
        <f t="shared" si="62"/>
        <v>157.80000000000001</v>
      </c>
      <c r="O631" s="233"/>
      <c r="P631" s="200" t="s">
        <v>2341</v>
      </c>
      <c r="Q631" s="257">
        <v>157.80000000000001</v>
      </c>
      <c r="R631" s="282">
        <f t="shared" si="65"/>
        <v>0</v>
      </c>
      <c r="S631" s="151">
        <v>157.80000000000001</v>
      </c>
    </row>
    <row r="632" spans="1:19" s="372" customFormat="1">
      <c r="A632" s="187" t="str">
        <f t="shared" si="64"/>
        <v>Walec do satyniarkiZR-MF100x100x19P18019</v>
      </c>
      <c r="B632" s="187"/>
      <c r="C632" s="198" t="s">
        <v>1566</v>
      </c>
      <c r="D632" s="198" t="s">
        <v>2191</v>
      </c>
      <c r="E632" s="198" t="s">
        <v>575</v>
      </c>
      <c r="F632" s="6" t="s">
        <v>129</v>
      </c>
      <c r="G632" s="332">
        <v>19</v>
      </c>
      <c r="H632" s="332" t="s">
        <v>2206</v>
      </c>
      <c r="I632" s="332"/>
      <c r="J632" s="198">
        <v>4</v>
      </c>
      <c r="K632" s="256" t="s">
        <v>66</v>
      </c>
      <c r="L632" s="233"/>
      <c r="M632" s="369">
        <f t="shared" si="66"/>
        <v>157.80000000000001</v>
      </c>
      <c r="N632" s="333">
        <f t="shared" si="62"/>
        <v>157.80000000000001</v>
      </c>
      <c r="O632" s="233"/>
      <c r="P632" s="200" t="s">
        <v>2324</v>
      </c>
      <c r="Q632" s="257">
        <v>157.80000000000001</v>
      </c>
      <c r="R632" s="282">
        <f t="shared" si="65"/>
        <v>0</v>
      </c>
      <c r="S632" s="151">
        <v>157.80000000000001</v>
      </c>
    </row>
    <row r="633" spans="1:19" s="372" customFormat="1">
      <c r="A633" s="187" t="str">
        <f t="shared" si="64"/>
        <v>Walec do satyniarkiZR-MF100x100x19P24019</v>
      </c>
      <c r="B633" s="187"/>
      <c r="C633" s="198" t="s">
        <v>1566</v>
      </c>
      <c r="D633" s="198" t="s">
        <v>2191</v>
      </c>
      <c r="E633" s="198" t="s">
        <v>575</v>
      </c>
      <c r="F633" s="6" t="s">
        <v>906</v>
      </c>
      <c r="G633" s="332">
        <v>19</v>
      </c>
      <c r="H633" s="332" t="s">
        <v>2206</v>
      </c>
      <c r="I633" s="332"/>
      <c r="J633" s="198">
        <v>4</v>
      </c>
      <c r="K633" s="256" t="s">
        <v>66</v>
      </c>
      <c r="L633" s="233"/>
      <c r="M633" s="369">
        <f t="shared" si="66"/>
        <v>163.80000000000001</v>
      </c>
      <c r="N633" s="333">
        <f t="shared" si="62"/>
        <v>163.80000000000001</v>
      </c>
      <c r="O633" s="233"/>
      <c r="P633" s="200" t="s">
        <v>2324</v>
      </c>
      <c r="Q633" s="257">
        <v>163.80000000000001</v>
      </c>
      <c r="R633" s="282">
        <f t="shared" si="65"/>
        <v>0</v>
      </c>
      <c r="S633" s="151">
        <v>163.80000000000001</v>
      </c>
    </row>
    <row r="634" spans="1:19" s="372" customFormat="1">
      <c r="A634" s="187" t="str">
        <f t="shared" si="64"/>
        <v>Walec do satyniarkiZR-MF100x100x19P32019</v>
      </c>
      <c r="B634" s="187"/>
      <c r="C634" s="198" t="s">
        <v>1566</v>
      </c>
      <c r="D634" s="198" t="s">
        <v>2191</v>
      </c>
      <c r="E634" s="198" t="s">
        <v>575</v>
      </c>
      <c r="F634" s="6" t="s">
        <v>908</v>
      </c>
      <c r="G634" s="332">
        <v>19</v>
      </c>
      <c r="H634" s="332" t="s">
        <v>2206</v>
      </c>
      <c r="I634" s="332"/>
      <c r="J634" s="198">
        <v>4</v>
      </c>
      <c r="K634" s="256" t="s">
        <v>66</v>
      </c>
      <c r="L634" s="233"/>
      <c r="M634" s="369">
        <f t="shared" si="66"/>
        <v>163.80000000000001</v>
      </c>
      <c r="N634" s="333">
        <f t="shared" si="62"/>
        <v>163.80000000000001</v>
      </c>
      <c r="O634" s="233"/>
      <c r="P634" s="200" t="s">
        <v>2324</v>
      </c>
      <c r="Q634" s="257">
        <v>163.80000000000001</v>
      </c>
      <c r="R634" s="282">
        <f t="shared" si="65"/>
        <v>0</v>
      </c>
      <c r="S634" s="151">
        <v>163.80000000000001</v>
      </c>
    </row>
    <row r="635" spans="1:19">
      <c r="A635" s="173" t="str">
        <f t="shared" si="64"/>
        <v>Walec do satyniarkiHD-MF115x100x19A CRS19</v>
      </c>
      <c r="C635" s="1" t="s">
        <v>1566</v>
      </c>
      <c r="D635" s="1" t="s">
        <v>576</v>
      </c>
      <c r="E635" s="1" t="s">
        <v>577</v>
      </c>
      <c r="F635" s="6" t="s">
        <v>65</v>
      </c>
      <c r="G635" s="304">
        <v>19</v>
      </c>
      <c r="H635" s="304"/>
      <c r="I635" s="304"/>
      <c r="J635" s="1">
        <v>2</v>
      </c>
      <c r="K635" s="247" t="s">
        <v>139</v>
      </c>
      <c r="L635" s="228"/>
      <c r="M635" s="367">
        <f t="shared" si="66"/>
        <v>97.2</v>
      </c>
      <c r="N635" s="290">
        <f t="shared" si="62"/>
        <v>97.2</v>
      </c>
      <c r="O635" s="228"/>
      <c r="P635" s="200" t="s">
        <v>578</v>
      </c>
      <c r="Q635" s="241">
        <v>90</v>
      </c>
      <c r="R635" s="282">
        <f t="shared" si="65"/>
        <v>8.0000000000000029E-2</v>
      </c>
      <c r="S635" s="151">
        <v>97.2</v>
      </c>
    </row>
    <row r="636" spans="1:19">
      <c r="A636" s="173" t="str">
        <f t="shared" si="64"/>
        <v>Walec do satyniarkiCP-MF115x100x19A MED19</v>
      </c>
      <c r="C636" s="1" t="s">
        <v>1566</v>
      </c>
      <c r="D636" s="1" t="s">
        <v>579</v>
      </c>
      <c r="E636" s="1" t="s">
        <v>577</v>
      </c>
      <c r="F636" s="6" t="s">
        <v>358</v>
      </c>
      <c r="G636" s="304">
        <v>19</v>
      </c>
      <c r="H636" s="304"/>
      <c r="I636" s="304"/>
      <c r="J636" s="1">
        <v>2</v>
      </c>
      <c r="K636" s="247" t="s">
        <v>139</v>
      </c>
      <c r="L636" s="228"/>
      <c r="M636" s="367">
        <f t="shared" si="66"/>
        <v>158</v>
      </c>
      <c r="N636" s="290">
        <f t="shared" si="62"/>
        <v>158</v>
      </c>
      <c r="O636" s="228"/>
      <c r="P636" s="200" t="s">
        <v>2324</v>
      </c>
      <c r="Q636" s="241">
        <v>158</v>
      </c>
      <c r="R636" s="282">
        <f t="shared" si="65"/>
        <v>0</v>
      </c>
      <c r="S636" s="151">
        <v>158</v>
      </c>
    </row>
    <row r="637" spans="1:19">
      <c r="A637" s="173" t="str">
        <f t="shared" si="64"/>
        <v>Walec do satyniarkiCF-MF115x100x19S MED19</v>
      </c>
      <c r="C637" s="1" t="s">
        <v>1566</v>
      </c>
      <c r="D637" s="1" t="s">
        <v>580</v>
      </c>
      <c r="E637" s="1" t="s">
        <v>577</v>
      </c>
      <c r="F637" s="6" t="s">
        <v>370</v>
      </c>
      <c r="G637" s="304">
        <v>19</v>
      </c>
      <c r="H637" s="304"/>
      <c r="I637" s="304"/>
      <c r="J637" s="1">
        <v>2</v>
      </c>
      <c r="K637" s="247" t="s">
        <v>139</v>
      </c>
      <c r="L637" s="228"/>
      <c r="M637" s="367">
        <f t="shared" si="66"/>
        <v>103.7</v>
      </c>
      <c r="N637" s="290">
        <f t="shared" si="62"/>
        <v>103.7</v>
      </c>
      <c r="O637" s="228"/>
      <c r="P637" s="200" t="s">
        <v>2324</v>
      </c>
      <c r="Q637" s="241">
        <v>96</v>
      </c>
      <c r="R637" s="282">
        <f t="shared" si="65"/>
        <v>8.0208333333333368E-2</v>
      </c>
      <c r="S637" s="151">
        <v>103.7</v>
      </c>
    </row>
    <row r="638" spans="1:19">
      <c r="A638" s="173" t="str">
        <f>_xlfn.CONCAT(C638,D638,E638,F638,G638,I638)</f>
        <v>Walec do satyniarkiHD-MF100x100x19P120/A CRS19combi</v>
      </c>
      <c r="C638" s="12" t="s">
        <v>1566</v>
      </c>
      <c r="D638" s="12" t="s">
        <v>576</v>
      </c>
      <c r="E638" s="1" t="s">
        <v>575</v>
      </c>
      <c r="F638" s="1" t="s">
        <v>2035</v>
      </c>
      <c r="G638" s="304">
        <v>19</v>
      </c>
      <c r="H638" s="304"/>
      <c r="I638" s="304" t="s">
        <v>372</v>
      </c>
      <c r="J638" s="1">
        <v>2</v>
      </c>
      <c r="K638" s="258" t="s">
        <v>139</v>
      </c>
      <c r="L638" s="228"/>
      <c r="M638" s="367">
        <f t="shared" si="66"/>
        <v>99.3</v>
      </c>
      <c r="N638" s="290">
        <f t="shared" si="62"/>
        <v>99.3</v>
      </c>
      <c r="O638" s="228"/>
      <c r="P638" s="200" t="s">
        <v>2342</v>
      </c>
      <c r="Q638" s="241">
        <v>92</v>
      </c>
      <c r="R638" s="282">
        <f t="shared" si="65"/>
        <v>7.9347826086956494E-2</v>
      </c>
      <c r="S638" s="151">
        <v>99.3</v>
      </c>
    </row>
    <row r="639" spans="1:19">
      <c r="A639" s="173" t="str">
        <f t="shared" si="64"/>
        <v>Walec do satyniarkiHD-MF100x100x19P80/A CRS19combi</v>
      </c>
      <c r="C639" s="12" t="s">
        <v>1566</v>
      </c>
      <c r="D639" s="12" t="s">
        <v>576</v>
      </c>
      <c r="E639" s="1" t="s">
        <v>575</v>
      </c>
      <c r="F639" s="1" t="s">
        <v>581</v>
      </c>
      <c r="G639" s="304">
        <v>19</v>
      </c>
      <c r="H639" s="304"/>
      <c r="I639" s="304" t="s">
        <v>372</v>
      </c>
      <c r="J639" s="1">
        <v>2</v>
      </c>
      <c r="K639" s="258" t="s">
        <v>139</v>
      </c>
      <c r="L639" s="228"/>
      <c r="M639" s="367">
        <f t="shared" si="66"/>
        <v>99.3</v>
      </c>
      <c r="N639" s="290">
        <f t="shared" si="62"/>
        <v>99.3</v>
      </c>
      <c r="O639" s="228"/>
      <c r="P639" s="200" t="s">
        <v>582</v>
      </c>
      <c r="Q639" s="241">
        <v>92</v>
      </c>
      <c r="R639" s="282">
        <f t="shared" si="65"/>
        <v>7.9347826086956494E-2</v>
      </c>
      <c r="S639" s="151">
        <v>99.3</v>
      </c>
    </row>
    <row r="640" spans="1:19">
      <c r="A640" s="173" t="str">
        <f t="shared" si="64"/>
        <v>Walec do satyniarkiHD-MF100x100x19P60/A CRS19combi</v>
      </c>
      <c r="C640" s="12" t="s">
        <v>1566</v>
      </c>
      <c r="D640" s="12" t="s">
        <v>576</v>
      </c>
      <c r="E640" s="1" t="s">
        <v>575</v>
      </c>
      <c r="F640" s="1" t="s">
        <v>583</v>
      </c>
      <c r="G640" s="304">
        <v>19</v>
      </c>
      <c r="H640" s="304"/>
      <c r="I640" s="304" t="s">
        <v>372</v>
      </c>
      <c r="J640" s="1">
        <v>2</v>
      </c>
      <c r="K640" s="258" t="s">
        <v>139</v>
      </c>
      <c r="L640" s="228"/>
      <c r="M640" s="367">
        <f t="shared" si="66"/>
        <v>99.3</v>
      </c>
      <c r="N640" s="290">
        <f t="shared" si="62"/>
        <v>99.3</v>
      </c>
      <c r="O640" s="228"/>
      <c r="P640" s="200" t="s">
        <v>584</v>
      </c>
      <c r="Q640" s="241">
        <v>92</v>
      </c>
      <c r="R640" s="282">
        <f t="shared" si="65"/>
        <v>7.9347826086956494E-2</v>
      </c>
      <c r="S640" s="151">
        <v>99.3</v>
      </c>
    </row>
    <row r="641" spans="1:19">
      <c r="A641" s="173" t="str">
        <f t="shared" si="64"/>
        <v>Walec do satyniarkiCF-MF100x100x19P120/S MED19combi</v>
      </c>
      <c r="C641" s="12" t="s">
        <v>1566</v>
      </c>
      <c r="D641" s="12" t="s">
        <v>580</v>
      </c>
      <c r="E641" s="1" t="s">
        <v>575</v>
      </c>
      <c r="F641" s="1" t="s">
        <v>585</v>
      </c>
      <c r="G641" s="304">
        <v>19</v>
      </c>
      <c r="H641" s="304"/>
      <c r="I641" s="304" t="s">
        <v>372</v>
      </c>
      <c r="J641" s="1">
        <v>2</v>
      </c>
      <c r="K641" s="258" t="s">
        <v>139</v>
      </c>
      <c r="L641" s="228"/>
      <c r="M641" s="367">
        <f t="shared" si="66"/>
        <v>100.4</v>
      </c>
      <c r="N641" s="290">
        <f t="shared" si="62"/>
        <v>100.4</v>
      </c>
      <c r="O641" s="228"/>
      <c r="P641" s="200" t="s">
        <v>586</v>
      </c>
      <c r="Q641" s="241">
        <v>93</v>
      </c>
      <c r="R641" s="282">
        <f t="shared" si="65"/>
        <v>7.9569892473118339E-2</v>
      </c>
      <c r="S641" s="151">
        <v>100.4</v>
      </c>
    </row>
    <row r="642" spans="1:19">
      <c r="A642" s="173" t="str">
        <f t="shared" si="64"/>
        <v>Walec do satyniarkiHD-MF100x100x19A CRS19</v>
      </c>
      <c r="C642" s="1" t="s">
        <v>1566</v>
      </c>
      <c r="D642" s="1" t="s">
        <v>576</v>
      </c>
      <c r="E642" s="21" t="s">
        <v>575</v>
      </c>
      <c r="F642" s="6" t="s">
        <v>65</v>
      </c>
      <c r="G642" s="304">
        <v>19</v>
      </c>
      <c r="H642" s="304"/>
      <c r="I642" s="304"/>
      <c r="J642" s="1">
        <v>2</v>
      </c>
      <c r="K642" s="258" t="s">
        <v>139</v>
      </c>
      <c r="L642" s="228"/>
      <c r="M642" s="367">
        <f t="shared" si="66"/>
        <v>88.6</v>
      </c>
      <c r="N642" s="290">
        <f t="shared" si="62"/>
        <v>88.6</v>
      </c>
      <c r="O642" s="228"/>
      <c r="P642" s="200" t="s">
        <v>587</v>
      </c>
      <c r="Q642" s="241">
        <v>82</v>
      </c>
      <c r="R642" s="282">
        <f t="shared" si="65"/>
        <v>8.0487804878048713E-2</v>
      </c>
      <c r="S642" s="151">
        <v>88.6</v>
      </c>
    </row>
    <row r="643" spans="1:19">
      <c r="A643" s="173" t="str">
        <f t="shared" si="64"/>
        <v>Walec do satyniarkiHDI-MF100x100x19A CRS19</v>
      </c>
      <c r="C643" s="12" t="s">
        <v>1566</v>
      </c>
      <c r="D643" s="12" t="s">
        <v>588</v>
      </c>
      <c r="E643" s="1" t="s">
        <v>575</v>
      </c>
      <c r="F643" s="6" t="s">
        <v>65</v>
      </c>
      <c r="G643" s="304">
        <v>19</v>
      </c>
      <c r="H643" s="304"/>
      <c r="I643" s="304"/>
      <c r="J643" s="1">
        <v>2</v>
      </c>
      <c r="K643" s="258" t="s">
        <v>139</v>
      </c>
      <c r="L643" s="228"/>
      <c r="M643" s="367">
        <f t="shared" si="66"/>
        <v>90.7</v>
      </c>
      <c r="N643" s="290">
        <f t="shared" si="62"/>
        <v>90.7</v>
      </c>
      <c r="O643" s="228"/>
      <c r="P643" s="200" t="s">
        <v>589</v>
      </c>
      <c r="Q643" s="241">
        <v>84</v>
      </c>
      <c r="R643" s="282">
        <f t="shared" si="65"/>
        <v>7.9761904761904798E-2</v>
      </c>
      <c r="S643" s="151">
        <v>90.7</v>
      </c>
    </row>
    <row r="644" spans="1:19">
      <c r="A644" s="173" t="str">
        <f t="shared" si="64"/>
        <v>Walec do satyniarkiHDI-MF100x100x19A MED19</v>
      </c>
      <c r="C644" s="12" t="s">
        <v>1566</v>
      </c>
      <c r="D644" s="12" t="s">
        <v>588</v>
      </c>
      <c r="E644" s="1" t="s">
        <v>575</v>
      </c>
      <c r="F644" s="331" t="s">
        <v>358</v>
      </c>
      <c r="G644" s="304">
        <v>19</v>
      </c>
      <c r="H644" s="304"/>
      <c r="I644" s="304"/>
      <c r="J644" s="1">
        <v>2</v>
      </c>
      <c r="K644" s="258" t="s">
        <v>139</v>
      </c>
      <c r="L644" s="228"/>
      <c r="M644" s="367">
        <f t="shared" si="66"/>
        <v>82.1</v>
      </c>
      <c r="N644" s="290">
        <f t="shared" si="62"/>
        <v>82.1</v>
      </c>
      <c r="O644" s="228"/>
      <c r="P644" s="200" t="s">
        <v>590</v>
      </c>
      <c r="Q644" s="241">
        <v>76</v>
      </c>
      <c r="R644" s="282">
        <f t="shared" si="65"/>
        <v>8.0263157894736772E-2</v>
      </c>
      <c r="S644" s="151">
        <v>82.1</v>
      </c>
    </row>
    <row r="645" spans="1:19">
      <c r="A645" s="173" t="str">
        <f t="shared" si="64"/>
        <v>Walec do satyniarkiHDI-MF100x100x19A FIN19</v>
      </c>
      <c r="C645" s="12" t="s">
        <v>1566</v>
      </c>
      <c r="D645" s="12" t="s">
        <v>588</v>
      </c>
      <c r="E645" s="1" t="s">
        <v>575</v>
      </c>
      <c r="F645" s="6" t="s">
        <v>394</v>
      </c>
      <c r="G645" s="304">
        <v>19</v>
      </c>
      <c r="H645" s="304"/>
      <c r="I645" s="304"/>
      <c r="J645" s="1">
        <v>2</v>
      </c>
      <c r="K645" s="258" t="s">
        <v>139</v>
      </c>
      <c r="L645" s="228"/>
      <c r="M645" s="367">
        <f t="shared" si="66"/>
        <v>75.599999999999994</v>
      </c>
      <c r="N645" s="290">
        <f t="shared" ref="N645:N708" si="67">M645*(1-$N$2)</f>
        <v>75.599999999999994</v>
      </c>
      <c r="O645" s="228"/>
      <c r="P645" s="200" t="s">
        <v>591</v>
      </c>
      <c r="Q645" s="241">
        <v>70</v>
      </c>
      <c r="R645" s="282">
        <f t="shared" si="65"/>
        <v>7.9999999999999918E-2</v>
      </c>
      <c r="S645" s="151">
        <v>75.599999999999994</v>
      </c>
    </row>
    <row r="646" spans="1:19">
      <c r="A646" s="173" t="str">
        <f t="shared" si="64"/>
        <v>Walec do satyniarkiCR-MF100x100x19S XCRS19</v>
      </c>
      <c r="C646" s="1" t="s">
        <v>1566</v>
      </c>
      <c r="D646" s="1" t="s">
        <v>592</v>
      </c>
      <c r="E646" s="1" t="s">
        <v>575</v>
      </c>
      <c r="F646" s="6" t="s">
        <v>170</v>
      </c>
      <c r="G646" s="304">
        <v>19</v>
      </c>
      <c r="H646" s="304"/>
      <c r="I646" s="304"/>
      <c r="J646" s="1">
        <v>2</v>
      </c>
      <c r="K646" s="258" t="s">
        <v>139</v>
      </c>
      <c r="L646" s="228"/>
      <c r="M646" s="367">
        <f t="shared" si="66"/>
        <v>220</v>
      </c>
      <c r="N646" s="290">
        <f t="shared" si="67"/>
        <v>220</v>
      </c>
      <c r="O646" s="228"/>
      <c r="P646" s="200" t="s">
        <v>593</v>
      </c>
      <c r="Q646" s="241">
        <v>220</v>
      </c>
      <c r="R646" s="282">
        <f t="shared" si="65"/>
        <v>0</v>
      </c>
      <c r="S646" s="151">
        <v>220</v>
      </c>
    </row>
    <row r="647" spans="1:19">
      <c r="A647" s="173" t="str">
        <f t="shared" si="64"/>
        <v>Walec do satyniarkiCG-MF100x100x19S XCRS19Clean&amp;Strip</v>
      </c>
      <c r="C647" s="1" t="s">
        <v>1566</v>
      </c>
      <c r="D647" s="1" t="s">
        <v>594</v>
      </c>
      <c r="E647" s="1" t="s">
        <v>575</v>
      </c>
      <c r="F647" s="6" t="s">
        <v>170</v>
      </c>
      <c r="G647" s="304">
        <v>19</v>
      </c>
      <c r="H647" s="304"/>
      <c r="I647" s="10" t="s">
        <v>1150</v>
      </c>
      <c r="J647" s="1">
        <v>2</v>
      </c>
      <c r="K647" s="258" t="s">
        <v>139</v>
      </c>
      <c r="L647" s="228"/>
      <c r="M647" s="367">
        <f t="shared" si="66"/>
        <v>131.80000000000001</v>
      </c>
      <c r="N647" s="290">
        <f t="shared" si="67"/>
        <v>131.80000000000001</v>
      </c>
      <c r="O647" s="228"/>
      <c r="P647" s="200" t="s">
        <v>595</v>
      </c>
      <c r="Q647" s="241">
        <v>122</v>
      </c>
      <c r="R647" s="282">
        <f t="shared" si="65"/>
        <v>8.0327868852459114E-2</v>
      </c>
      <c r="S647" s="151">
        <v>131.80000000000001</v>
      </c>
    </row>
    <row r="648" spans="1:19">
      <c r="A648" s="173" t="str">
        <f t="shared" si="64"/>
        <v>Walec do satyniarkiCS-MF100x100x19S XCRS19Clean&amp;Strip</v>
      </c>
      <c r="C648" s="1" t="s">
        <v>1566</v>
      </c>
      <c r="D648" s="1" t="s">
        <v>596</v>
      </c>
      <c r="E648" s="1" t="s">
        <v>575</v>
      </c>
      <c r="F648" s="6" t="s">
        <v>170</v>
      </c>
      <c r="G648" s="304">
        <v>19</v>
      </c>
      <c r="H648" s="304"/>
      <c r="I648" s="10" t="s">
        <v>1150</v>
      </c>
      <c r="J648" s="1">
        <v>2</v>
      </c>
      <c r="K648" s="258" t="s">
        <v>139</v>
      </c>
      <c r="L648" s="228"/>
      <c r="M648" s="367">
        <f t="shared" si="66"/>
        <v>107</v>
      </c>
      <c r="N648" s="290">
        <f t="shared" si="67"/>
        <v>107</v>
      </c>
      <c r="O648" s="228"/>
      <c r="P648" s="200" t="s">
        <v>597</v>
      </c>
      <c r="Q648" s="241">
        <v>99</v>
      </c>
      <c r="R648" s="282">
        <f t="shared" si="65"/>
        <v>8.0808080808080815E-2</v>
      </c>
      <c r="S648" s="151">
        <v>107</v>
      </c>
    </row>
    <row r="649" spans="1:19">
      <c r="A649" s="173" t="str">
        <f t="shared" si="64"/>
        <v>Walec do satyniarkiXT-MF100x100x19S XCRS19Clean&amp;Strip</v>
      </c>
      <c r="C649" s="1" t="s">
        <v>1566</v>
      </c>
      <c r="D649" s="1" t="s">
        <v>1510</v>
      </c>
      <c r="E649" s="1" t="s">
        <v>575</v>
      </c>
      <c r="F649" s="299" t="s">
        <v>170</v>
      </c>
      <c r="G649" s="304">
        <v>19</v>
      </c>
      <c r="H649" s="304"/>
      <c r="I649" s="10" t="s">
        <v>1150</v>
      </c>
      <c r="J649" s="1">
        <v>2</v>
      </c>
      <c r="K649" s="258"/>
      <c r="L649" s="228"/>
      <c r="M649" s="367">
        <f t="shared" si="66"/>
        <v>140</v>
      </c>
      <c r="N649" s="290">
        <f t="shared" si="67"/>
        <v>140</v>
      </c>
      <c r="O649" s="228"/>
      <c r="P649" s="200" t="s">
        <v>2120</v>
      </c>
      <c r="Q649" s="241">
        <v>140</v>
      </c>
      <c r="R649" s="282">
        <f t="shared" si="65"/>
        <v>0</v>
      </c>
      <c r="S649" s="151">
        <v>140</v>
      </c>
    </row>
    <row r="650" spans="1:19">
      <c r="A650" s="173" t="str">
        <f t="shared" si="64"/>
        <v>Walec do satyniarkiBS-MF100x100x192S XCRS19</v>
      </c>
      <c r="C650" s="1" t="s">
        <v>1566</v>
      </c>
      <c r="D650" s="1" t="s">
        <v>598</v>
      </c>
      <c r="E650" s="1" t="s">
        <v>575</v>
      </c>
      <c r="F650" s="6" t="s">
        <v>356</v>
      </c>
      <c r="G650" s="304">
        <v>19</v>
      </c>
      <c r="H650" s="304"/>
      <c r="I650" s="304"/>
      <c r="J650" s="1">
        <v>2</v>
      </c>
      <c r="K650" s="258" t="s">
        <v>139</v>
      </c>
      <c r="L650" s="228"/>
      <c r="M650" s="367">
        <f t="shared" si="66"/>
        <v>258</v>
      </c>
      <c r="N650" s="290">
        <f t="shared" si="67"/>
        <v>258</v>
      </c>
      <c r="O650" s="228"/>
      <c r="P650" s="200" t="s">
        <v>599</v>
      </c>
      <c r="Q650" s="241">
        <v>258</v>
      </c>
      <c r="R650" s="282">
        <f t="shared" si="65"/>
        <v>0</v>
      </c>
      <c r="S650" s="151">
        <v>258</v>
      </c>
    </row>
    <row r="651" spans="1:19">
      <c r="A651" s="173" t="str">
        <f t="shared" si="64"/>
        <v>Walec do satyniarkiCP-MF100x100x19A MED19</v>
      </c>
      <c r="C651" s="1" t="s">
        <v>1566</v>
      </c>
      <c r="D651" s="1" t="s">
        <v>579</v>
      </c>
      <c r="E651" s="1" t="s">
        <v>575</v>
      </c>
      <c r="F651" s="6" t="s">
        <v>358</v>
      </c>
      <c r="G651" s="304">
        <v>19</v>
      </c>
      <c r="H651" s="304"/>
      <c r="I651" s="304"/>
      <c r="J651" s="1">
        <v>2</v>
      </c>
      <c r="K651" s="258" t="s">
        <v>139</v>
      </c>
      <c r="L651" s="228"/>
      <c r="M651" s="367">
        <f t="shared" si="66"/>
        <v>134</v>
      </c>
      <c r="N651" s="290">
        <f t="shared" si="67"/>
        <v>134</v>
      </c>
      <c r="O651" s="228"/>
      <c r="P651" s="200" t="s">
        <v>600</v>
      </c>
      <c r="Q651" s="241">
        <v>134</v>
      </c>
      <c r="R651" s="282">
        <f t="shared" si="65"/>
        <v>0</v>
      </c>
      <c r="S651" s="151">
        <v>134</v>
      </c>
    </row>
    <row r="652" spans="1:19">
      <c r="A652" s="173" t="str">
        <f t="shared" si="64"/>
        <v>Walec do satyniarkiCP-MF100x100x19A VFN19</v>
      </c>
      <c r="C652" s="1" t="s">
        <v>1566</v>
      </c>
      <c r="D652" s="1" t="s">
        <v>579</v>
      </c>
      <c r="E652" s="1" t="s">
        <v>575</v>
      </c>
      <c r="F652" s="6" t="s">
        <v>68</v>
      </c>
      <c r="G652" s="304">
        <v>19</v>
      </c>
      <c r="H652" s="304"/>
      <c r="I652" s="304"/>
      <c r="J652" s="1">
        <v>2</v>
      </c>
      <c r="K652" s="258" t="s">
        <v>139</v>
      </c>
      <c r="L652" s="228"/>
      <c r="M652" s="367">
        <f t="shared" si="66"/>
        <v>140</v>
      </c>
      <c r="N652" s="290">
        <f t="shared" si="67"/>
        <v>140</v>
      </c>
      <c r="O652" s="228"/>
      <c r="P652" s="200" t="s">
        <v>601</v>
      </c>
      <c r="Q652" s="241">
        <v>140</v>
      </c>
      <c r="R652" s="282">
        <f t="shared" si="65"/>
        <v>0</v>
      </c>
      <c r="S652" s="151">
        <v>140</v>
      </c>
    </row>
    <row r="653" spans="1:19">
      <c r="A653" s="173" t="str">
        <f t="shared" si="64"/>
        <v>Walec do satyniarkiCF-MF100x100x19S CRS19</v>
      </c>
      <c r="C653" s="1" t="s">
        <v>1566</v>
      </c>
      <c r="D653" s="1" t="s">
        <v>580</v>
      </c>
      <c r="E653" s="1" t="s">
        <v>575</v>
      </c>
      <c r="F653" s="1" t="s">
        <v>371</v>
      </c>
      <c r="G653" s="304">
        <v>19</v>
      </c>
      <c r="H653" s="304"/>
      <c r="I653" s="304"/>
      <c r="J653" s="1">
        <v>2</v>
      </c>
      <c r="K653" s="258" t="s">
        <v>139</v>
      </c>
      <c r="L653" s="228"/>
      <c r="M653" s="367">
        <f t="shared" si="66"/>
        <v>113.4</v>
      </c>
      <c r="N653" s="290">
        <f t="shared" si="67"/>
        <v>113.4</v>
      </c>
      <c r="O653" s="228"/>
      <c r="P653" s="200" t="s">
        <v>602</v>
      </c>
      <c r="Q653" s="241">
        <v>105</v>
      </c>
      <c r="R653" s="282">
        <f t="shared" si="65"/>
        <v>8.0000000000000057E-2</v>
      </c>
      <c r="S653" s="151">
        <v>113.4</v>
      </c>
    </row>
    <row r="654" spans="1:19">
      <c r="A654" s="173" t="str">
        <f t="shared" si="64"/>
        <v>Walec do satyniarkiCF-MF100x100x19S MED19</v>
      </c>
      <c r="C654" s="1" t="s">
        <v>1566</v>
      </c>
      <c r="D654" s="1" t="s">
        <v>580</v>
      </c>
      <c r="E654" s="1" t="s">
        <v>575</v>
      </c>
      <c r="F654" s="6" t="s">
        <v>370</v>
      </c>
      <c r="G654" s="304">
        <v>19</v>
      </c>
      <c r="H654" s="304"/>
      <c r="I654" s="304"/>
      <c r="J654" s="1">
        <v>2</v>
      </c>
      <c r="K654" s="258" t="s">
        <v>139</v>
      </c>
      <c r="L654" s="228"/>
      <c r="M654" s="367">
        <f t="shared" si="66"/>
        <v>89.6</v>
      </c>
      <c r="N654" s="290">
        <f t="shared" si="67"/>
        <v>89.6</v>
      </c>
      <c r="O654" s="228"/>
      <c r="P654" s="200" t="s">
        <v>603</v>
      </c>
      <c r="Q654" s="241">
        <v>83</v>
      </c>
      <c r="R654" s="282">
        <f t="shared" si="65"/>
        <v>7.9518072289156555E-2</v>
      </c>
      <c r="S654" s="151">
        <v>89.6</v>
      </c>
    </row>
    <row r="655" spans="1:19">
      <c r="A655" s="173" t="str">
        <f t="shared" si="64"/>
        <v>Walec do satyniarkiHS-MF100x100x19A VFN19</v>
      </c>
      <c r="C655" s="1" t="s">
        <v>1566</v>
      </c>
      <c r="D655" s="1" t="s">
        <v>604</v>
      </c>
      <c r="E655" s="1" t="s">
        <v>575</v>
      </c>
      <c r="F655" s="6" t="s">
        <v>68</v>
      </c>
      <c r="G655" s="304">
        <v>19</v>
      </c>
      <c r="H655" s="304"/>
      <c r="I655" s="304"/>
      <c r="J655" s="1">
        <v>2</v>
      </c>
      <c r="K655" s="258" t="s">
        <v>139</v>
      </c>
      <c r="L655" s="228"/>
      <c r="M655" s="367">
        <f t="shared" si="66"/>
        <v>102</v>
      </c>
      <c r="N655" s="290">
        <f t="shared" si="67"/>
        <v>102</v>
      </c>
      <c r="O655" s="228"/>
      <c r="P655" s="200" t="s">
        <v>605</v>
      </c>
      <c r="Q655" s="241">
        <v>102</v>
      </c>
      <c r="R655" s="282">
        <f t="shared" si="65"/>
        <v>0</v>
      </c>
      <c r="S655" s="151">
        <v>102</v>
      </c>
    </row>
    <row r="656" spans="1:19">
      <c r="A656" s="173" t="str">
        <f t="shared" si="64"/>
        <v>Walec do satyniarkiCWO-MF100x100x19A MED C19</v>
      </c>
      <c r="C656" s="1" t="s">
        <v>1566</v>
      </c>
      <c r="D656" s="1" t="s">
        <v>606</v>
      </c>
      <c r="E656" s="1" t="s">
        <v>575</v>
      </c>
      <c r="F656" s="6" t="s">
        <v>946</v>
      </c>
      <c r="G656" s="304">
        <v>19</v>
      </c>
      <c r="H656" s="304"/>
      <c r="I656" s="304"/>
      <c r="J656" s="1">
        <v>2</v>
      </c>
      <c r="K656" s="258" t="s">
        <v>139</v>
      </c>
      <c r="L656" s="228"/>
      <c r="M656" s="367">
        <f t="shared" si="66"/>
        <v>70.8</v>
      </c>
      <c r="N656" s="290">
        <f t="shared" si="67"/>
        <v>70.8</v>
      </c>
      <c r="O656" s="228"/>
      <c r="P656" s="200" t="s">
        <v>607</v>
      </c>
      <c r="Q656" s="241">
        <v>65.599999999999994</v>
      </c>
      <c r="R656" s="282">
        <f t="shared" si="65"/>
        <v>7.9268292682926886E-2</v>
      </c>
      <c r="S656" s="151">
        <v>70.8</v>
      </c>
    </row>
    <row r="657" spans="1:19">
      <c r="A657" s="173" t="str">
        <f t="shared" si="64"/>
        <v>Walec do satyniarkiCWO-MF100x100x19A FIN C19</v>
      </c>
      <c r="C657" s="1" t="s">
        <v>1566</v>
      </c>
      <c r="D657" s="1" t="s">
        <v>606</v>
      </c>
      <c r="E657" s="1" t="s">
        <v>575</v>
      </c>
      <c r="F657" s="6" t="s">
        <v>952</v>
      </c>
      <c r="G657" s="304">
        <v>19</v>
      </c>
      <c r="H657" s="304"/>
      <c r="I657" s="304"/>
      <c r="J657" s="1">
        <v>2</v>
      </c>
      <c r="K657" s="258" t="s">
        <v>139</v>
      </c>
      <c r="L657" s="228"/>
      <c r="M657" s="367">
        <f t="shared" si="66"/>
        <v>70.8</v>
      </c>
      <c r="N657" s="290">
        <f t="shared" si="67"/>
        <v>70.8</v>
      </c>
      <c r="O657" s="228"/>
      <c r="P657" s="200" t="s">
        <v>608</v>
      </c>
      <c r="Q657" s="241">
        <v>65.599999999999994</v>
      </c>
      <c r="R657" s="282">
        <f t="shared" si="65"/>
        <v>7.9268292682926886E-2</v>
      </c>
      <c r="S657" s="151">
        <v>70.8</v>
      </c>
    </row>
    <row r="658" spans="1:19">
      <c r="A658" s="173" t="str">
        <f t="shared" si="64"/>
        <v>Walec do satyniarkiCWO-MF100x100x19S FIN C19</v>
      </c>
      <c r="C658" s="1" t="s">
        <v>1566</v>
      </c>
      <c r="D658" s="1" t="s">
        <v>606</v>
      </c>
      <c r="E658" s="1" t="s">
        <v>575</v>
      </c>
      <c r="F658" s="6" t="s">
        <v>950</v>
      </c>
      <c r="G658" s="304">
        <v>19</v>
      </c>
      <c r="H658" s="304"/>
      <c r="I658" s="304"/>
      <c r="J658" s="1">
        <v>2</v>
      </c>
      <c r="K658" s="258" t="s">
        <v>139</v>
      </c>
      <c r="L658" s="228"/>
      <c r="M658" s="367">
        <f t="shared" si="66"/>
        <v>70.8</v>
      </c>
      <c r="N658" s="290">
        <f t="shared" si="67"/>
        <v>70.8</v>
      </c>
      <c r="O658" s="228"/>
      <c r="P658" s="200" t="s">
        <v>609</v>
      </c>
      <c r="Q658" s="241">
        <v>65.599999999999994</v>
      </c>
      <c r="R658" s="282">
        <f t="shared" si="65"/>
        <v>7.9268292682926886E-2</v>
      </c>
      <c r="S658" s="151">
        <v>70.8</v>
      </c>
    </row>
    <row r="659" spans="1:19">
      <c r="A659" s="173" t="str">
        <f>_xlfn.CONCAT(C659,D659,E659,F659,G659,I659)</f>
        <v>Szczotka Flap BrushSF-FB200x50x765A CRS76mm</v>
      </c>
      <c r="C659" s="6" t="s">
        <v>1567</v>
      </c>
      <c r="D659" s="6" t="s">
        <v>2039</v>
      </c>
      <c r="E659" s="6" t="s">
        <v>611</v>
      </c>
      <c r="F659" s="308" t="s">
        <v>28</v>
      </c>
      <c r="G659" s="313" t="s">
        <v>64</v>
      </c>
      <c r="H659" s="313"/>
      <c r="I659" s="313"/>
      <c r="J659" s="6">
        <v>1</v>
      </c>
      <c r="K659" s="247" t="s">
        <v>139</v>
      </c>
      <c r="L659" s="228"/>
      <c r="M659" s="367">
        <f t="shared" si="66"/>
        <v>290</v>
      </c>
      <c r="N659" s="290">
        <f t="shared" si="67"/>
        <v>290</v>
      </c>
      <c r="O659" s="228"/>
      <c r="P659" s="200" t="s">
        <v>2270</v>
      </c>
      <c r="Q659" s="241">
        <v>290</v>
      </c>
      <c r="R659" s="282">
        <f t="shared" si="65"/>
        <v>0</v>
      </c>
      <c r="S659" s="151">
        <v>290</v>
      </c>
    </row>
    <row r="660" spans="1:19">
      <c r="A660" s="173" t="str">
        <f t="shared" si="64"/>
        <v>Szczotka Flap BrushCP-FB200x50x765A MED76mm</v>
      </c>
      <c r="C660" s="1" t="s">
        <v>1567</v>
      </c>
      <c r="D660" s="1" t="s">
        <v>610</v>
      </c>
      <c r="E660" s="1" t="s">
        <v>611</v>
      </c>
      <c r="F660" s="3" t="s">
        <v>612</v>
      </c>
      <c r="G660" s="304" t="s">
        <v>64</v>
      </c>
      <c r="H660" s="304"/>
      <c r="I660" s="304"/>
      <c r="J660" s="1">
        <v>1</v>
      </c>
      <c r="K660" s="247" t="s">
        <v>139</v>
      </c>
      <c r="L660" s="228"/>
      <c r="M660" s="367">
        <f t="shared" si="66"/>
        <v>296</v>
      </c>
      <c r="N660" s="290">
        <f t="shared" si="67"/>
        <v>296</v>
      </c>
      <c r="O660" s="228"/>
      <c r="P660" s="200" t="s">
        <v>613</v>
      </c>
      <c r="Q660" s="241">
        <v>274</v>
      </c>
      <c r="R660" s="282">
        <f t="shared" si="65"/>
        <v>8.0291970802919707E-2</v>
      </c>
      <c r="S660" s="151">
        <v>296</v>
      </c>
    </row>
    <row r="661" spans="1:19">
      <c r="A661" s="173" t="str">
        <f t="shared" si="64"/>
        <v>Szczotka Flap BrushCP-FB200x50x767A MED76mm</v>
      </c>
      <c r="C661" s="1" t="s">
        <v>1567</v>
      </c>
      <c r="D661" s="1" t="s">
        <v>610</v>
      </c>
      <c r="E661" s="1" t="s">
        <v>611</v>
      </c>
      <c r="F661" s="3" t="s">
        <v>614</v>
      </c>
      <c r="G661" s="304" t="s">
        <v>64</v>
      </c>
      <c r="H661" s="304"/>
      <c r="I661" s="304"/>
      <c r="J661" s="1">
        <v>1</v>
      </c>
      <c r="K661" s="247" t="s">
        <v>139</v>
      </c>
      <c r="L661" s="228"/>
      <c r="M661" s="367">
        <f t="shared" si="66"/>
        <v>356.6</v>
      </c>
      <c r="N661" s="290">
        <f t="shared" si="67"/>
        <v>356.6</v>
      </c>
      <c r="O661" s="228"/>
      <c r="P661" s="200" t="s">
        <v>2324</v>
      </c>
      <c r="Q661" s="241">
        <v>330</v>
      </c>
      <c r="R661" s="282">
        <f t="shared" si="65"/>
        <v>8.0606060606060681E-2</v>
      </c>
      <c r="S661" s="151">
        <v>356.6</v>
      </c>
    </row>
    <row r="662" spans="1:19">
      <c r="A662" s="173" t="str">
        <f t="shared" si="64"/>
        <v>Szczotka Flap BrushCS-FB200x50x767S XCRS76mmClean&amp;Strip</v>
      </c>
      <c r="C662" s="1" t="s">
        <v>1567</v>
      </c>
      <c r="D662" s="1" t="s">
        <v>615</v>
      </c>
      <c r="E662" s="1" t="s">
        <v>611</v>
      </c>
      <c r="F662" s="61" t="s">
        <v>616</v>
      </c>
      <c r="G662" s="304" t="s">
        <v>64</v>
      </c>
      <c r="H662" s="304"/>
      <c r="I662" s="10" t="s">
        <v>1150</v>
      </c>
      <c r="J662" s="1">
        <v>1</v>
      </c>
      <c r="K662" s="247" t="s">
        <v>139</v>
      </c>
      <c r="L662" s="228"/>
      <c r="M662" s="367">
        <f t="shared" si="66"/>
        <v>270</v>
      </c>
      <c r="N662" s="290">
        <f t="shared" si="67"/>
        <v>270</v>
      </c>
      <c r="O662" s="228"/>
      <c r="P662" s="200" t="s">
        <v>617</v>
      </c>
      <c r="Q662" s="241">
        <v>250</v>
      </c>
      <c r="R662" s="282">
        <f t="shared" si="65"/>
        <v>0.08</v>
      </c>
      <c r="S662" s="151">
        <v>270</v>
      </c>
    </row>
    <row r="663" spans="1:19">
      <c r="A663" s="173" t="str">
        <f t="shared" si="64"/>
        <v>Szczotka Flap BrushCF-FB200x50x765S CRS76mm</v>
      </c>
      <c r="C663" s="1" t="s">
        <v>1567</v>
      </c>
      <c r="D663" s="1" t="s">
        <v>618</v>
      </c>
      <c r="E663" s="1" t="s">
        <v>611</v>
      </c>
      <c r="F663" s="3" t="s">
        <v>619</v>
      </c>
      <c r="G663" s="304" t="s">
        <v>64</v>
      </c>
      <c r="H663" s="304"/>
      <c r="I663" s="304"/>
      <c r="J663" s="1">
        <v>1</v>
      </c>
      <c r="K663" s="247" t="s">
        <v>139</v>
      </c>
      <c r="L663" s="228"/>
      <c r="M663" s="367">
        <f t="shared" si="66"/>
        <v>216</v>
      </c>
      <c r="N663" s="290">
        <f t="shared" si="67"/>
        <v>216</v>
      </c>
      <c r="O663" s="228"/>
      <c r="P663" s="200" t="s">
        <v>620</v>
      </c>
      <c r="Q663" s="241">
        <v>200</v>
      </c>
      <c r="R663" s="282">
        <f t="shared" si="65"/>
        <v>0.08</v>
      </c>
      <c r="S663" s="151">
        <v>216</v>
      </c>
    </row>
    <row r="664" spans="1:19">
      <c r="A664" s="173" t="str">
        <f t="shared" si="64"/>
        <v>Szczotka Flap BrushCF-FB200x50x767S CRS76mm</v>
      </c>
      <c r="C664" s="1" t="s">
        <v>1567</v>
      </c>
      <c r="D664" s="1" t="s">
        <v>618</v>
      </c>
      <c r="E664" s="1" t="s">
        <v>611</v>
      </c>
      <c r="F664" s="3" t="s">
        <v>621</v>
      </c>
      <c r="G664" s="304" t="s">
        <v>64</v>
      </c>
      <c r="H664" s="304"/>
      <c r="I664" s="304"/>
      <c r="J664" s="1">
        <v>1</v>
      </c>
      <c r="K664" s="247" t="s">
        <v>139</v>
      </c>
      <c r="L664" s="228"/>
      <c r="M664" s="367">
        <f t="shared" si="66"/>
        <v>250.6</v>
      </c>
      <c r="N664" s="290">
        <f t="shared" si="67"/>
        <v>250.6</v>
      </c>
      <c r="O664" s="228"/>
      <c r="P664" s="200" t="s">
        <v>2343</v>
      </c>
      <c r="Q664" s="241">
        <v>232</v>
      </c>
      <c r="R664" s="282">
        <f t="shared" si="65"/>
        <v>8.0172413793103428E-2</v>
      </c>
      <c r="S664" s="151">
        <v>250.6</v>
      </c>
    </row>
    <row r="665" spans="1:19">
      <c r="A665" s="173" t="str">
        <f t="shared" si="64"/>
        <v>Szczotka Flap BrushCF-FB200x50x765A MED76mm</v>
      </c>
      <c r="C665" s="1" t="s">
        <v>1567</v>
      </c>
      <c r="D665" s="1" t="s">
        <v>618</v>
      </c>
      <c r="E665" s="1" t="s">
        <v>611</v>
      </c>
      <c r="F665" s="3" t="s">
        <v>612</v>
      </c>
      <c r="G665" s="304" t="s">
        <v>64</v>
      </c>
      <c r="H665" s="304"/>
      <c r="I665" s="304"/>
      <c r="J665" s="1">
        <v>1</v>
      </c>
      <c r="K665" s="247" t="s">
        <v>139</v>
      </c>
      <c r="L665" s="228"/>
      <c r="M665" s="367">
        <f t="shared" si="66"/>
        <v>278.60000000000002</v>
      </c>
      <c r="N665" s="290">
        <f t="shared" si="67"/>
        <v>278.60000000000002</v>
      </c>
      <c r="O665" s="228"/>
      <c r="P665" s="200" t="s">
        <v>622</v>
      </c>
      <c r="Q665" s="241">
        <v>258</v>
      </c>
      <c r="R665" s="282">
        <f t="shared" si="65"/>
        <v>7.9844961240310167E-2</v>
      </c>
      <c r="S665" s="151">
        <v>278.60000000000002</v>
      </c>
    </row>
    <row r="666" spans="1:19">
      <c r="A666" s="173" t="str">
        <f t="shared" si="64"/>
        <v>Szczotka Flap BrushCF-FB200x50x767A MED76mm</v>
      </c>
      <c r="C666" s="1" t="s">
        <v>1567</v>
      </c>
      <c r="D666" s="1" t="s">
        <v>618</v>
      </c>
      <c r="E666" s="1" t="s">
        <v>611</v>
      </c>
      <c r="F666" s="3" t="s">
        <v>614</v>
      </c>
      <c r="G666" s="304" t="s">
        <v>64</v>
      </c>
      <c r="H666" s="304"/>
      <c r="I666" s="304"/>
      <c r="J666" s="1">
        <v>1</v>
      </c>
      <c r="K666" s="247" t="s">
        <v>139</v>
      </c>
      <c r="L666" s="228"/>
      <c r="M666" s="367">
        <f t="shared" si="66"/>
        <v>296</v>
      </c>
      <c r="N666" s="290">
        <f t="shared" si="67"/>
        <v>296</v>
      </c>
      <c r="O666" s="228"/>
      <c r="P666" s="200" t="s">
        <v>2344</v>
      </c>
      <c r="Q666" s="241">
        <v>274</v>
      </c>
      <c r="R666" s="282">
        <f t="shared" si="65"/>
        <v>8.0291970802919707E-2</v>
      </c>
      <c r="S666" s="151">
        <v>296</v>
      </c>
    </row>
    <row r="667" spans="1:19">
      <c r="A667" s="173" t="str">
        <f t="shared" si="64"/>
        <v>Szczotka Flap BrushCF-FB200x50x765S MED76mm</v>
      </c>
      <c r="C667" s="1" t="s">
        <v>1567</v>
      </c>
      <c r="D667" s="1" t="s">
        <v>618</v>
      </c>
      <c r="E667" s="1" t="s">
        <v>611</v>
      </c>
      <c r="F667" s="3" t="s">
        <v>623</v>
      </c>
      <c r="G667" s="304" t="s">
        <v>64</v>
      </c>
      <c r="H667" s="304"/>
      <c r="I667" s="304"/>
      <c r="J667" s="1">
        <v>1</v>
      </c>
      <c r="K667" s="247" t="s">
        <v>139</v>
      </c>
      <c r="L667" s="228"/>
      <c r="M667" s="367">
        <f t="shared" si="66"/>
        <v>216</v>
      </c>
      <c r="N667" s="290">
        <f t="shared" si="67"/>
        <v>216</v>
      </c>
      <c r="O667" s="228"/>
      <c r="P667" s="200" t="s">
        <v>624</v>
      </c>
      <c r="Q667" s="241">
        <v>200</v>
      </c>
      <c r="R667" s="282">
        <f t="shared" si="65"/>
        <v>0.08</v>
      </c>
      <c r="S667" s="151">
        <v>216</v>
      </c>
    </row>
    <row r="668" spans="1:19">
      <c r="A668" s="173" t="str">
        <f t="shared" si="64"/>
        <v>Szczotka Flap BrushCF-FB200x50x767S MED76mm</v>
      </c>
      <c r="C668" s="1" t="s">
        <v>1567</v>
      </c>
      <c r="D668" s="1" t="s">
        <v>618</v>
      </c>
      <c r="E668" s="1" t="s">
        <v>611</v>
      </c>
      <c r="F668" s="3" t="s">
        <v>625</v>
      </c>
      <c r="G668" s="304" t="s">
        <v>64</v>
      </c>
      <c r="H668" s="304"/>
      <c r="I668" s="304"/>
      <c r="J668" s="1">
        <v>1</v>
      </c>
      <c r="K668" s="247" t="s">
        <v>139</v>
      </c>
      <c r="L668" s="228"/>
      <c r="M668" s="367">
        <f t="shared" si="66"/>
        <v>229</v>
      </c>
      <c r="N668" s="290">
        <f t="shared" si="67"/>
        <v>229</v>
      </c>
      <c r="O668" s="228"/>
      <c r="P668" s="200" t="s">
        <v>2324</v>
      </c>
      <c r="Q668" s="241">
        <v>212</v>
      </c>
      <c r="R668" s="282">
        <f t="shared" si="65"/>
        <v>8.0188679245283015E-2</v>
      </c>
      <c r="S668" s="151">
        <v>229</v>
      </c>
    </row>
    <row r="669" spans="1:19">
      <c r="A669" s="173" t="str">
        <f t="shared" si="64"/>
        <v>Szczotka Flap BrushCF-FB200x50x765A FIN76mm</v>
      </c>
      <c r="C669" s="1" t="s">
        <v>1567</v>
      </c>
      <c r="D669" s="1" t="s">
        <v>618</v>
      </c>
      <c r="E669" s="1" t="s">
        <v>611</v>
      </c>
      <c r="F669" s="334" t="s">
        <v>626</v>
      </c>
      <c r="G669" s="304" t="s">
        <v>64</v>
      </c>
      <c r="H669" s="304"/>
      <c r="I669" s="304"/>
      <c r="J669" s="1">
        <v>1</v>
      </c>
      <c r="K669" s="247" t="s">
        <v>139</v>
      </c>
      <c r="L669" s="228"/>
      <c r="M669" s="367">
        <f t="shared" si="66"/>
        <v>190</v>
      </c>
      <c r="N669" s="290">
        <f t="shared" si="67"/>
        <v>190</v>
      </c>
      <c r="O669" s="228"/>
      <c r="P669" s="200" t="s">
        <v>627</v>
      </c>
      <c r="Q669" s="241">
        <v>176</v>
      </c>
      <c r="R669" s="282">
        <f t="shared" si="65"/>
        <v>7.9545454545454544E-2</v>
      </c>
      <c r="S669" s="151">
        <v>190</v>
      </c>
    </row>
    <row r="670" spans="1:19">
      <c r="A670" s="173" t="str">
        <f t="shared" si="64"/>
        <v>Szczotka Flap BrushCF-FB200x50x767A FIN76mm</v>
      </c>
      <c r="C670" s="1" t="s">
        <v>1567</v>
      </c>
      <c r="D670" s="1" t="s">
        <v>618</v>
      </c>
      <c r="E670" s="1" t="s">
        <v>611</v>
      </c>
      <c r="F670" s="334" t="s">
        <v>628</v>
      </c>
      <c r="G670" s="304" t="s">
        <v>64</v>
      </c>
      <c r="H670" s="304"/>
      <c r="I670" s="304"/>
      <c r="J670" s="1">
        <v>1</v>
      </c>
      <c r="K670" s="247" t="s">
        <v>139</v>
      </c>
      <c r="L670" s="228"/>
      <c r="M670" s="367">
        <f t="shared" si="66"/>
        <v>225</v>
      </c>
      <c r="N670" s="290">
        <f t="shared" si="67"/>
        <v>225</v>
      </c>
      <c r="O670" s="228"/>
      <c r="P670" s="200" t="s">
        <v>2324</v>
      </c>
      <c r="Q670" s="241">
        <v>208</v>
      </c>
      <c r="R670" s="282">
        <f t="shared" si="65"/>
        <v>8.1730769230769232E-2</v>
      </c>
      <c r="S670" s="151">
        <v>225</v>
      </c>
    </row>
    <row r="671" spans="1:19">
      <c r="A671" s="173" t="str">
        <f t="shared" si="64"/>
        <v>Szczotka Flap BrushP-FB200x50x767TYPE-T76mm</v>
      </c>
      <c r="C671" s="1" t="s">
        <v>1567</v>
      </c>
      <c r="D671" s="1" t="s">
        <v>629</v>
      </c>
      <c r="E671" s="1" t="s">
        <v>611</v>
      </c>
      <c r="F671" s="3" t="s">
        <v>630</v>
      </c>
      <c r="G671" s="304" t="s">
        <v>64</v>
      </c>
      <c r="H671" s="304"/>
      <c r="I671" s="304"/>
      <c r="J671" s="1">
        <v>1</v>
      </c>
      <c r="K671" s="247" t="s">
        <v>139</v>
      </c>
      <c r="L671" s="228"/>
      <c r="M671" s="367">
        <f t="shared" si="66"/>
        <v>268</v>
      </c>
      <c r="N671" s="290">
        <f t="shared" si="67"/>
        <v>268</v>
      </c>
      <c r="O671" s="228"/>
      <c r="P671" s="200" t="s">
        <v>631</v>
      </c>
      <c r="Q671" s="241">
        <v>248</v>
      </c>
      <c r="R671" s="282">
        <f t="shared" si="65"/>
        <v>8.0645161290322578E-2</v>
      </c>
      <c r="S671" s="151">
        <v>268</v>
      </c>
    </row>
    <row r="672" spans="1:19">
      <c r="A672" s="173" t="str">
        <f t="shared" si="64"/>
        <v>Szczotka Flap BrushCW-FB200x50x765A FIN76mm</v>
      </c>
      <c r="C672" s="1" t="s">
        <v>1567</v>
      </c>
      <c r="D672" s="1" t="s">
        <v>632</v>
      </c>
      <c r="E672" s="1" t="s">
        <v>611</v>
      </c>
      <c r="F672" s="3" t="s">
        <v>626</v>
      </c>
      <c r="G672" s="304" t="s">
        <v>64</v>
      </c>
      <c r="H672" s="304"/>
      <c r="I672" s="304"/>
      <c r="J672" s="1">
        <v>2</v>
      </c>
      <c r="K672" s="247" t="s">
        <v>139</v>
      </c>
      <c r="L672" s="228"/>
      <c r="M672" s="367">
        <f t="shared" si="66"/>
        <v>156</v>
      </c>
      <c r="N672" s="290">
        <f t="shared" si="67"/>
        <v>156</v>
      </c>
      <c r="O672" s="228"/>
      <c r="P672" s="200" t="s">
        <v>633</v>
      </c>
      <c r="Q672" s="241">
        <v>144</v>
      </c>
      <c r="R672" s="282">
        <f t="shared" si="65"/>
        <v>8.3333333333333329E-2</v>
      </c>
      <c r="S672" s="151">
        <v>156</v>
      </c>
    </row>
    <row r="673" spans="1:21">
      <c r="A673" s="173" t="str">
        <f t="shared" si="64"/>
        <v>Szczotka Flap BrushCW-FB200x50x765A VFN76mm</v>
      </c>
      <c r="C673" s="1" t="s">
        <v>1567</v>
      </c>
      <c r="D673" s="1" t="s">
        <v>632</v>
      </c>
      <c r="E673" s="1" t="s">
        <v>611</v>
      </c>
      <c r="F673" s="3" t="s">
        <v>634</v>
      </c>
      <c r="G673" s="304" t="s">
        <v>64</v>
      </c>
      <c r="H673" s="304"/>
      <c r="I673" s="304"/>
      <c r="J673" s="1">
        <v>2</v>
      </c>
      <c r="K673" s="247" t="s">
        <v>139</v>
      </c>
      <c r="L673" s="228"/>
      <c r="M673" s="367">
        <f t="shared" si="66"/>
        <v>156</v>
      </c>
      <c r="N673" s="290">
        <f t="shared" si="67"/>
        <v>156</v>
      </c>
      <c r="O673" s="228"/>
      <c r="P673" s="200" t="s">
        <v>635</v>
      </c>
      <c r="Q673" s="241">
        <v>144</v>
      </c>
      <c r="R673" s="282">
        <f t="shared" si="65"/>
        <v>8.3333333333333329E-2</v>
      </c>
      <c r="S673" s="151">
        <v>156</v>
      </c>
    </row>
    <row r="674" spans="1:21">
      <c r="A674" s="173" t="str">
        <f t="shared" si="64"/>
        <v>Szczotka Flap BrushCW-FB200x50x765S FIN76mm</v>
      </c>
      <c r="C674" s="1" t="s">
        <v>1567</v>
      </c>
      <c r="D674" s="1" t="s">
        <v>632</v>
      </c>
      <c r="E674" s="1" t="s">
        <v>611</v>
      </c>
      <c r="F674" s="3" t="s">
        <v>636</v>
      </c>
      <c r="G674" s="304" t="s">
        <v>64</v>
      </c>
      <c r="H674" s="304"/>
      <c r="I674" s="304"/>
      <c r="J674" s="1">
        <v>2</v>
      </c>
      <c r="K674" s="247" t="s">
        <v>139</v>
      </c>
      <c r="L674" s="228"/>
      <c r="M674" s="367">
        <f t="shared" si="66"/>
        <v>156</v>
      </c>
      <c r="N674" s="290">
        <f t="shared" si="67"/>
        <v>156</v>
      </c>
      <c r="O674" s="228"/>
      <c r="P674" s="200" t="s">
        <v>637</v>
      </c>
      <c r="Q674" s="241">
        <v>144</v>
      </c>
      <c r="R674" s="282">
        <f t="shared" si="65"/>
        <v>8.3333333333333329E-2</v>
      </c>
      <c r="S674" s="151">
        <v>156</v>
      </c>
    </row>
    <row r="675" spans="1:21">
      <c r="A675" s="173" t="str">
        <f t="shared" si="64"/>
        <v>Szczotka Flap BrushCW-FB200x50x765S VFN76mm</v>
      </c>
      <c r="C675" s="1" t="s">
        <v>1567</v>
      </c>
      <c r="D675" s="1" t="s">
        <v>632</v>
      </c>
      <c r="E675" s="1" t="s">
        <v>611</v>
      </c>
      <c r="F675" s="3" t="s">
        <v>638</v>
      </c>
      <c r="G675" s="304" t="s">
        <v>64</v>
      </c>
      <c r="H675" s="304"/>
      <c r="I675" s="304"/>
      <c r="J675" s="1">
        <v>2</v>
      </c>
      <c r="K675" s="247" t="s">
        <v>139</v>
      </c>
      <c r="L675" s="228"/>
      <c r="M675" s="367">
        <f t="shared" si="66"/>
        <v>156</v>
      </c>
      <c r="N675" s="290">
        <f t="shared" si="67"/>
        <v>156</v>
      </c>
      <c r="O675" s="228"/>
      <c r="P675" s="200" t="s">
        <v>639</v>
      </c>
      <c r="Q675" s="241">
        <v>144</v>
      </c>
      <c r="R675" s="282">
        <f t="shared" si="65"/>
        <v>8.3333333333333329E-2</v>
      </c>
      <c r="S675" s="151">
        <v>156</v>
      </c>
    </row>
    <row r="676" spans="1:21">
      <c r="A676" s="173" t="str">
        <f t="shared" si="64"/>
        <v>Szczotka Flap BrushCW-FB200x50x765S UFN76mm</v>
      </c>
      <c r="C676" s="1" t="s">
        <v>1567</v>
      </c>
      <c r="D676" s="1" t="s">
        <v>632</v>
      </c>
      <c r="E676" s="1" t="s">
        <v>611</v>
      </c>
      <c r="F676" s="61" t="s">
        <v>640</v>
      </c>
      <c r="G676" s="304" t="s">
        <v>64</v>
      </c>
      <c r="H676" s="304"/>
      <c r="I676" s="304"/>
      <c r="J676" s="1">
        <v>2</v>
      </c>
      <c r="K676" s="247" t="s">
        <v>139</v>
      </c>
      <c r="L676" s="228"/>
      <c r="M676" s="367">
        <f t="shared" si="66"/>
        <v>156</v>
      </c>
      <c r="N676" s="290">
        <f t="shared" si="67"/>
        <v>156</v>
      </c>
      <c r="O676" s="228"/>
      <c r="P676" s="200" t="s">
        <v>641</v>
      </c>
      <c r="Q676" s="241">
        <v>144</v>
      </c>
      <c r="R676" s="282">
        <f t="shared" si="65"/>
        <v>8.3333333333333329E-2</v>
      </c>
      <c r="S676" s="151">
        <v>156</v>
      </c>
    </row>
    <row r="677" spans="1:21">
      <c r="A677" s="173" t="str">
        <f t="shared" si="64"/>
        <v>Wałek Mini BrushSF-MB90x75xM14A CRSM14</v>
      </c>
      <c r="C677" s="335" t="s">
        <v>1565</v>
      </c>
      <c r="D677" s="335" t="s">
        <v>1145</v>
      </c>
      <c r="E677" s="1" t="s">
        <v>527</v>
      </c>
      <c r="F677" s="61" t="s">
        <v>65</v>
      </c>
      <c r="G677" s="304" t="s">
        <v>270</v>
      </c>
      <c r="H677" s="304"/>
      <c r="I677" s="304"/>
      <c r="J677" s="1">
        <v>4</v>
      </c>
      <c r="K677" s="247" t="s">
        <v>139</v>
      </c>
      <c r="L677" s="228"/>
      <c r="M677" s="367">
        <f t="shared" si="66"/>
        <v>80</v>
      </c>
      <c r="N677" s="290">
        <f t="shared" si="67"/>
        <v>80</v>
      </c>
      <c r="O677" s="228"/>
      <c r="P677" s="200" t="s">
        <v>2121</v>
      </c>
      <c r="Q677" s="241">
        <v>80</v>
      </c>
      <c r="R677" s="282">
        <f t="shared" si="65"/>
        <v>0</v>
      </c>
      <c r="S677" s="151">
        <v>80</v>
      </c>
    </row>
    <row r="678" spans="1:21">
      <c r="A678" s="173" t="str">
        <f t="shared" si="64"/>
        <v>Wałek Mini BrushSF-MB90x50xM14A CRSM14</v>
      </c>
      <c r="C678" s="335" t="s">
        <v>1565</v>
      </c>
      <c r="D678" s="335" t="s">
        <v>1145</v>
      </c>
      <c r="E678" s="1" t="s">
        <v>525</v>
      </c>
      <c r="F678" s="61" t="s">
        <v>65</v>
      </c>
      <c r="G678" s="304" t="s">
        <v>270</v>
      </c>
      <c r="H678" s="304"/>
      <c r="I678" s="304"/>
      <c r="J678" s="1">
        <v>6</v>
      </c>
      <c r="K678" s="247" t="s">
        <v>139</v>
      </c>
      <c r="L678" s="228"/>
      <c r="M678" s="367">
        <f t="shared" si="66"/>
        <v>104</v>
      </c>
      <c r="N678" s="290">
        <f t="shared" si="67"/>
        <v>104</v>
      </c>
      <c r="O678" s="228"/>
      <c r="P678" s="200" t="s">
        <v>2122</v>
      </c>
      <c r="Q678" s="241">
        <v>104</v>
      </c>
      <c r="R678" s="282">
        <f t="shared" si="65"/>
        <v>0</v>
      </c>
      <c r="S678" s="151">
        <v>104</v>
      </c>
    </row>
    <row r="679" spans="1:21">
      <c r="A679" s="173" t="str">
        <f t="shared" si="64"/>
        <v>Walec do satyniarkiSF-MF115x100x19A CRS19mm</v>
      </c>
      <c r="C679" s="1" t="s">
        <v>1566</v>
      </c>
      <c r="D679" s="1" t="s">
        <v>1146</v>
      </c>
      <c r="E679" s="1" t="s">
        <v>577</v>
      </c>
      <c r="F679" s="61" t="s">
        <v>65</v>
      </c>
      <c r="G679" s="304" t="s">
        <v>1489</v>
      </c>
      <c r="H679" s="304"/>
      <c r="I679" s="304"/>
      <c r="J679" s="1">
        <v>2</v>
      </c>
      <c r="K679" s="247" t="s">
        <v>139</v>
      </c>
      <c r="L679" s="228"/>
      <c r="M679" s="367">
        <f t="shared" si="66"/>
        <v>226</v>
      </c>
      <c r="N679" s="290">
        <f t="shared" si="67"/>
        <v>226</v>
      </c>
      <c r="O679" s="228"/>
      <c r="P679" s="200" t="s">
        <v>2324</v>
      </c>
      <c r="Q679" s="241">
        <v>226</v>
      </c>
      <c r="R679" s="282">
        <f t="shared" si="65"/>
        <v>0</v>
      </c>
      <c r="S679" s="151">
        <v>226</v>
      </c>
    </row>
    <row r="680" spans="1:21">
      <c r="A680" s="173" t="str">
        <f t="shared" si="64"/>
        <v>Walec do satyniarkiSF-MF100x100x19A CRS19mm</v>
      </c>
      <c r="C680" s="1" t="s">
        <v>1566</v>
      </c>
      <c r="D680" s="1" t="s">
        <v>1146</v>
      </c>
      <c r="E680" s="1" t="s">
        <v>575</v>
      </c>
      <c r="F680" s="61" t="s">
        <v>65</v>
      </c>
      <c r="G680" s="304" t="s">
        <v>1489</v>
      </c>
      <c r="H680" s="304"/>
      <c r="I680" s="304"/>
      <c r="J680" s="1">
        <v>2</v>
      </c>
      <c r="K680" s="247" t="s">
        <v>139</v>
      </c>
      <c r="L680" s="228"/>
      <c r="M680" s="367">
        <f t="shared" si="66"/>
        <v>150</v>
      </c>
      <c r="N680" s="290">
        <f t="shared" si="67"/>
        <v>150</v>
      </c>
      <c r="O680" s="228"/>
      <c r="P680" s="200" t="s">
        <v>2123</v>
      </c>
      <c r="Q680" s="241">
        <v>150</v>
      </c>
      <c r="R680" s="282">
        <f t="shared" ref="R680:R723" si="68">(S680-Q680)/Q680</f>
        <v>0</v>
      </c>
      <c r="S680" s="151">
        <v>150</v>
      </c>
    </row>
    <row r="681" spans="1:21">
      <c r="A681" s="173" t="str">
        <f t="shared" si="64"/>
        <v>DyskCR-RD126x13x22S XCRS22T27 X</v>
      </c>
      <c r="C681" s="10" t="s">
        <v>4</v>
      </c>
      <c r="D681" s="10" t="s">
        <v>642</v>
      </c>
      <c r="E681" s="10" t="s">
        <v>710</v>
      </c>
      <c r="F681" s="299" t="s">
        <v>170</v>
      </c>
      <c r="G681" s="298">
        <v>22</v>
      </c>
      <c r="H681" s="298"/>
      <c r="I681" s="10" t="s">
        <v>8</v>
      </c>
      <c r="J681" s="10">
        <v>10</v>
      </c>
      <c r="K681" s="247" t="s">
        <v>139</v>
      </c>
      <c r="L681" s="225"/>
      <c r="M681" s="367">
        <f t="shared" si="66"/>
        <v>45.2</v>
      </c>
      <c r="N681" s="290">
        <f t="shared" si="67"/>
        <v>45.2</v>
      </c>
      <c r="O681" s="225"/>
      <c r="P681" s="200" t="s">
        <v>643</v>
      </c>
      <c r="Q681" s="241">
        <v>43</v>
      </c>
      <c r="R681" s="282">
        <f t="shared" si="68"/>
        <v>5.1162790697674487E-2</v>
      </c>
      <c r="S681" s="151">
        <v>45.2</v>
      </c>
    </row>
    <row r="682" spans="1:21">
      <c r="A682" s="173" t="str">
        <f t="shared" si="64"/>
        <v>DyskCR-RD126x13x22S XCRS22T27 XW</v>
      </c>
      <c r="C682" s="10" t="s">
        <v>4</v>
      </c>
      <c r="D682" s="10" t="s">
        <v>642</v>
      </c>
      <c r="E682" s="10" t="s">
        <v>710</v>
      </c>
      <c r="F682" s="299" t="s">
        <v>170</v>
      </c>
      <c r="G682" s="298">
        <v>22</v>
      </c>
      <c r="H682" s="298"/>
      <c r="I682" s="10" t="s">
        <v>11</v>
      </c>
      <c r="J682" s="10">
        <v>10</v>
      </c>
      <c r="K682" s="247" t="s">
        <v>139</v>
      </c>
      <c r="L682" s="225"/>
      <c r="M682" s="367">
        <f t="shared" si="66"/>
        <v>48.8</v>
      </c>
      <c r="N682" s="290">
        <f t="shared" si="67"/>
        <v>48.8</v>
      </c>
      <c r="O682" s="225"/>
      <c r="P682" s="200" t="s">
        <v>644</v>
      </c>
      <c r="Q682" s="241">
        <v>46.4</v>
      </c>
      <c r="R682" s="282">
        <f t="shared" si="68"/>
        <v>5.1724137931034454E-2</v>
      </c>
      <c r="S682" s="151">
        <v>48.8</v>
      </c>
    </row>
    <row r="683" spans="1:21">
      <c r="A683" s="173" t="str">
        <f t="shared" si="64"/>
        <v>Koło CR-DC150x13x12S XCRS12</v>
      </c>
      <c r="C683" s="10" t="s">
        <v>1560</v>
      </c>
      <c r="D683" s="10" t="s">
        <v>651</v>
      </c>
      <c r="E683" s="10" t="s">
        <v>1136</v>
      </c>
      <c r="F683" s="299" t="s">
        <v>170</v>
      </c>
      <c r="G683" s="298">
        <v>12</v>
      </c>
      <c r="H683" s="298"/>
      <c r="I683" s="10"/>
      <c r="J683" s="10">
        <v>10</v>
      </c>
      <c r="K683" s="247" t="s">
        <v>139</v>
      </c>
      <c r="L683" s="225"/>
      <c r="M683" s="367">
        <f t="shared" si="66"/>
        <v>79.8</v>
      </c>
      <c r="N683" s="290">
        <f t="shared" si="67"/>
        <v>79.8</v>
      </c>
      <c r="O683" s="225"/>
      <c r="P683" s="200" t="s">
        <v>652</v>
      </c>
      <c r="Q683" s="241">
        <v>76</v>
      </c>
      <c r="R683" s="282">
        <f t="shared" si="68"/>
        <v>4.9999999999999961E-2</v>
      </c>
      <c r="S683" s="151">
        <v>79.8</v>
      </c>
    </row>
    <row r="684" spans="1:21">
      <c r="A684" s="173" t="str">
        <f t="shared" si="64"/>
        <v>Koło CR-DC126x13x12S XCRS12</v>
      </c>
      <c r="C684" s="10" t="s">
        <v>1560</v>
      </c>
      <c r="D684" s="10" t="s">
        <v>651</v>
      </c>
      <c r="E684" s="10" t="s">
        <v>1499</v>
      </c>
      <c r="F684" s="299" t="s">
        <v>170</v>
      </c>
      <c r="G684" s="298">
        <v>12</v>
      </c>
      <c r="H684" s="298"/>
      <c r="I684" s="10"/>
      <c r="J684" s="10">
        <v>30</v>
      </c>
      <c r="K684" s="247" t="s">
        <v>139</v>
      </c>
      <c r="L684" s="225"/>
      <c r="M684" s="367">
        <f t="shared" si="66"/>
        <v>45.2</v>
      </c>
      <c r="N684" s="290">
        <f t="shared" si="67"/>
        <v>45.2</v>
      </c>
      <c r="O684" s="225"/>
      <c r="P684" s="200" t="s">
        <v>653</v>
      </c>
      <c r="Q684" s="241">
        <v>43</v>
      </c>
      <c r="R684" s="282">
        <f t="shared" si="68"/>
        <v>5.1162790697674487E-2</v>
      </c>
      <c r="S684" s="151">
        <v>45.2</v>
      </c>
    </row>
    <row r="685" spans="1:21">
      <c r="A685" s="173" t="str">
        <f t="shared" ref="A685:A727" si="69">_xlfn.CONCAT(C685,D685,E685,F685,G685,I685)</f>
        <v>Koło CR-DC100x13x6S XCRS6</v>
      </c>
      <c r="C685" s="10" t="s">
        <v>1560</v>
      </c>
      <c r="D685" s="10" t="s">
        <v>651</v>
      </c>
      <c r="E685" s="10" t="s">
        <v>725</v>
      </c>
      <c r="F685" s="299" t="s">
        <v>170</v>
      </c>
      <c r="G685" s="298">
        <v>6</v>
      </c>
      <c r="H685" s="298"/>
      <c r="I685" s="10"/>
      <c r="J685" s="10">
        <v>50</v>
      </c>
      <c r="K685" s="247" t="s">
        <v>139</v>
      </c>
      <c r="L685" s="225"/>
      <c r="M685" s="367">
        <f t="shared" si="66"/>
        <v>29.2</v>
      </c>
      <c r="N685" s="290">
        <f t="shared" si="67"/>
        <v>29.2</v>
      </c>
      <c r="O685" s="225"/>
      <c r="P685" s="200" t="s">
        <v>654</v>
      </c>
      <c r="Q685" s="241">
        <v>27.8</v>
      </c>
      <c r="R685" s="282">
        <f t="shared" si="68"/>
        <v>5.0359712230215778E-2</v>
      </c>
      <c r="S685" s="151">
        <v>29.2</v>
      </c>
    </row>
    <row r="686" spans="1:21">
      <c r="A686" s="173" t="str">
        <f t="shared" si="69"/>
        <v>Koło CR-DC100x13x12S XCRS12</v>
      </c>
      <c r="C686" s="10" t="s">
        <v>1560</v>
      </c>
      <c r="D686" s="10" t="s">
        <v>651</v>
      </c>
      <c r="E686" s="10" t="s">
        <v>1137</v>
      </c>
      <c r="F686" s="299" t="s">
        <v>170</v>
      </c>
      <c r="G686" s="298">
        <v>12</v>
      </c>
      <c r="H686" s="298"/>
      <c r="I686" s="10"/>
      <c r="J686" s="10">
        <v>50</v>
      </c>
      <c r="K686" s="247" t="s">
        <v>139</v>
      </c>
      <c r="L686" s="225"/>
      <c r="M686" s="367">
        <f t="shared" si="66"/>
        <v>29.2</v>
      </c>
      <c r="N686" s="290">
        <f t="shared" si="67"/>
        <v>29.2</v>
      </c>
      <c r="O686" s="225"/>
      <c r="P686" s="200" t="s">
        <v>655</v>
      </c>
      <c r="Q686" s="241">
        <v>27.8</v>
      </c>
      <c r="R686" s="282">
        <f t="shared" si="68"/>
        <v>5.0359712230215778E-2</v>
      </c>
      <c r="S686" s="151">
        <v>29.2</v>
      </c>
    </row>
    <row r="687" spans="1:21">
      <c r="A687" s="173" t="str">
        <f t="shared" si="69"/>
        <v>Koło CR-DC76x13x6S XCRS6</v>
      </c>
      <c r="C687" s="83" t="s">
        <v>1560</v>
      </c>
      <c r="D687" s="83" t="s">
        <v>651</v>
      </c>
      <c r="E687" s="83" t="s">
        <v>1138</v>
      </c>
      <c r="F687" s="336" t="s">
        <v>170</v>
      </c>
      <c r="G687" s="337">
        <v>6</v>
      </c>
      <c r="H687" s="337"/>
      <c r="I687" s="83"/>
      <c r="J687" s="83">
        <v>50</v>
      </c>
      <c r="K687" s="259" t="s">
        <v>139</v>
      </c>
      <c r="L687" s="225"/>
      <c r="M687" s="367">
        <f t="shared" ref="M687:M725" si="70">S687</f>
        <v>16.2</v>
      </c>
      <c r="N687" s="290">
        <f t="shared" si="67"/>
        <v>16.2</v>
      </c>
      <c r="O687" s="225"/>
      <c r="P687" s="200" t="s">
        <v>656</v>
      </c>
      <c r="Q687" s="260">
        <v>15.4</v>
      </c>
      <c r="R687" s="282">
        <f t="shared" si="68"/>
        <v>5.1948051948051875E-2</v>
      </c>
      <c r="S687" s="203">
        <v>16.2</v>
      </c>
    </row>
    <row r="688" spans="1:21" s="373" customFormat="1" ht="19.5" thickBot="1">
      <c r="A688" s="173" t="str">
        <f t="shared" si="69"/>
        <v>DyskXT-RDisc126x13x22S XCRS22T27 X</v>
      </c>
      <c r="B688" s="173"/>
      <c r="C688" s="10" t="s">
        <v>4</v>
      </c>
      <c r="D688" s="88" t="s">
        <v>657</v>
      </c>
      <c r="E688" s="88" t="s">
        <v>710</v>
      </c>
      <c r="F688" s="338" t="s">
        <v>170</v>
      </c>
      <c r="G688" s="339">
        <v>22</v>
      </c>
      <c r="H688" s="339"/>
      <c r="I688" s="88" t="s">
        <v>8</v>
      </c>
      <c r="J688" s="88">
        <v>10</v>
      </c>
      <c r="K688" s="261" t="s">
        <v>139</v>
      </c>
      <c r="L688" s="225"/>
      <c r="M688" s="367">
        <f t="shared" si="70"/>
        <v>30</v>
      </c>
      <c r="N688" s="290">
        <f t="shared" si="67"/>
        <v>30</v>
      </c>
      <c r="O688" s="225"/>
      <c r="P688" s="200" t="s">
        <v>658</v>
      </c>
      <c r="Q688" s="262">
        <v>30</v>
      </c>
      <c r="R688" s="282">
        <f t="shared" si="68"/>
        <v>0</v>
      </c>
      <c r="S688" s="204">
        <v>30</v>
      </c>
      <c r="U688"/>
    </row>
    <row r="689" spans="1:19">
      <c r="A689" s="173" t="str">
        <f t="shared" si="69"/>
        <v>DyskXT-RDisc126x13x22S XCRS22T27 XW</v>
      </c>
      <c r="C689" s="10" t="s">
        <v>4</v>
      </c>
      <c r="D689" s="141" t="s">
        <v>657</v>
      </c>
      <c r="E689" s="141" t="s">
        <v>710</v>
      </c>
      <c r="F689" s="340" t="s">
        <v>170</v>
      </c>
      <c r="G689" s="341">
        <v>22</v>
      </c>
      <c r="H689" s="341"/>
      <c r="I689" s="141" t="s">
        <v>11</v>
      </c>
      <c r="J689" s="141">
        <v>10</v>
      </c>
      <c r="K689" s="263" t="s">
        <v>139</v>
      </c>
      <c r="L689" s="225"/>
      <c r="M689" s="367">
        <f t="shared" si="70"/>
        <v>33</v>
      </c>
      <c r="N689" s="290">
        <f t="shared" si="67"/>
        <v>33</v>
      </c>
      <c r="O689" s="225"/>
      <c r="P689" s="200" t="s">
        <v>659</v>
      </c>
      <c r="Q689" s="264">
        <v>33</v>
      </c>
      <c r="R689" s="282">
        <f t="shared" si="68"/>
        <v>0</v>
      </c>
      <c r="S689" s="205">
        <v>33</v>
      </c>
    </row>
    <row r="690" spans="1:19">
      <c r="A690" s="173" t="str">
        <f t="shared" si="69"/>
        <v>DyskXT-RDisc115x13x22S XCRS22T27X</v>
      </c>
      <c r="C690" s="10" t="s">
        <v>4</v>
      </c>
      <c r="D690" s="10" t="s">
        <v>657</v>
      </c>
      <c r="E690" s="10" t="s">
        <v>712</v>
      </c>
      <c r="F690" s="299" t="s">
        <v>170</v>
      </c>
      <c r="G690" s="298">
        <v>22</v>
      </c>
      <c r="H690" s="298"/>
      <c r="I690" s="10" t="s">
        <v>660</v>
      </c>
      <c r="J690" s="10">
        <v>10</v>
      </c>
      <c r="K690" s="247" t="s">
        <v>139</v>
      </c>
      <c r="L690" s="225"/>
      <c r="M690" s="367">
        <f t="shared" si="70"/>
        <v>27</v>
      </c>
      <c r="N690" s="290">
        <f t="shared" si="67"/>
        <v>27</v>
      </c>
      <c r="O690" s="225"/>
      <c r="P690" s="200" t="s">
        <v>661</v>
      </c>
      <c r="Q690" s="241">
        <v>27</v>
      </c>
      <c r="R690" s="282">
        <f t="shared" si="68"/>
        <v>0</v>
      </c>
      <c r="S690" s="151">
        <v>27</v>
      </c>
    </row>
    <row r="691" spans="1:19">
      <c r="A691" s="173" t="str">
        <f t="shared" si="69"/>
        <v>Koło XT-DC200x13x12S XCRS12Clean&amp;Strip</v>
      </c>
      <c r="C691" s="10" t="s">
        <v>1560</v>
      </c>
      <c r="D691" s="10" t="s">
        <v>666</v>
      </c>
      <c r="E691" s="10" t="s">
        <v>1139</v>
      </c>
      <c r="F691" s="299" t="s">
        <v>170</v>
      </c>
      <c r="G691" s="298">
        <v>12</v>
      </c>
      <c r="H691" s="298"/>
      <c r="I691" s="59" t="s">
        <v>1150</v>
      </c>
      <c r="J691" s="10">
        <v>10</v>
      </c>
      <c r="K691" s="247" t="s">
        <v>139</v>
      </c>
      <c r="L691" s="225"/>
      <c r="M691" s="367">
        <f t="shared" si="70"/>
        <v>64.2</v>
      </c>
      <c r="N691" s="290">
        <f t="shared" si="67"/>
        <v>64.2</v>
      </c>
      <c r="O691" s="225"/>
      <c r="P691" s="200" t="s">
        <v>667</v>
      </c>
      <c r="Q691" s="241">
        <v>54</v>
      </c>
      <c r="R691" s="282">
        <f t="shared" si="68"/>
        <v>0.18888888888888894</v>
      </c>
      <c r="S691" s="151">
        <v>64.2</v>
      </c>
    </row>
    <row r="692" spans="1:19">
      <c r="A692" s="173" t="str">
        <f t="shared" si="69"/>
        <v>Koło XT-DC150x13x12S XCRS12Clean&amp;Strip</v>
      </c>
      <c r="C692" s="10" t="s">
        <v>1560</v>
      </c>
      <c r="D692" s="10" t="s">
        <v>666</v>
      </c>
      <c r="E692" s="10" t="s">
        <v>1136</v>
      </c>
      <c r="F692" s="299" t="s">
        <v>170</v>
      </c>
      <c r="G692" s="298">
        <v>12</v>
      </c>
      <c r="H692" s="298"/>
      <c r="I692" s="59" t="s">
        <v>1150</v>
      </c>
      <c r="J692" s="10">
        <v>10</v>
      </c>
      <c r="K692" s="247" t="s">
        <v>139</v>
      </c>
      <c r="L692" s="225"/>
      <c r="M692" s="367">
        <f t="shared" si="70"/>
        <v>36.4</v>
      </c>
      <c r="N692" s="290">
        <f t="shared" si="67"/>
        <v>36.4</v>
      </c>
      <c r="O692" s="225"/>
      <c r="P692" s="200" t="s">
        <v>668</v>
      </c>
      <c r="Q692" s="241">
        <v>36.4</v>
      </c>
      <c r="R692" s="282">
        <f t="shared" si="68"/>
        <v>0</v>
      </c>
      <c r="S692" s="151">
        <v>36.4</v>
      </c>
    </row>
    <row r="693" spans="1:19">
      <c r="A693" s="173" t="str">
        <f t="shared" si="69"/>
        <v>Koło XT-DC126x13x12S XCRS12Clean&amp;Strip</v>
      </c>
      <c r="C693" s="10" t="s">
        <v>1560</v>
      </c>
      <c r="D693" s="10" t="s">
        <v>666</v>
      </c>
      <c r="E693" s="10" t="s">
        <v>1499</v>
      </c>
      <c r="F693" s="299" t="s">
        <v>170</v>
      </c>
      <c r="G693" s="298">
        <v>12</v>
      </c>
      <c r="H693" s="298"/>
      <c r="I693" s="59" t="s">
        <v>1150</v>
      </c>
      <c r="J693" s="10">
        <v>30</v>
      </c>
      <c r="K693" s="247" t="s">
        <v>139</v>
      </c>
      <c r="L693" s="225"/>
      <c r="M693" s="367">
        <f t="shared" si="70"/>
        <v>30</v>
      </c>
      <c r="N693" s="290">
        <f t="shared" si="67"/>
        <v>30</v>
      </c>
      <c r="O693" s="225"/>
      <c r="P693" s="200" t="s">
        <v>669</v>
      </c>
      <c r="Q693" s="241">
        <v>30</v>
      </c>
      <c r="R693" s="282">
        <f t="shared" si="68"/>
        <v>0</v>
      </c>
      <c r="S693" s="151">
        <v>30</v>
      </c>
    </row>
    <row r="694" spans="1:19">
      <c r="A694" s="173" t="str">
        <f t="shared" si="69"/>
        <v>Koło XT-DC100x13x6S XCRS6Clean&amp;Strip</v>
      </c>
      <c r="C694" s="10" t="s">
        <v>1560</v>
      </c>
      <c r="D694" s="10" t="s">
        <v>666</v>
      </c>
      <c r="E694" s="10" t="s">
        <v>725</v>
      </c>
      <c r="F694" s="299" t="s">
        <v>170</v>
      </c>
      <c r="G694" s="298">
        <v>6</v>
      </c>
      <c r="H694" s="298"/>
      <c r="I694" s="59" t="s">
        <v>1150</v>
      </c>
      <c r="J694" s="10">
        <v>50</v>
      </c>
      <c r="K694" s="247" t="s">
        <v>139</v>
      </c>
      <c r="L694" s="225"/>
      <c r="M694" s="367">
        <f t="shared" si="70"/>
        <v>20</v>
      </c>
      <c r="N694" s="290">
        <f t="shared" si="67"/>
        <v>20</v>
      </c>
      <c r="O694" s="225"/>
      <c r="P694" s="200" t="s">
        <v>670</v>
      </c>
      <c r="Q694" s="241">
        <v>20</v>
      </c>
      <c r="R694" s="282">
        <f t="shared" si="68"/>
        <v>0</v>
      </c>
      <c r="S694" s="151">
        <v>20</v>
      </c>
    </row>
    <row r="695" spans="1:19">
      <c r="A695" s="173" t="str">
        <f t="shared" si="69"/>
        <v>Koło XT-DC100x13x12S XCRS12Clean&amp;Strip</v>
      </c>
      <c r="C695" s="10" t="s">
        <v>1560</v>
      </c>
      <c r="D695" s="10" t="s">
        <v>666</v>
      </c>
      <c r="E695" s="10" t="s">
        <v>1137</v>
      </c>
      <c r="F695" s="299" t="s">
        <v>170</v>
      </c>
      <c r="G695" s="298">
        <v>12</v>
      </c>
      <c r="H695" s="298"/>
      <c r="I695" s="59" t="s">
        <v>1150</v>
      </c>
      <c r="J695" s="10">
        <v>50</v>
      </c>
      <c r="K695" s="247" t="s">
        <v>139</v>
      </c>
      <c r="L695" s="225"/>
      <c r="M695" s="367">
        <f t="shared" si="70"/>
        <v>20</v>
      </c>
      <c r="N695" s="290">
        <f t="shared" si="67"/>
        <v>20</v>
      </c>
      <c r="O695" s="225"/>
      <c r="P695" s="200" t="s">
        <v>671</v>
      </c>
      <c r="Q695" s="241">
        <v>20</v>
      </c>
      <c r="R695" s="282">
        <f t="shared" si="68"/>
        <v>0</v>
      </c>
      <c r="S695" s="151">
        <v>20</v>
      </c>
    </row>
    <row r="696" spans="1:19">
      <c r="A696" s="173" t="str">
        <f t="shared" si="69"/>
        <v>Koło XT-DC76x13x6S XCRS6Clean&amp;Strip</v>
      </c>
      <c r="C696" s="10" t="s">
        <v>1560</v>
      </c>
      <c r="D696" s="10" t="s">
        <v>666</v>
      </c>
      <c r="E696" s="10" t="s">
        <v>1138</v>
      </c>
      <c r="F696" s="299" t="s">
        <v>170</v>
      </c>
      <c r="G696" s="298">
        <v>6</v>
      </c>
      <c r="H696" s="298"/>
      <c r="I696" s="59" t="s">
        <v>1150</v>
      </c>
      <c r="J696" s="10">
        <v>50</v>
      </c>
      <c r="K696" s="247" t="s">
        <v>139</v>
      </c>
      <c r="L696" s="225"/>
      <c r="M696" s="367">
        <f t="shared" si="70"/>
        <v>13.6</v>
      </c>
      <c r="N696" s="290">
        <f t="shared" si="67"/>
        <v>13.6</v>
      </c>
      <c r="O696" s="225"/>
      <c r="P696" s="200" t="s">
        <v>672</v>
      </c>
      <c r="Q696" s="241">
        <v>13.6</v>
      </c>
      <c r="R696" s="282">
        <f t="shared" si="68"/>
        <v>0</v>
      </c>
      <c r="S696" s="151">
        <v>13.6</v>
      </c>
    </row>
    <row r="697" spans="1:19">
      <c r="A697" s="173" t="str">
        <f t="shared" si="69"/>
        <v>Dysk lamelkowyFL-RD126x22FILC22T29</v>
      </c>
      <c r="C697" s="28" t="s">
        <v>1563</v>
      </c>
      <c r="D697" s="28" t="s">
        <v>1583</v>
      </c>
      <c r="E697" s="31" t="s">
        <v>2012</v>
      </c>
      <c r="F697" s="31" t="s">
        <v>1584</v>
      </c>
      <c r="G697" s="31">
        <v>22</v>
      </c>
      <c r="H697" s="32" t="s">
        <v>2013</v>
      </c>
      <c r="I697" s="32" t="s">
        <v>494</v>
      </c>
      <c r="J697" s="23"/>
      <c r="K697" s="265"/>
      <c r="L697" s="234"/>
      <c r="M697" s="367">
        <f t="shared" si="70"/>
        <v>17.8</v>
      </c>
      <c r="N697" s="290">
        <f t="shared" si="67"/>
        <v>17.8</v>
      </c>
      <c r="O697" s="234"/>
      <c r="P697" s="200" t="s">
        <v>2345</v>
      </c>
      <c r="Q697" s="266">
        <v>17.8</v>
      </c>
      <c r="R697" s="282">
        <f t="shared" si="68"/>
        <v>0</v>
      </c>
      <c r="S697" s="206">
        <v>17.8</v>
      </c>
    </row>
    <row r="698" spans="1:19">
      <c r="A698" s="173" t="str">
        <f t="shared" si="69"/>
        <v>DyskFL-RD126x10x22FILC22T27 X</v>
      </c>
      <c r="C698" s="28" t="s">
        <v>4</v>
      </c>
      <c r="D698" s="28" t="s">
        <v>1583</v>
      </c>
      <c r="E698" s="31" t="s">
        <v>728</v>
      </c>
      <c r="F698" s="31" t="s">
        <v>1584</v>
      </c>
      <c r="G698" s="31">
        <v>22</v>
      </c>
      <c r="H698" s="32"/>
      <c r="I698" s="32" t="s">
        <v>8</v>
      </c>
      <c r="J698" s="23">
        <v>10</v>
      </c>
      <c r="K698" s="265" t="s">
        <v>139</v>
      </c>
      <c r="L698" s="234"/>
      <c r="M698" s="367">
        <f t="shared" si="70"/>
        <v>16.8</v>
      </c>
      <c r="N698" s="290">
        <f t="shared" si="67"/>
        <v>16.8</v>
      </c>
      <c r="O698" s="234"/>
      <c r="P698" s="200" t="s">
        <v>2375</v>
      </c>
      <c r="Q698" s="266">
        <v>16.8</v>
      </c>
      <c r="R698" s="282">
        <f t="shared" si="68"/>
        <v>0</v>
      </c>
      <c r="S698" s="206">
        <v>16.8</v>
      </c>
    </row>
    <row r="699" spans="1:19">
      <c r="A699" s="173" t="str">
        <f t="shared" si="69"/>
        <v>DyskFL-RD126x10x22FILC22T27 XW</v>
      </c>
      <c r="C699" s="28" t="s">
        <v>4</v>
      </c>
      <c r="D699" s="28" t="s">
        <v>1583</v>
      </c>
      <c r="E699" s="31" t="s">
        <v>728</v>
      </c>
      <c r="F699" s="31" t="s">
        <v>1584</v>
      </c>
      <c r="G699" s="31">
        <v>22</v>
      </c>
      <c r="H699" s="32"/>
      <c r="I699" s="32" t="s">
        <v>11</v>
      </c>
      <c r="J699" s="23">
        <v>10</v>
      </c>
      <c r="K699" s="265" t="s">
        <v>139</v>
      </c>
      <c r="L699" s="234"/>
      <c r="M699" s="367">
        <f t="shared" si="70"/>
        <v>16.8</v>
      </c>
      <c r="N699" s="290">
        <f t="shared" si="67"/>
        <v>16.8</v>
      </c>
      <c r="O699" s="234"/>
      <c r="P699" s="200" t="s">
        <v>2376</v>
      </c>
      <c r="Q699" s="266">
        <v>16.8</v>
      </c>
      <c r="R699" s="282">
        <f t="shared" si="68"/>
        <v>0</v>
      </c>
      <c r="S699" s="206">
        <v>16.8</v>
      </c>
    </row>
    <row r="700" spans="1:19">
      <c r="A700" s="173" t="str">
        <f t="shared" si="69"/>
        <v>DyskFL-RD126x10x22FILC22T29 XW</v>
      </c>
      <c r="C700" s="28" t="s">
        <v>4</v>
      </c>
      <c r="D700" s="28" t="s">
        <v>1583</v>
      </c>
      <c r="E700" s="31" t="s">
        <v>728</v>
      </c>
      <c r="F700" s="31" t="s">
        <v>1584</v>
      </c>
      <c r="G700" s="31">
        <v>22</v>
      </c>
      <c r="H700" s="32"/>
      <c r="I700" s="32" t="s">
        <v>26</v>
      </c>
      <c r="J700" s="23">
        <v>10</v>
      </c>
      <c r="K700" s="265" t="s">
        <v>139</v>
      </c>
      <c r="L700" s="234"/>
      <c r="M700" s="367">
        <f t="shared" si="70"/>
        <v>16.8</v>
      </c>
      <c r="N700" s="290">
        <f t="shared" si="67"/>
        <v>16.8</v>
      </c>
      <c r="O700" s="234"/>
      <c r="P700" s="200" t="s">
        <v>2345</v>
      </c>
      <c r="Q700" s="266">
        <v>16.8</v>
      </c>
      <c r="R700" s="282">
        <f t="shared" si="68"/>
        <v>0</v>
      </c>
      <c r="S700" s="206">
        <v>16.8</v>
      </c>
    </row>
    <row r="701" spans="1:19">
      <c r="A701" s="173" t="str">
        <f t="shared" si="69"/>
        <v>DyskBS-RD126x13x222S XCRS22T27 X</v>
      </c>
      <c r="C701" s="10" t="s">
        <v>4</v>
      </c>
      <c r="D701" s="10" t="s">
        <v>674</v>
      </c>
      <c r="E701" s="10" t="s">
        <v>710</v>
      </c>
      <c r="F701" s="299" t="s">
        <v>356</v>
      </c>
      <c r="G701" s="298">
        <v>22</v>
      </c>
      <c r="H701" s="298"/>
      <c r="I701" s="10" t="s">
        <v>8</v>
      </c>
      <c r="J701" s="10">
        <v>10</v>
      </c>
      <c r="K701" s="247" t="s">
        <v>139</v>
      </c>
      <c r="L701" s="225"/>
      <c r="M701" s="367">
        <f t="shared" si="70"/>
        <v>43.2</v>
      </c>
      <c r="N701" s="290">
        <f t="shared" si="67"/>
        <v>43.2</v>
      </c>
      <c r="O701" s="225"/>
      <c r="P701" s="200" t="s">
        <v>675</v>
      </c>
      <c r="Q701" s="241">
        <v>40</v>
      </c>
      <c r="R701" s="282">
        <f t="shared" si="68"/>
        <v>8.0000000000000071E-2</v>
      </c>
      <c r="S701" s="151">
        <v>43.2</v>
      </c>
    </row>
    <row r="702" spans="1:19">
      <c r="A702" s="173" t="str">
        <f t="shared" si="69"/>
        <v>DyskBS-RD126x13x222S XCRS22T27 XW</v>
      </c>
      <c r="C702" s="10" t="s">
        <v>4</v>
      </c>
      <c r="D702" s="10" t="s">
        <v>674</v>
      </c>
      <c r="E702" s="10" t="s">
        <v>710</v>
      </c>
      <c r="F702" s="299" t="s">
        <v>356</v>
      </c>
      <c r="G702" s="298">
        <v>22</v>
      </c>
      <c r="H702" s="298"/>
      <c r="I702" s="10" t="s">
        <v>11</v>
      </c>
      <c r="J702" s="10">
        <v>10</v>
      </c>
      <c r="K702" s="247" t="s">
        <v>139</v>
      </c>
      <c r="L702" s="225"/>
      <c r="M702" s="367">
        <f t="shared" si="70"/>
        <v>48.2</v>
      </c>
      <c r="N702" s="290">
        <f t="shared" si="67"/>
        <v>48.2</v>
      </c>
      <c r="O702" s="225"/>
      <c r="P702" s="200" t="s">
        <v>676</v>
      </c>
      <c r="Q702" s="241">
        <v>44.6</v>
      </c>
      <c r="R702" s="282">
        <f t="shared" si="68"/>
        <v>8.0717488789237693E-2</v>
      </c>
      <c r="S702" s="151">
        <v>48.2</v>
      </c>
    </row>
    <row r="703" spans="1:19">
      <c r="A703" s="173" t="str">
        <f t="shared" si="69"/>
        <v>DyskBS-RD115x13x222S XCRS22T27 X</v>
      </c>
      <c r="C703" s="10" t="s">
        <v>4</v>
      </c>
      <c r="D703" s="10" t="s">
        <v>674</v>
      </c>
      <c r="E703" s="10" t="s">
        <v>712</v>
      </c>
      <c r="F703" s="299" t="s">
        <v>356</v>
      </c>
      <c r="G703" s="298">
        <v>22</v>
      </c>
      <c r="H703" s="298"/>
      <c r="I703" s="10" t="s">
        <v>8</v>
      </c>
      <c r="J703" s="10">
        <v>10</v>
      </c>
      <c r="K703" s="247" t="s">
        <v>139</v>
      </c>
      <c r="L703" s="225"/>
      <c r="M703" s="367">
        <f t="shared" si="70"/>
        <v>43</v>
      </c>
      <c r="N703" s="290">
        <f t="shared" si="67"/>
        <v>43</v>
      </c>
      <c r="O703" s="225"/>
      <c r="P703" s="200" t="s">
        <v>677</v>
      </c>
      <c r="Q703" s="241">
        <v>39.799999999999997</v>
      </c>
      <c r="R703" s="282">
        <f t="shared" si="68"/>
        <v>8.0402010050251327E-2</v>
      </c>
      <c r="S703" s="151">
        <v>43</v>
      </c>
    </row>
    <row r="704" spans="1:19">
      <c r="A704" s="173" t="str">
        <f t="shared" si="69"/>
        <v>Dysk rolok BS-DR76mm2S XCRSrolok</v>
      </c>
      <c r="C704" s="10" t="s">
        <v>1559</v>
      </c>
      <c r="D704" s="10" t="s">
        <v>678</v>
      </c>
      <c r="E704" s="10" t="s">
        <v>64</v>
      </c>
      <c r="F704" s="299" t="s">
        <v>356</v>
      </c>
      <c r="G704" s="298" t="s">
        <v>17</v>
      </c>
      <c r="H704" s="298"/>
      <c r="I704" s="10"/>
      <c r="J704" s="10">
        <v>20</v>
      </c>
      <c r="K704" s="247" t="s">
        <v>139</v>
      </c>
      <c r="L704" s="225"/>
      <c r="M704" s="367">
        <f t="shared" si="70"/>
        <v>12.9</v>
      </c>
      <c r="N704" s="290">
        <f t="shared" si="67"/>
        <v>12.9</v>
      </c>
      <c r="O704" s="225"/>
      <c r="P704" s="200" t="s">
        <v>2271</v>
      </c>
      <c r="Q704" s="241">
        <v>12</v>
      </c>
      <c r="R704" s="282">
        <f t="shared" si="68"/>
        <v>7.5000000000000025E-2</v>
      </c>
      <c r="S704" s="151">
        <v>12.9</v>
      </c>
    </row>
    <row r="705" spans="1:19">
      <c r="A705" s="173" t="str">
        <f t="shared" si="69"/>
        <v>Dysk rolok BS-DR50mm2S XCRSrolok</v>
      </c>
      <c r="C705" s="10" t="s">
        <v>1559</v>
      </c>
      <c r="D705" s="10" t="s">
        <v>678</v>
      </c>
      <c r="E705" s="10" t="s">
        <v>649</v>
      </c>
      <c r="F705" s="299" t="s">
        <v>356</v>
      </c>
      <c r="G705" s="298" t="s">
        <v>17</v>
      </c>
      <c r="H705" s="298"/>
      <c r="I705" s="10"/>
      <c r="J705" s="10">
        <v>30</v>
      </c>
      <c r="K705" s="247" t="s">
        <v>139</v>
      </c>
      <c r="L705" s="225"/>
      <c r="M705" s="367">
        <f t="shared" si="70"/>
        <v>9.5</v>
      </c>
      <c r="N705" s="290">
        <f t="shared" si="67"/>
        <v>9.5</v>
      </c>
      <c r="O705" s="225"/>
      <c r="P705" s="200" t="s">
        <v>2124</v>
      </c>
      <c r="Q705" s="241">
        <v>8.8000000000000007</v>
      </c>
      <c r="R705" s="282">
        <f t="shared" si="68"/>
        <v>7.9545454545454461E-2</v>
      </c>
      <c r="S705" s="151">
        <v>9.5</v>
      </c>
    </row>
    <row r="706" spans="1:19">
      <c r="A706" s="173" t="str">
        <f t="shared" si="69"/>
        <v>Koło BS-DC150x13x122S XCRS12</v>
      </c>
      <c r="C706" s="10" t="s">
        <v>1560</v>
      </c>
      <c r="D706" s="10" t="s">
        <v>679</v>
      </c>
      <c r="E706" s="10" t="s">
        <v>1136</v>
      </c>
      <c r="F706" s="299" t="s">
        <v>356</v>
      </c>
      <c r="G706" s="298">
        <v>12</v>
      </c>
      <c r="H706" s="298"/>
      <c r="I706" s="10"/>
      <c r="J706" s="10">
        <v>10</v>
      </c>
      <c r="K706" s="247" t="s">
        <v>139</v>
      </c>
      <c r="L706" s="225"/>
      <c r="M706" s="367">
        <f t="shared" si="70"/>
        <v>54.2</v>
      </c>
      <c r="N706" s="290">
        <f t="shared" si="67"/>
        <v>54.2</v>
      </c>
      <c r="O706" s="225"/>
      <c r="P706" s="200" t="s">
        <v>680</v>
      </c>
      <c r="Q706" s="241">
        <v>50.2</v>
      </c>
      <c r="R706" s="282">
        <f t="shared" si="68"/>
        <v>7.9681274900398405E-2</v>
      </c>
      <c r="S706" s="151">
        <v>54.2</v>
      </c>
    </row>
    <row r="707" spans="1:19">
      <c r="A707" s="173" t="str">
        <f t="shared" si="69"/>
        <v>Koło BS-DC100x13x62S XCRS6</v>
      </c>
      <c r="C707" s="10" t="s">
        <v>1560</v>
      </c>
      <c r="D707" s="10" t="s">
        <v>679</v>
      </c>
      <c r="E707" s="10" t="s">
        <v>725</v>
      </c>
      <c r="F707" s="299" t="s">
        <v>356</v>
      </c>
      <c r="G707" s="298">
        <v>6</v>
      </c>
      <c r="H707" s="298"/>
      <c r="I707" s="10"/>
      <c r="J707" s="10">
        <v>30</v>
      </c>
      <c r="K707" s="247" t="s">
        <v>139</v>
      </c>
      <c r="L707" s="225"/>
      <c r="M707" s="367">
        <f t="shared" si="70"/>
        <v>25.5</v>
      </c>
      <c r="N707" s="290">
        <f t="shared" si="67"/>
        <v>25.5</v>
      </c>
      <c r="O707" s="225"/>
      <c r="P707" s="200" t="s">
        <v>681</v>
      </c>
      <c r="Q707" s="241">
        <v>23.6</v>
      </c>
      <c r="R707" s="282">
        <f t="shared" si="68"/>
        <v>8.0508474576271125E-2</v>
      </c>
      <c r="S707" s="151">
        <v>25.5</v>
      </c>
    </row>
    <row r="708" spans="1:19">
      <c r="A708" s="173" t="str">
        <f t="shared" si="69"/>
        <v>Koło BS-DC100x13x122S XCRS12</v>
      </c>
      <c r="C708" s="10" t="s">
        <v>1560</v>
      </c>
      <c r="D708" s="10" t="s">
        <v>679</v>
      </c>
      <c r="E708" s="10" t="s">
        <v>1137</v>
      </c>
      <c r="F708" s="299" t="s">
        <v>356</v>
      </c>
      <c r="G708" s="298">
        <v>12</v>
      </c>
      <c r="H708" s="298"/>
      <c r="I708" s="10"/>
      <c r="J708" s="10">
        <v>30</v>
      </c>
      <c r="K708" s="247" t="s">
        <v>139</v>
      </c>
      <c r="L708" s="225"/>
      <c r="M708" s="367">
        <f t="shared" si="70"/>
        <v>25.5</v>
      </c>
      <c r="N708" s="290">
        <f t="shared" si="67"/>
        <v>25.5</v>
      </c>
      <c r="O708" s="225"/>
      <c r="P708" s="200" t="s">
        <v>682</v>
      </c>
      <c r="Q708" s="241">
        <v>23.6</v>
      </c>
      <c r="R708" s="282">
        <f t="shared" si="68"/>
        <v>8.0508474576271125E-2</v>
      </c>
      <c r="S708" s="151">
        <v>25.5</v>
      </c>
    </row>
    <row r="709" spans="1:19">
      <c r="A709" s="173" t="str">
        <f t="shared" si="69"/>
        <v>DyskBS-DC76x13x62S XCRS6</v>
      </c>
      <c r="C709" s="10" t="s">
        <v>4</v>
      </c>
      <c r="D709" s="10" t="s">
        <v>679</v>
      </c>
      <c r="E709" s="10" t="s">
        <v>1138</v>
      </c>
      <c r="F709" s="299" t="s">
        <v>356</v>
      </c>
      <c r="G709" s="298">
        <v>6</v>
      </c>
      <c r="H709" s="298"/>
      <c r="I709" s="10"/>
      <c r="J709" s="10">
        <v>50</v>
      </c>
      <c r="K709" s="247" t="s">
        <v>139</v>
      </c>
      <c r="L709" s="225"/>
      <c r="M709" s="367">
        <f t="shared" si="70"/>
        <v>14.3</v>
      </c>
      <c r="N709" s="290">
        <f t="shared" ref="N709:N772" si="71">M709*(1-$N$2)</f>
        <v>14.3</v>
      </c>
      <c r="O709" s="225"/>
      <c r="P709" s="200" t="s">
        <v>683</v>
      </c>
      <c r="Q709" s="241">
        <v>13.2</v>
      </c>
      <c r="R709" s="282">
        <f t="shared" si="68"/>
        <v>8.333333333333344E-2</v>
      </c>
      <c r="S709" s="151">
        <v>14.3</v>
      </c>
    </row>
    <row r="710" spans="1:19">
      <c r="A710" s="173" t="str">
        <f t="shared" ref="A710" si="72">_xlfn.CONCAT(C710,D710,E710,F710,G710,I710)</f>
        <v>DyskCS-RD178x13x22S XCRS22T27 X</v>
      </c>
      <c r="C710" s="10" t="s">
        <v>4</v>
      </c>
      <c r="D710" s="10" t="s">
        <v>684</v>
      </c>
      <c r="E710" s="10" t="s">
        <v>2205</v>
      </c>
      <c r="F710" s="299" t="s">
        <v>170</v>
      </c>
      <c r="G710" s="298">
        <v>22</v>
      </c>
      <c r="H710" s="298"/>
      <c r="I710" s="10" t="s">
        <v>8</v>
      </c>
      <c r="J710" s="10">
        <v>10</v>
      </c>
      <c r="K710" s="247" t="s">
        <v>139</v>
      </c>
      <c r="L710" s="225"/>
      <c r="M710" s="367">
        <f t="shared" si="70"/>
        <v>36.6</v>
      </c>
      <c r="N710" s="290">
        <f t="shared" si="71"/>
        <v>36.6</v>
      </c>
      <c r="O710" s="225"/>
      <c r="P710" s="200" t="s">
        <v>2324</v>
      </c>
      <c r="Q710" s="241">
        <v>36.6</v>
      </c>
      <c r="R710" s="282">
        <f t="shared" si="68"/>
        <v>0</v>
      </c>
      <c r="S710" s="151">
        <v>36.6</v>
      </c>
    </row>
    <row r="711" spans="1:19">
      <c r="A711" s="173" t="str">
        <f t="shared" si="69"/>
        <v>DyskCS-RD126x13x22S XCRS22T27 X</v>
      </c>
      <c r="C711" s="10" t="s">
        <v>4</v>
      </c>
      <c r="D711" s="10" t="s">
        <v>684</v>
      </c>
      <c r="E711" s="10" t="s">
        <v>710</v>
      </c>
      <c r="F711" s="299" t="s">
        <v>170</v>
      </c>
      <c r="G711" s="298">
        <v>22</v>
      </c>
      <c r="H711" s="298"/>
      <c r="I711" s="10" t="s">
        <v>8</v>
      </c>
      <c r="J711" s="10">
        <v>10</v>
      </c>
      <c r="K711" s="247" t="s">
        <v>139</v>
      </c>
      <c r="L711" s="225"/>
      <c r="M711" s="367">
        <f t="shared" si="70"/>
        <v>19.8</v>
      </c>
      <c r="N711" s="290">
        <f t="shared" si="71"/>
        <v>19.8</v>
      </c>
      <c r="O711" s="225"/>
      <c r="P711" s="200" t="s">
        <v>685</v>
      </c>
      <c r="Q711" s="241">
        <v>19.8</v>
      </c>
      <c r="R711" s="282">
        <f t="shared" si="68"/>
        <v>0</v>
      </c>
      <c r="S711" s="151">
        <v>19.8</v>
      </c>
    </row>
    <row r="712" spans="1:19">
      <c r="A712" s="173" t="str">
        <f t="shared" si="69"/>
        <v>DyskCS-RD126x13x22S XCRS22T27 XW</v>
      </c>
      <c r="C712" s="10" t="s">
        <v>4</v>
      </c>
      <c r="D712" s="10" t="s">
        <v>684</v>
      </c>
      <c r="E712" s="10" t="s">
        <v>710</v>
      </c>
      <c r="F712" s="299" t="s">
        <v>170</v>
      </c>
      <c r="G712" s="298">
        <v>22</v>
      </c>
      <c r="H712" s="298"/>
      <c r="I712" s="10" t="s">
        <v>11</v>
      </c>
      <c r="J712" s="10">
        <v>10</v>
      </c>
      <c r="K712" s="247" t="s">
        <v>139</v>
      </c>
      <c r="L712" s="225"/>
      <c r="M712" s="367">
        <f t="shared" si="70"/>
        <v>21.2</v>
      </c>
      <c r="N712" s="290">
        <f t="shared" si="71"/>
        <v>21.2</v>
      </c>
      <c r="O712" s="225"/>
      <c r="P712" s="200" t="s">
        <v>686</v>
      </c>
      <c r="Q712" s="241">
        <v>21.2</v>
      </c>
      <c r="R712" s="282">
        <f t="shared" si="68"/>
        <v>0</v>
      </c>
      <c r="S712" s="151">
        <v>21.2</v>
      </c>
    </row>
    <row r="713" spans="1:19">
      <c r="A713" s="183" t="str">
        <f t="shared" ref="A713" si="73">_xlfn.CONCAT(C713,D713,E713,F713,G713,I713)</f>
        <v>DyskCS-RD (100-pack)126x13x22S XCRS22T27 XW</v>
      </c>
      <c r="B713" s="183"/>
      <c r="C713" s="11" t="s">
        <v>4</v>
      </c>
      <c r="D713" s="11" t="s">
        <v>2185</v>
      </c>
      <c r="E713" s="11" t="s">
        <v>710</v>
      </c>
      <c r="F713" s="342" t="s">
        <v>170</v>
      </c>
      <c r="G713" s="184">
        <v>22</v>
      </c>
      <c r="H713" s="184"/>
      <c r="I713" s="11" t="s">
        <v>11</v>
      </c>
      <c r="J713" s="10">
        <v>10</v>
      </c>
      <c r="K713" s="247" t="s">
        <v>139</v>
      </c>
      <c r="L713" s="225"/>
      <c r="M713" s="367">
        <f t="shared" si="70"/>
        <v>19</v>
      </c>
      <c r="N713" s="290">
        <f t="shared" si="71"/>
        <v>19</v>
      </c>
      <c r="O713" s="225"/>
      <c r="P713" s="200" t="s">
        <v>2377</v>
      </c>
      <c r="Q713" s="241">
        <v>19</v>
      </c>
      <c r="R713" s="282">
        <f t="shared" si="68"/>
        <v>0</v>
      </c>
      <c r="S713" s="151">
        <v>19</v>
      </c>
    </row>
    <row r="714" spans="1:19">
      <c r="A714" s="173" t="str">
        <f t="shared" si="69"/>
        <v>DyskCS-RD126x13x22S XCRS22T29 X</v>
      </c>
      <c r="C714" s="10" t="s">
        <v>4</v>
      </c>
      <c r="D714" s="10" t="s">
        <v>684</v>
      </c>
      <c r="E714" s="10" t="s">
        <v>710</v>
      </c>
      <c r="F714" s="299" t="s">
        <v>170</v>
      </c>
      <c r="G714" s="298">
        <v>22</v>
      </c>
      <c r="H714" s="298"/>
      <c r="I714" s="10" t="s">
        <v>174</v>
      </c>
      <c r="J714" s="10">
        <v>10</v>
      </c>
      <c r="K714" s="247" t="s">
        <v>139</v>
      </c>
      <c r="L714" s="225"/>
      <c r="M714" s="367">
        <f t="shared" si="70"/>
        <v>18.899999999999999</v>
      </c>
      <c r="N714" s="290">
        <f t="shared" si="71"/>
        <v>18.899999999999999</v>
      </c>
      <c r="O714" s="225"/>
      <c r="P714" s="200" t="s">
        <v>687</v>
      </c>
      <c r="Q714" s="241">
        <v>18.899999999999999</v>
      </c>
      <c r="R714" s="282">
        <f t="shared" si="68"/>
        <v>0</v>
      </c>
      <c r="S714" s="151">
        <v>18.899999999999999</v>
      </c>
    </row>
    <row r="715" spans="1:19">
      <c r="A715" s="173" t="str">
        <f t="shared" si="69"/>
        <v>DyskCS-RD126x13x22S XCRS22T29 XW</v>
      </c>
      <c r="C715" s="10" t="s">
        <v>4</v>
      </c>
      <c r="D715" s="10" t="s">
        <v>684</v>
      </c>
      <c r="E715" s="10" t="s">
        <v>710</v>
      </c>
      <c r="F715" s="299" t="s">
        <v>170</v>
      </c>
      <c r="G715" s="298">
        <v>22</v>
      </c>
      <c r="H715" s="298"/>
      <c r="I715" s="10" t="s">
        <v>26</v>
      </c>
      <c r="J715" s="10">
        <v>10</v>
      </c>
      <c r="K715" s="247" t="s">
        <v>139</v>
      </c>
      <c r="L715" s="225"/>
      <c r="M715" s="367">
        <f t="shared" si="70"/>
        <v>21.2</v>
      </c>
      <c r="N715" s="290">
        <f t="shared" si="71"/>
        <v>21.2</v>
      </c>
      <c r="O715" s="225"/>
      <c r="P715" s="200" t="s">
        <v>688</v>
      </c>
      <c r="Q715" s="241">
        <v>21.2</v>
      </c>
      <c r="R715" s="282">
        <f t="shared" si="68"/>
        <v>0</v>
      </c>
      <c r="S715" s="151">
        <v>21.2</v>
      </c>
    </row>
    <row r="716" spans="1:19">
      <c r="A716" s="183" t="str">
        <f t="shared" ref="A716" si="74">_xlfn.CONCAT(C716,D716,E716,F716,G716,I716)</f>
        <v>DyskCS-RD (100-pack)126x13x22S XCRS22T29 XW</v>
      </c>
      <c r="B716" s="183"/>
      <c r="C716" s="11" t="s">
        <v>4</v>
      </c>
      <c r="D716" s="11" t="s">
        <v>2185</v>
      </c>
      <c r="E716" s="11" t="s">
        <v>710</v>
      </c>
      <c r="F716" s="342" t="s">
        <v>170</v>
      </c>
      <c r="G716" s="184">
        <v>22</v>
      </c>
      <c r="H716" s="184"/>
      <c r="I716" s="11" t="s">
        <v>26</v>
      </c>
      <c r="J716" s="10">
        <v>10</v>
      </c>
      <c r="K716" s="247" t="s">
        <v>139</v>
      </c>
      <c r="L716" s="225"/>
      <c r="M716" s="367">
        <f t="shared" si="70"/>
        <v>19</v>
      </c>
      <c r="N716" s="290">
        <f t="shared" si="71"/>
        <v>19</v>
      </c>
      <c r="O716" s="225"/>
      <c r="P716" s="200" t="s">
        <v>2378</v>
      </c>
      <c r="Q716" s="241">
        <v>19</v>
      </c>
      <c r="R716" s="282">
        <f t="shared" si="68"/>
        <v>0</v>
      </c>
      <c r="S716" s="151">
        <v>19</v>
      </c>
    </row>
    <row r="717" spans="1:19">
      <c r="A717" s="173" t="str">
        <f t="shared" si="69"/>
        <v>DyskCS-RD115x13x22S XCRS22T29 X</v>
      </c>
      <c r="C717" s="10" t="s">
        <v>4</v>
      </c>
      <c r="D717" s="10" t="s">
        <v>684</v>
      </c>
      <c r="E717" s="10" t="s">
        <v>712</v>
      </c>
      <c r="F717" s="299" t="s">
        <v>170</v>
      </c>
      <c r="G717" s="298">
        <v>22</v>
      </c>
      <c r="H717" s="298"/>
      <c r="I717" s="10" t="s">
        <v>174</v>
      </c>
      <c r="J717" s="10">
        <v>10</v>
      </c>
      <c r="K717" s="247" t="s">
        <v>139</v>
      </c>
      <c r="L717" s="225"/>
      <c r="M717" s="367">
        <f t="shared" si="70"/>
        <v>18.399999999999999</v>
      </c>
      <c r="N717" s="290">
        <f t="shared" si="71"/>
        <v>18.399999999999999</v>
      </c>
      <c r="O717" s="225"/>
      <c r="P717" s="200" t="s">
        <v>689</v>
      </c>
      <c r="Q717" s="241">
        <v>18.899999999999999</v>
      </c>
      <c r="R717" s="282">
        <f t="shared" si="68"/>
        <v>-2.6455026455026457E-2</v>
      </c>
      <c r="S717" s="151">
        <v>18.399999999999999</v>
      </c>
    </row>
    <row r="718" spans="1:19">
      <c r="A718" s="173" t="str">
        <f t="shared" si="69"/>
        <v>Koło CS-DC200x13x12S XCRS12Clean&amp;Strip</v>
      </c>
      <c r="C718" s="10" t="s">
        <v>1560</v>
      </c>
      <c r="D718" s="10" t="s">
        <v>690</v>
      </c>
      <c r="E718" s="10" t="s">
        <v>1139</v>
      </c>
      <c r="F718" s="299" t="s">
        <v>170</v>
      </c>
      <c r="G718" s="298">
        <v>12</v>
      </c>
      <c r="H718" s="298"/>
      <c r="I718" s="10" t="s">
        <v>1150</v>
      </c>
      <c r="J718" s="10">
        <v>5</v>
      </c>
      <c r="K718" s="247" t="s">
        <v>139</v>
      </c>
      <c r="L718" s="225"/>
      <c r="M718" s="367">
        <f t="shared" si="70"/>
        <v>34</v>
      </c>
      <c r="N718" s="290">
        <f t="shared" si="71"/>
        <v>34</v>
      </c>
      <c r="O718" s="225"/>
      <c r="P718" s="200" t="s">
        <v>691</v>
      </c>
      <c r="Q718" s="241">
        <v>34</v>
      </c>
      <c r="R718" s="282">
        <f t="shared" si="68"/>
        <v>0</v>
      </c>
      <c r="S718" s="151">
        <v>34</v>
      </c>
    </row>
    <row r="719" spans="1:19">
      <c r="A719" s="173" t="str">
        <f t="shared" si="69"/>
        <v>Koło CS-DC150x13x12S XCRS12Clean&amp;Strip</v>
      </c>
      <c r="C719" s="10" t="s">
        <v>1560</v>
      </c>
      <c r="D719" s="10" t="s">
        <v>690</v>
      </c>
      <c r="E719" s="10" t="s">
        <v>1136</v>
      </c>
      <c r="F719" s="299" t="s">
        <v>170</v>
      </c>
      <c r="G719" s="298">
        <v>12</v>
      </c>
      <c r="H719" s="298"/>
      <c r="I719" s="10" t="s">
        <v>1150</v>
      </c>
      <c r="J719" s="10">
        <v>10</v>
      </c>
      <c r="K719" s="247" t="s">
        <v>139</v>
      </c>
      <c r="L719" s="225"/>
      <c r="M719" s="367">
        <f t="shared" si="70"/>
        <v>20.6</v>
      </c>
      <c r="N719" s="290">
        <f t="shared" si="71"/>
        <v>20.6</v>
      </c>
      <c r="O719" s="225"/>
      <c r="P719" s="200" t="s">
        <v>692</v>
      </c>
      <c r="Q719" s="241">
        <v>20.6</v>
      </c>
      <c r="R719" s="282">
        <f t="shared" si="68"/>
        <v>0</v>
      </c>
      <c r="S719" s="151">
        <v>20.6</v>
      </c>
    </row>
    <row r="720" spans="1:19">
      <c r="A720" s="173" t="str">
        <f t="shared" si="69"/>
        <v>Koło CS-DC126x13x12S XCRS22Clean&amp;Strip</v>
      </c>
      <c r="C720" s="10" t="s">
        <v>1560</v>
      </c>
      <c r="D720" s="10" t="s">
        <v>690</v>
      </c>
      <c r="E720" s="10" t="s">
        <v>1499</v>
      </c>
      <c r="F720" s="299" t="s">
        <v>170</v>
      </c>
      <c r="G720" s="298">
        <v>22</v>
      </c>
      <c r="H720" s="298"/>
      <c r="I720" s="10" t="s">
        <v>1150</v>
      </c>
      <c r="J720" s="10">
        <v>20</v>
      </c>
      <c r="K720" s="247" t="s">
        <v>139</v>
      </c>
      <c r="L720" s="225"/>
      <c r="M720" s="367">
        <f t="shared" si="70"/>
        <v>16.899999999999999</v>
      </c>
      <c r="N720" s="290">
        <f t="shared" si="71"/>
        <v>16.899999999999999</v>
      </c>
      <c r="O720" s="225"/>
      <c r="P720" s="200" t="s">
        <v>1557</v>
      </c>
      <c r="Q720" s="241">
        <v>16.899999999999999</v>
      </c>
      <c r="R720" s="282">
        <f t="shared" si="68"/>
        <v>0</v>
      </c>
      <c r="S720" s="151">
        <v>16.899999999999999</v>
      </c>
    </row>
    <row r="721" spans="1:19">
      <c r="A721" s="173" t="str">
        <f t="shared" si="69"/>
        <v>Koło CS-DC100x13x6S XCRS6Clean&amp;Strip</v>
      </c>
      <c r="C721" s="10" t="s">
        <v>1560</v>
      </c>
      <c r="D721" s="10" t="s">
        <v>690</v>
      </c>
      <c r="E721" s="10" t="s">
        <v>725</v>
      </c>
      <c r="F721" s="299" t="s">
        <v>170</v>
      </c>
      <c r="G721" s="298">
        <v>6</v>
      </c>
      <c r="H721" s="298"/>
      <c r="I721" s="10" t="s">
        <v>1150</v>
      </c>
      <c r="J721" s="10">
        <v>30</v>
      </c>
      <c r="K721" s="247" t="s">
        <v>139</v>
      </c>
      <c r="L721" s="225"/>
      <c r="M721" s="367">
        <f t="shared" si="70"/>
        <v>10.3</v>
      </c>
      <c r="N721" s="290">
        <f t="shared" si="71"/>
        <v>10.3</v>
      </c>
      <c r="O721" s="225"/>
      <c r="P721" s="200" t="s">
        <v>693</v>
      </c>
      <c r="Q721" s="241">
        <v>10.3</v>
      </c>
      <c r="R721" s="282">
        <f t="shared" si="68"/>
        <v>0</v>
      </c>
      <c r="S721" s="151">
        <v>10.3</v>
      </c>
    </row>
    <row r="722" spans="1:19">
      <c r="A722" s="173" t="str">
        <f t="shared" si="69"/>
        <v>Koło CS-DC100x13x12S XCRS12Clean&amp;Strip</v>
      </c>
      <c r="C722" s="10" t="s">
        <v>1560</v>
      </c>
      <c r="D722" s="10" t="s">
        <v>690</v>
      </c>
      <c r="E722" s="10" t="s">
        <v>1137</v>
      </c>
      <c r="F722" s="299" t="s">
        <v>170</v>
      </c>
      <c r="G722" s="298">
        <v>12</v>
      </c>
      <c r="H722" s="298"/>
      <c r="I722" s="10" t="s">
        <v>1150</v>
      </c>
      <c r="J722" s="10">
        <v>30</v>
      </c>
      <c r="K722" s="247" t="s">
        <v>139</v>
      </c>
      <c r="L722" s="225"/>
      <c r="M722" s="367">
        <f t="shared" si="70"/>
        <v>10.3</v>
      </c>
      <c r="N722" s="290">
        <f t="shared" si="71"/>
        <v>10.3</v>
      </c>
      <c r="O722" s="225"/>
      <c r="P722" s="200" t="s">
        <v>694</v>
      </c>
      <c r="Q722" s="241">
        <v>10.3</v>
      </c>
      <c r="R722" s="282">
        <f t="shared" si="68"/>
        <v>0</v>
      </c>
      <c r="S722" s="151">
        <v>10.3</v>
      </c>
    </row>
    <row r="723" spans="1:19">
      <c r="A723" s="173" t="str">
        <f t="shared" si="69"/>
        <v>Koło CS-DC76x13x6S XCRS6Clean&amp;Strip</v>
      </c>
      <c r="C723" s="10" t="s">
        <v>1560</v>
      </c>
      <c r="D723" s="10" t="s">
        <v>690</v>
      </c>
      <c r="E723" s="10" t="s">
        <v>1138</v>
      </c>
      <c r="F723" s="299" t="s">
        <v>170</v>
      </c>
      <c r="G723" s="298">
        <v>6</v>
      </c>
      <c r="H723" s="298"/>
      <c r="I723" s="10" t="s">
        <v>1150</v>
      </c>
      <c r="J723" s="10">
        <v>50</v>
      </c>
      <c r="K723" s="247" t="s">
        <v>139</v>
      </c>
      <c r="L723" s="225"/>
      <c r="M723" s="367">
        <f t="shared" si="70"/>
        <v>7.6</v>
      </c>
      <c r="N723" s="290">
        <f t="shared" si="71"/>
        <v>7.6</v>
      </c>
      <c r="O723" s="225"/>
      <c r="P723" s="200" t="s">
        <v>695</v>
      </c>
      <c r="Q723" s="241">
        <v>7.6</v>
      </c>
      <c r="R723" s="282">
        <f t="shared" si="68"/>
        <v>0</v>
      </c>
      <c r="S723" s="151">
        <v>7.6</v>
      </c>
    </row>
    <row r="724" spans="1:19">
      <c r="A724" s="173" t="str">
        <f t="shared" si="69"/>
        <v>DyskCG-RD126x13x22S XCRS22T27 XW</v>
      </c>
      <c r="C724" s="10" t="s">
        <v>4</v>
      </c>
      <c r="D724" s="10" t="s">
        <v>709</v>
      </c>
      <c r="E724" s="10" t="s">
        <v>710</v>
      </c>
      <c r="F724" s="221" t="s">
        <v>170</v>
      </c>
      <c r="G724" s="298">
        <v>22</v>
      </c>
      <c r="H724" s="298"/>
      <c r="I724" s="10" t="s">
        <v>11</v>
      </c>
      <c r="J724" s="10">
        <v>10</v>
      </c>
      <c r="K724" s="247" t="s">
        <v>139</v>
      </c>
      <c r="L724" s="225"/>
      <c r="M724" s="367">
        <f t="shared" si="70"/>
        <v>32</v>
      </c>
      <c r="N724" s="290">
        <f t="shared" si="71"/>
        <v>32</v>
      </c>
      <c r="O724" s="225"/>
      <c r="P724" s="200" t="s">
        <v>711</v>
      </c>
      <c r="Q724" s="241">
        <v>32</v>
      </c>
      <c r="R724" s="282">
        <f t="shared" ref="R724:R767" si="75">(S724-Q724)/Q724</f>
        <v>0</v>
      </c>
      <c r="S724" s="151">
        <v>32</v>
      </c>
    </row>
    <row r="725" spans="1:19">
      <c r="A725" s="173" t="str">
        <f t="shared" si="69"/>
        <v>DyskCG-RD115x13x22S XCRS22T27 X</v>
      </c>
      <c r="C725" s="10" t="s">
        <v>4</v>
      </c>
      <c r="D725" s="10" t="s">
        <v>709</v>
      </c>
      <c r="E725" s="10" t="s">
        <v>712</v>
      </c>
      <c r="F725" s="221" t="s">
        <v>170</v>
      </c>
      <c r="G725" s="298">
        <v>22</v>
      </c>
      <c r="H725" s="298"/>
      <c r="I725" s="10" t="s">
        <v>8</v>
      </c>
      <c r="J725" s="10">
        <v>10</v>
      </c>
      <c r="K725" s="247" t="s">
        <v>139</v>
      </c>
      <c r="L725" s="225"/>
      <c r="M725" s="367">
        <f t="shared" si="70"/>
        <v>29</v>
      </c>
      <c r="N725" s="290">
        <f t="shared" si="71"/>
        <v>29</v>
      </c>
      <c r="O725" s="225"/>
      <c r="P725" s="200" t="s">
        <v>713</v>
      </c>
      <c r="Q725" s="241">
        <v>29</v>
      </c>
      <c r="R725" s="282">
        <f t="shared" si="75"/>
        <v>0</v>
      </c>
      <c r="S725" s="151">
        <v>29</v>
      </c>
    </row>
    <row r="726" spans="1:19">
      <c r="A726" s="173" t="str">
        <f t="shared" ref="A726" si="76">_xlfn.CONCAT(C726,D726,E726,F726,G726,I726)</f>
        <v>DyskCG-RD115x13x22S XCRS22T27 XW</v>
      </c>
      <c r="C726" s="10" t="s">
        <v>4</v>
      </c>
      <c r="D726" s="10" t="s">
        <v>709</v>
      </c>
      <c r="E726" s="10" t="s">
        <v>712</v>
      </c>
      <c r="F726" s="221" t="s">
        <v>170</v>
      </c>
      <c r="G726" s="298">
        <v>22</v>
      </c>
      <c r="H726" s="298"/>
      <c r="I726" s="10" t="s">
        <v>11</v>
      </c>
      <c r="J726" s="10">
        <v>10</v>
      </c>
      <c r="K726" s="247" t="s">
        <v>139</v>
      </c>
      <c r="L726" s="225"/>
      <c r="M726" s="367">
        <f t="shared" ref="M726" si="77">S726</f>
        <v>29</v>
      </c>
      <c r="N726" s="290">
        <f t="shared" si="71"/>
        <v>29</v>
      </c>
      <c r="O726" s="225"/>
      <c r="P726" s="200" t="s">
        <v>713</v>
      </c>
      <c r="Q726" s="241">
        <v>29</v>
      </c>
      <c r="R726" s="282">
        <f t="shared" si="75"/>
        <v>0</v>
      </c>
      <c r="S726" s="151">
        <v>29</v>
      </c>
    </row>
    <row r="727" spans="1:19">
      <c r="A727" s="173" t="str">
        <f t="shared" si="69"/>
        <v>Koło CG-DC200x13x12S XCRS12Clean&amp;Strip</v>
      </c>
      <c r="C727" s="10" t="s">
        <v>1560</v>
      </c>
      <c r="D727" s="10" t="s">
        <v>717</v>
      </c>
      <c r="E727" s="10" t="s">
        <v>1139</v>
      </c>
      <c r="F727" s="221" t="s">
        <v>170</v>
      </c>
      <c r="G727" s="298">
        <v>12</v>
      </c>
      <c r="H727" s="298"/>
      <c r="I727" s="10" t="s">
        <v>1150</v>
      </c>
      <c r="J727" s="10">
        <v>5</v>
      </c>
      <c r="K727" s="247" t="s">
        <v>139</v>
      </c>
      <c r="L727" s="225"/>
      <c r="M727" s="367">
        <f t="shared" ref="M727:M758" si="78">S727</f>
        <v>75.400000000000006</v>
      </c>
      <c r="N727" s="290">
        <f t="shared" si="71"/>
        <v>75.400000000000006</v>
      </c>
      <c r="O727" s="225"/>
      <c r="P727" s="200" t="s">
        <v>719</v>
      </c>
      <c r="Q727" s="241">
        <v>63</v>
      </c>
      <c r="R727" s="282">
        <f t="shared" si="75"/>
        <v>0.1968253968253969</v>
      </c>
      <c r="S727" s="151">
        <v>75.400000000000006</v>
      </c>
    </row>
    <row r="728" spans="1:19">
      <c r="A728" s="173" t="str">
        <f t="shared" ref="A728:A767" si="79">_xlfn.CONCAT(C728,D728,E728,F728,G728,I728)</f>
        <v>Koło CG-DC150x13x12S XCRS12Clean&amp;Strip</v>
      </c>
      <c r="C728" s="10" t="s">
        <v>1560</v>
      </c>
      <c r="D728" s="10" t="s">
        <v>717</v>
      </c>
      <c r="E728" s="10" t="s">
        <v>1136</v>
      </c>
      <c r="F728" s="221" t="s">
        <v>170</v>
      </c>
      <c r="G728" s="298">
        <v>12</v>
      </c>
      <c r="H728" s="298"/>
      <c r="I728" s="10" t="s">
        <v>1150</v>
      </c>
      <c r="J728" s="10">
        <v>10</v>
      </c>
      <c r="K728" s="247" t="s">
        <v>139</v>
      </c>
      <c r="L728" s="225"/>
      <c r="M728" s="367">
        <f t="shared" si="78"/>
        <v>37.799999999999997</v>
      </c>
      <c r="N728" s="290">
        <f t="shared" si="71"/>
        <v>37.799999999999997</v>
      </c>
      <c r="O728" s="225"/>
      <c r="P728" s="200" t="s">
        <v>721</v>
      </c>
      <c r="Q728" s="241">
        <v>32.4</v>
      </c>
      <c r="R728" s="282">
        <f t="shared" si="75"/>
        <v>0.16666666666666663</v>
      </c>
      <c r="S728" s="151">
        <v>37.799999999999997</v>
      </c>
    </row>
    <row r="729" spans="1:19">
      <c r="A729" s="173" t="str">
        <f t="shared" si="79"/>
        <v>Koło CG-DC126x13x12S XCRS12Clean&amp;Strip</v>
      </c>
      <c r="C729" s="10" t="s">
        <v>1560</v>
      </c>
      <c r="D729" s="10" t="s">
        <v>717</v>
      </c>
      <c r="E729" s="10" t="s">
        <v>1499</v>
      </c>
      <c r="F729" s="221" t="s">
        <v>170</v>
      </c>
      <c r="G729" s="298">
        <v>12</v>
      </c>
      <c r="H729" s="298"/>
      <c r="I729" s="10" t="s">
        <v>1150</v>
      </c>
      <c r="J729" s="10">
        <v>20</v>
      </c>
      <c r="K729" s="247" t="s">
        <v>139</v>
      </c>
      <c r="L729" s="225"/>
      <c r="M729" s="367">
        <f t="shared" si="78"/>
        <v>26</v>
      </c>
      <c r="N729" s="290">
        <f t="shared" si="71"/>
        <v>26</v>
      </c>
      <c r="O729" s="225"/>
      <c r="P729" s="200" t="s">
        <v>722</v>
      </c>
      <c r="Q729" s="241">
        <v>24.8</v>
      </c>
      <c r="R729" s="282">
        <f t="shared" si="75"/>
        <v>4.8387096774193519E-2</v>
      </c>
      <c r="S729" s="151">
        <v>26</v>
      </c>
    </row>
    <row r="730" spans="1:19">
      <c r="A730" s="173" t="str">
        <f t="shared" si="79"/>
        <v>Koło CG-DC100x13x12S XCRS12Clean&amp;Strip</v>
      </c>
      <c r="C730" s="10" t="s">
        <v>1560</v>
      </c>
      <c r="D730" s="10" t="s">
        <v>717</v>
      </c>
      <c r="E730" s="10" t="s">
        <v>1137</v>
      </c>
      <c r="F730" s="221" t="s">
        <v>170</v>
      </c>
      <c r="G730" s="298">
        <v>12</v>
      </c>
      <c r="H730" s="298"/>
      <c r="I730" s="10" t="s">
        <v>1150</v>
      </c>
      <c r="J730" s="10">
        <v>30</v>
      </c>
      <c r="K730" s="247" t="s">
        <v>139</v>
      </c>
      <c r="L730" s="225"/>
      <c r="M730" s="367">
        <f t="shared" si="78"/>
        <v>18.200000000000003</v>
      </c>
      <c r="N730" s="290">
        <f t="shared" si="71"/>
        <v>18.200000000000003</v>
      </c>
      <c r="O730" s="225"/>
      <c r="P730" s="200" t="s">
        <v>723</v>
      </c>
      <c r="Q730" s="241">
        <v>18.200000000000003</v>
      </c>
      <c r="R730" s="282">
        <f t="shared" si="75"/>
        <v>0</v>
      </c>
      <c r="S730" s="151">
        <v>18.200000000000003</v>
      </c>
    </row>
    <row r="731" spans="1:19">
      <c r="A731" s="173" t="str">
        <f t="shared" si="79"/>
        <v>Koło CG-DC76x13x6S XCRS6Clean&amp;Strip</v>
      </c>
      <c r="C731" s="10" t="s">
        <v>1560</v>
      </c>
      <c r="D731" s="10" t="s">
        <v>717</v>
      </c>
      <c r="E731" s="10" t="s">
        <v>1138</v>
      </c>
      <c r="F731" s="221" t="s">
        <v>170</v>
      </c>
      <c r="G731" s="298">
        <v>6</v>
      </c>
      <c r="H731" s="298"/>
      <c r="I731" s="10" t="s">
        <v>1150</v>
      </c>
      <c r="J731" s="10">
        <v>50</v>
      </c>
      <c r="K731" s="247" t="s">
        <v>139</v>
      </c>
      <c r="L731" s="225"/>
      <c r="M731" s="367">
        <f t="shared" si="78"/>
        <v>10.5</v>
      </c>
      <c r="N731" s="290">
        <f t="shared" si="71"/>
        <v>10.5</v>
      </c>
      <c r="O731" s="225"/>
      <c r="P731" s="200" t="s">
        <v>2324</v>
      </c>
      <c r="Q731" s="241">
        <v>10.5</v>
      </c>
      <c r="R731" s="282">
        <f t="shared" si="75"/>
        <v>0</v>
      </c>
      <c r="S731" s="151">
        <v>10.5</v>
      </c>
    </row>
    <row r="732" spans="1:19">
      <c r="A732" s="173" t="str">
        <f t="shared" si="79"/>
        <v>DyskPurpleDisc HD-RD126x10x22P120 22T27 X</v>
      </c>
      <c r="C732" s="28" t="s">
        <v>4</v>
      </c>
      <c r="D732" s="28" t="s">
        <v>727</v>
      </c>
      <c r="E732" s="10" t="s">
        <v>728</v>
      </c>
      <c r="F732" s="6" t="s">
        <v>729</v>
      </c>
      <c r="G732" s="298">
        <v>22</v>
      </c>
      <c r="H732" s="298"/>
      <c r="I732" s="10" t="s">
        <v>8</v>
      </c>
      <c r="J732" s="10">
        <v>10</v>
      </c>
      <c r="K732" s="200" t="s">
        <v>139</v>
      </c>
      <c r="L732" s="225"/>
      <c r="M732" s="367">
        <f t="shared" si="78"/>
        <v>17</v>
      </c>
      <c r="N732" s="290">
        <f t="shared" si="71"/>
        <v>17</v>
      </c>
      <c r="O732" s="225"/>
      <c r="P732" s="200" t="s">
        <v>730</v>
      </c>
      <c r="Q732" s="241">
        <v>17</v>
      </c>
      <c r="R732" s="282">
        <f t="shared" si="75"/>
        <v>0</v>
      </c>
      <c r="S732" s="151">
        <v>17</v>
      </c>
    </row>
    <row r="733" spans="1:19">
      <c r="A733" s="173" t="str">
        <f t="shared" si="79"/>
        <v>DyskPurpleDisc HD-RD126x10x22P120 22T27 XW</v>
      </c>
      <c r="C733" s="28" t="s">
        <v>4</v>
      </c>
      <c r="D733" s="28" t="s">
        <v>727</v>
      </c>
      <c r="E733" s="10" t="s">
        <v>728</v>
      </c>
      <c r="F733" s="6" t="s">
        <v>729</v>
      </c>
      <c r="G733" s="298">
        <v>22</v>
      </c>
      <c r="H733" s="298"/>
      <c r="I733" s="10" t="s">
        <v>11</v>
      </c>
      <c r="J733" s="10">
        <v>10</v>
      </c>
      <c r="K733" s="200" t="s">
        <v>139</v>
      </c>
      <c r="L733" s="225"/>
      <c r="M733" s="367">
        <f t="shared" si="78"/>
        <v>19</v>
      </c>
      <c r="N733" s="290">
        <f t="shared" si="71"/>
        <v>19</v>
      </c>
      <c r="O733" s="225"/>
      <c r="P733" s="200" t="s">
        <v>731</v>
      </c>
      <c r="Q733" s="241">
        <v>19</v>
      </c>
      <c r="R733" s="282">
        <f t="shared" si="75"/>
        <v>0</v>
      </c>
      <c r="S733" s="151">
        <v>19</v>
      </c>
    </row>
    <row r="734" spans="1:19">
      <c r="A734" s="173" t="str">
        <f t="shared" si="79"/>
        <v>DyskPurpleDisc HD-RD126x10x22P120 22T29 XW</v>
      </c>
      <c r="C734" s="28" t="s">
        <v>4</v>
      </c>
      <c r="D734" s="28" t="s">
        <v>727</v>
      </c>
      <c r="E734" s="10" t="s">
        <v>728</v>
      </c>
      <c r="F734" s="6" t="s">
        <v>729</v>
      </c>
      <c r="G734" s="298">
        <v>22</v>
      </c>
      <c r="H734" s="298"/>
      <c r="I734" s="10" t="s">
        <v>26</v>
      </c>
      <c r="J734" s="10">
        <v>10</v>
      </c>
      <c r="K734" s="200" t="s">
        <v>139</v>
      </c>
      <c r="L734" s="225"/>
      <c r="M734" s="367">
        <f t="shared" si="78"/>
        <v>19</v>
      </c>
      <c r="N734" s="290">
        <f t="shared" si="71"/>
        <v>19</v>
      </c>
      <c r="O734" s="225"/>
      <c r="P734" s="200" t="s">
        <v>732</v>
      </c>
      <c r="Q734" s="241">
        <v>19</v>
      </c>
      <c r="R734" s="282">
        <f t="shared" si="75"/>
        <v>0</v>
      </c>
      <c r="S734" s="151">
        <v>19</v>
      </c>
    </row>
    <row r="735" spans="1:19">
      <c r="A735" s="173" t="str">
        <f t="shared" si="79"/>
        <v>DyskHD-M14150x10xM14P120M14</v>
      </c>
      <c r="C735" s="10" t="s">
        <v>4</v>
      </c>
      <c r="D735" s="10" t="s">
        <v>734</v>
      </c>
      <c r="E735" s="10" t="s">
        <v>735</v>
      </c>
      <c r="F735" s="6" t="s">
        <v>104</v>
      </c>
      <c r="G735" s="298" t="s">
        <v>270</v>
      </c>
      <c r="H735" s="298"/>
      <c r="I735" s="22"/>
      <c r="J735" s="10">
        <v>10</v>
      </c>
      <c r="K735" s="200" t="s">
        <v>139</v>
      </c>
      <c r="L735" s="225"/>
      <c r="M735" s="367">
        <f t="shared" si="78"/>
        <v>39.6</v>
      </c>
      <c r="N735" s="290">
        <f t="shared" si="71"/>
        <v>39.6</v>
      </c>
      <c r="O735" s="225"/>
      <c r="P735" s="200" t="s">
        <v>736</v>
      </c>
      <c r="Q735" s="241">
        <v>39.6</v>
      </c>
      <c r="R735" s="282">
        <f t="shared" si="75"/>
        <v>0</v>
      </c>
      <c r="S735" s="151">
        <v>39.6</v>
      </c>
    </row>
    <row r="736" spans="1:19">
      <c r="A736" s="173" t="str">
        <f t="shared" si="79"/>
        <v>Dysk HD-M14126x10xM14P120M14</v>
      </c>
      <c r="C736" s="10" t="s">
        <v>1568</v>
      </c>
      <c r="D736" s="10" t="s">
        <v>734</v>
      </c>
      <c r="E736" s="10" t="s">
        <v>673</v>
      </c>
      <c r="F736" s="6" t="s">
        <v>104</v>
      </c>
      <c r="G736" s="298" t="s">
        <v>270</v>
      </c>
      <c r="H736" s="298"/>
      <c r="I736" s="22"/>
      <c r="J736" s="10">
        <v>20</v>
      </c>
      <c r="K736" s="200" t="s">
        <v>139</v>
      </c>
      <c r="L736" s="225"/>
      <c r="M736" s="367">
        <f t="shared" si="78"/>
        <v>30.8</v>
      </c>
      <c r="N736" s="290">
        <f t="shared" si="71"/>
        <v>30.8</v>
      </c>
      <c r="O736" s="225"/>
      <c r="P736" s="200" t="s">
        <v>737</v>
      </c>
      <c r="Q736" s="241">
        <v>30.8</v>
      </c>
      <c r="R736" s="282">
        <f t="shared" si="75"/>
        <v>0</v>
      </c>
      <c r="S736" s="151">
        <v>30.8</v>
      </c>
    </row>
    <row r="737" spans="1:19">
      <c r="A737" s="173" t="str">
        <f t="shared" si="79"/>
        <v>Koło HD-DC200x10x12P12012</v>
      </c>
      <c r="C737" s="10" t="s">
        <v>1560</v>
      </c>
      <c r="D737" s="10" t="s">
        <v>738</v>
      </c>
      <c r="E737" s="10" t="s">
        <v>739</v>
      </c>
      <c r="F737" s="6" t="s">
        <v>104</v>
      </c>
      <c r="G737" s="298">
        <v>12</v>
      </c>
      <c r="H737" s="298"/>
      <c r="I737" s="22"/>
      <c r="J737" s="10">
        <v>5</v>
      </c>
      <c r="K737" s="200" t="s">
        <v>139</v>
      </c>
      <c r="L737" s="225"/>
      <c r="M737" s="367">
        <f t="shared" si="78"/>
        <v>56.2</v>
      </c>
      <c r="N737" s="290">
        <f t="shared" si="71"/>
        <v>56.2</v>
      </c>
      <c r="O737" s="225"/>
      <c r="P737" s="200" t="s">
        <v>740</v>
      </c>
      <c r="Q737" s="241">
        <v>56.2</v>
      </c>
      <c r="R737" s="282">
        <f t="shared" si="75"/>
        <v>0</v>
      </c>
      <c r="S737" s="151">
        <v>56.2</v>
      </c>
    </row>
    <row r="738" spans="1:19">
      <c r="A738" s="173" t="str">
        <f t="shared" si="79"/>
        <v>Koło HD-DC150x10x12P12012</v>
      </c>
      <c r="C738" s="10" t="s">
        <v>1560</v>
      </c>
      <c r="D738" s="10" t="s">
        <v>738</v>
      </c>
      <c r="E738" s="10" t="s">
        <v>741</v>
      </c>
      <c r="F738" s="6" t="s">
        <v>104</v>
      </c>
      <c r="G738" s="298">
        <v>12</v>
      </c>
      <c r="H738" s="298"/>
      <c r="I738" s="90"/>
      <c r="J738" s="10">
        <v>10</v>
      </c>
      <c r="K738" s="200" t="s">
        <v>139</v>
      </c>
      <c r="L738" s="225"/>
      <c r="M738" s="367">
        <f t="shared" si="78"/>
        <v>30.2</v>
      </c>
      <c r="N738" s="290">
        <f t="shared" si="71"/>
        <v>30.2</v>
      </c>
      <c r="O738" s="225"/>
      <c r="P738" s="200" t="s">
        <v>742</v>
      </c>
      <c r="Q738" s="241">
        <v>30.2</v>
      </c>
      <c r="R738" s="282">
        <f t="shared" si="75"/>
        <v>0</v>
      </c>
      <c r="S738" s="151">
        <v>30.2</v>
      </c>
    </row>
    <row r="739" spans="1:19">
      <c r="A739" s="173" t="str">
        <f t="shared" si="79"/>
        <v>Koło HD-DC126x10x12P12012</v>
      </c>
      <c r="C739" s="10" t="s">
        <v>1560</v>
      </c>
      <c r="D739" s="10" t="s">
        <v>738</v>
      </c>
      <c r="E739" s="10" t="s">
        <v>743</v>
      </c>
      <c r="F739" s="6" t="s">
        <v>104</v>
      </c>
      <c r="G739" s="298">
        <v>12</v>
      </c>
      <c r="H739" s="298"/>
      <c r="I739" s="22"/>
      <c r="J739" s="10">
        <v>20</v>
      </c>
      <c r="K739" s="200" t="s">
        <v>139</v>
      </c>
      <c r="L739" s="225"/>
      <c r="M739" s="367">
        <f t="shared" si="78"/>
        <v>20.8</v>
      </c>
      <c r="N739" s="290">
        <f t="shared" si="71"/>
        <v>20.8</v>
      </c>
      <c r="O739" s="225"/>
      <c r="P739" s="200" t="s">
        <v>744</v>
      </c>
      <c r="Q739" s="241">
        <v>20.8</v>
      </c>
      <c r="R739" s="282">
        <f t="shared" si="75"/>
        <v>0</v>
      </c>
      <c r="S739" s="151">
        <v>20.8</v>
      </c>
    </row>
    <row r="740" spans="1:19">
      <c r="A740" s="173" t="str">
        <f t="shared" si="79"/>
        <v>Koło HD-DC115x10x12P12012</v>
      </c>
      <c r="C740" s="10" t="s">
        <v>1560</v>
      </c>
      <c r="D740" s="10" t="s">
        <v>738</v>
      </c>
      <c r="E740" s="10" t="s">
        <v>745</v>
      </c>
      <c r="F740" s="6" t="s">
        <v>104</v>
      </c>
      <c r="G740" s="298">
        <v>12</v>
      </c>
      <c r="H740" s="298"/>
      <c r="I740" s="22"/>
      <c r="J740" s="10">
        <v>20</v>
      </c>
      <c r="K740" s="200" t="s">
        <v>139</v>
      </c>
      <c r="L740" s="225"/>
      <c r="M740" s="367">
        <f t="shared" si="78"/>
        <v>20</v>
      </c>
      <c r="N740" s="290">
        <f t="shared" si="71"/>
        <v>20</v>
      </c>
      <c r="O740" s="225"/>
      <c r="P740" s="200" t="s">
        <v>746</v>
      </c>
      <c r="Q740" s="241">
        <v>20</v>
      </c>
      <c r="R740" s="282">
        <f t="shared" si="75"/>
        <v>0</v>
      </c>
      <c r="S740" s="151">
        <v>20</v>
      </c>
    </row>
    <row r="741" spans="1:19">
      <c r="A741" s="173" t="str">
        <f t="shared" si="79"/>
        <v>Koło HD-DC100x10x12P12012</v>
      </c>
      <c r="C741" s="10" t="s">
        <v>1560</v>
      </c>
      <c r="D741" s="10" t="s">
        <v>738</v>
      </c>
      <c r="E741" s="10" t="s">
        <v>747</v>
      </c>
      <c r="F741" s="6" t="s">
        <v>104</v>
      </c>
      <c r="G741" s="298">
        <v>12</v>
      </c>
      <c r="H741" s="298"/>
      <c r="I741" s="22"/>
      <c r="J741" s="10">
        <v>20</v>
      </c>
      <c r="K741" s="200" t="s">
        <v>139</v>
      </c>
      <c r="L741" s="225"/>
      <c r="M741" s="367">
        <f t="shared" si="78"/>
        <v>16.600000000000001</v>
      </c>
      <c r="N741" s="290">
        <f t="shared" si="71"/>
        <v>16.600000000000001</v>
      </c>
      <c r="O741" s="225"/>
      <c r="P741" s="200" t="s">
        <v>748</v>
      </c>
      <c r="Q741" s="241">
        <v>16.600000000000001</v>
      </c>
      <c r="R741" s="282">
        <f t="shared" si="75"/>
        <v>0</v>
      </c>
      <c r="S741" s="151">
        <v>16.600000000000001</v>
      </c>
    </row>
    <row r="742" spans="1:19">
      <c r="A742" s="173" t="str">
        <f t="shared" si="79"/>
        <v>DyskHS-RD126x10x22A MED Gold22T27 XW</v>
      </c>
      <c r="C742" s="10" t="s">
        <v>4</v>
      </c>
      <c r="D742" s="10" t="s">
        <v>749</v>
      </c>
      <c r="E742" s="10" t="s">
        <v>728</v>
      </c>
      <c r="F742" s="6" t="s">
        <v>2015</v>
      </c>
      <c r="G742" s="298">
        <v>22</v>
      </c>
      <c r="H742" s="298"/>
      <c r="I742" s="10" t="s">
        <v>11</v>
      </c>
      <c r="J742" s="10">
        <v>10</v>
      </c>
      <c r="K742" s="200" t="s">
        <v>139</v>
      </c>
      <c r="L742" s="225"/>
      <c r="M742" s="367">
        <f t="shared" si="78"/>
        <v>17</v>
      </c>
      <c r="N742" s="290">
        <f t="shared" si="71"/>
        <v>17</v>
      </c>
      <c r="O742" s="225"/>
      <c r="P742" s="200" t="s">
        <v>750</v>
      </c>
      <c r="Q742" s="241">
        <v>17</v>
      </c>
      <c r="R742" s="282">
        <f t="shared" si="75"/>
        <v>0</v>
      </c>
      <c r="S742" s="151">
        <v>17</v>
      </c>
    </row>
    <row r="743" spans="1:19">
      <c r="A743" s="173" t="str">
        <f t="shared" si="79"/>
        <v>DyskHS-RD126x10x22A MED Gold22T29 XW</v>
      </c>
      <c r="C743" s="10" t="s">
        <v>4</v>
      </c>
      <c r="D743" s="10" t="s">
        <v>749</v>
      </c>
      <c r="E743" s="10" t="s">
        <v>728</v>
      </c>
      <c r="F743" s="6" t="s">
        <v>2015</v>
      </c>
      <c r="G743" s="298">
        <v>22</v>
      </c>
      <c r="H743" s="298"/>
      <c r="I743" s="10" t="s">
        <v>26</v>
      </c>
      <c r="J743" s="10">
        <v>10</v>
      </c>
      <c r="K743" s="200" t="s">
        <v>139</v>
      </c>
      <c r="L743" s="225"/>
      <c r="M743" s="367">
        <f t="shared" si="78"/>
        <v>17</v>
      </c>
      <c r="N743" s="290">
        <f t="shared" si="71"/>
        <v>17</v>
      </c>
      <c r="O743" s="225"/>
      <c r="P743" s="200" t="s">
        <v>751</v>
      </c>
      <c r="Q743" s="241">
        <v>17</v>
      </c>
      <c r="R743" s="282">
        <f t="shared" si="75"/>
        <v>0</v>
      </c>
      <c r="S743" s="151">
        <v>17</v>
      </c>
    </row>
    <row r="744" spans="1:19">
      <c r="A744" s="173" t="str">
        <f t="shared" si="79"/>
        <v>Koło HS-M14150x10xM14A MED GoldM14</v>
      </c>
      <c r="C744" s="10" t="s">
        <v>1560</v>
      </c>
      <c r="D744" s="10" t="s">
        <v>752</v>
      </c>
      <c r="E744" s="10" t="s">
        <v>735</v>
      </c>
      <c r="F744" s="6" t="s">
        <v>2015</v>
      </c>
      <c r="G744" s="298" t="s">
        <v>270</v>
      </c>
      <c r="H744" s="298"/>
      <c r="I744" s="22"/>
      <c r="J744" s="10">
        <v>10</v>
      </c>
      <c r="K744" s="200" t="s">
        <v>139</v>
      </c>
      <c r="L744" s="225"/>
      <c r="M744" s="367">
        <f t="shared" si="78"/>
        <v>27.2</v>
      </c>
      <c r="N744" s="290">
        <f t="shared" si="71"/>
        <v>27.2</v>
      </c>
      <c r="O744" s="225"/>
      <c r="P744" s="200" t="s">
        <v>753</v>
      </c>
      <c r="Q744" s="241">
        <v>27.2</v>
      </c>
      <c r="R744" s="282">
        <f t="shared" si="75"/>
        <v>0</v>
      </c>
      <c r="S744" s="151">
        <v>27.2</v>
      </c>
    </row>
    <row r="745" spans="1:19">
      <c r="A745" s="173" t="str">
        <f t="shared" si="79"/>
        <v>Koło HS-M14126x10xM14A MED GoldM14</v>
      </c>
      <c r="C745" s="10" t="s">
        <v>1560</v>
      </c>
      <c r="D745" s="10" t="s">
        <v>752</v>
      </c>
      <c r="E745" s="10" t="s">
        <v>673</v>
      </c>
      <c r="F745" s="6" t="s">
        <v>2015</v>
      </c>
      <c r="G745" s="298" t="s">
        <v>270</v>
      </c>
      <c r="H745" s="298"/>
      <c r="I745" s="22"/>
      <c r="J745" s="10">
        <v>20</v>
      </c>
      <c r="K745" s="200" t="s">
        <v>139</v>
      </c>
      <c r="L745" s="225"/>
      <c r="M745" s="367">
        <f t="shared" si="78"/>
        <v>23.8</v>
      </c>
      <c r="N745" s="290">
        <f t="shared" si="71"/>
        <v>23.8</v>
      </c>
      <c r="O745" s="225"/>
      <c r="P745" s="200" t="s">
        <v>754</v>
      </c>
      <c r="Q745" s="241">
        <v>23.8</v>
      </c>
      <c r="R745" s="282">
        <f t="shared" si="75"/>
        <v>0</v>
      </c>
      <c r="S745" s="151">
        <v>23.8</v>
      </c>
    </row>
    <row r="746" spans="1:19">
      <c r="A746" s="173" t="str">
        <f t="shared" si="79"/>
        <v>Koło HS-DC200x10x12A MED Gold12</v>
      </c>
      <c r="C746" s="10" t="s">
        <v>1560</v>
      </c>
      <c r="D746" s="10" t="s">
        <v>755</v>
      </c>
      <c r="E746" s="10" t="s">
        <v>739</v>
      </c>
      <c r="F746" s="6" t="s">
        <v>2015</v>
      </c>
      <c r="G746" s="298">
        <v>12</v>
      </c>
      <c r="H746" s="298"/>
      <c r="I746" s="22"/>
      <c r="J746" s="10">
        <v>5</v>
      </c>
      <c r="K746" s="200" t="s">
        <v>139</v>
      </c>
      <c r="L746" s="225"/>
      <c r="M746" s="367">
        <f t="shared" si="78"/>
        <v>32</v>
      </c>
      <c r="N746" s="290">
        <f t="shared" si="71"/>
        <v>32</v>
      </c>
      <c r="O746" s="225"/>
      <c r="P746" s="200" t="s">
        <v>756</v>
      </c>
      <c r="Q746" s="241">
        <v>32</v>
      </c>
      <c r="R746" s="282">
        <f t="shared" si="75"/>
        <v>0</v>
      </c>
      <c r="S746" s="151">
        <v>32</v>
      </c>
    </row>
    <row r="747" spans="1:19">
      <c r="A747" s="173" t="str">
        <f t="shared" si="79"/>
        <v>Koło HS-DC150x10x12A MED Gold12</v>
      </c>
      <c r="C747" s="10" t="s">
        <v>1560</v>
      </c>
      <c r="D747" s="10" t="s">
        <v>755</v>
      </c>
      <c r="E747" s="10" t="s">
        <v>741</v>
      </c>
      <c r="F747" s="6" t="s">
        <v>2015</v>
      </c>
      <c r="G747" s="298">
        <v>12</v>
      </c>
      <c r="H747" s="298"/>
      <c r="I747" s="22"/>
      <c r="J747" s="10">
        <v>10</v>
      </c>
      <c r="K747" s="200" t="s">
        <v>139</v>
      </c>
      <c r="L747" s="225"/>
      <c r="M747" s="367">
        <f t="shared" si="78"/>
        <v>19.600000000000001</v>
      </c>
      <c r="N747" s="290">
        <f t="shared" si="71"/>
        <v>19.600000000000001</v>
      </c>
      <c r="O747" s="225"/>
      <c r="P747" s="200" t="s">
        <v>757</v>
      </c>
      <c r="Q747" s="241">
        <v>19.600000000000001</v>
      </c>
      <c r="R747" s="282">
        <f t="shared" si="75"/>
        <v>0</v>
      </c>
      <c r="S747" s="151">
        <v>19.600000000000001</v>
      </c>
    </row>
    <row r="748" spans="1:19">
      <c r="A748" s="173" t="str">
        <f t="shared" si="79"/>
        <v>Koło HS-DC126x10x12A MED Gold12</v>
      </c>
      <c r="C748" s="10" t="s">
        <v>1560</v>
      </c>
      <c r="D748" s="10" t="s">
        <v>755</v>
      </c>
      <c r="E748" s="10" t="s">
        <v>743</v>
      </c>
      <c r="F748" s="6" t="s">
        <v>2015</v>
      </c>
      <c r="G748" s="298">
        <v>12</v>
      </c>
      <c r="H748" s="298"/>
      <c r="I748" s="22"/>
      <c r="J748" s="10">
        <v>20</v>
      </c>
      <c r="K748" s="200" t="s">
        <v>139</v>
      </c>
      <c r="L748" s="225"/>
      <c r="M748" s="367">
        <f t="shared" si="78"/>
        <v>14.8</v>
      </c>
      <c r="N748" s="290">
        <f t="shared" si="71"/>
        <v>14.8</v>
      </c>
      <c r="O748" s="225"/>
      <c r="P748" s="200" t="s">
        <v>758</v>
      </c>
      <c r="Q748" s="241">
        <v>14.8</v>
      </c>
      <c r="R748" s="282">
        <f t="shared" si="75"/>
        <v>0</v>
      </c>
      <c r="S748" s="151">
        <v>14.8</v>
      </c>
    </row>
    <row r="749" spans="1:19">
      <c r="A749" s="173" t="str">
        <f t="shared" si="79"/>
        <v>Koło HS-DC115x10x12A MED Gold12</v>
      </c>
      <c r="C749" s="10" t="s">
        <v>1560</v>
      </c>
      <c r="D749" s="10" t="s">
        <v>755</v>
      </c>
      <c r="E749" s="10" t="s">
        <v>745</v>
      </c>
      <c r="F749" s="6" t="s">
        <v>2015</v>
      </c>
      <c r="G749" s="298">
        <v>12</v>
      </c>
      <c r="H749" s="298"/>
      <c r="I749" s="22"/>
      <c r="J749" s="10">
        <v>20</v>
      </c>
      <c r="K749" s="200" t="s">
        <v>139</v>
      </c>
      <c r="L749" s="225"/>
      <c r="M749" s="367">
        <f t="shared" si="78"/>
        <v>13</v>
      </c>
      <c r="N749" s="290">
        <f t="shared" si="71"/>
        <v>13</v>
      </c>
      <c r="O749" s="225"/>
      <c r="P749" s="200" t="s">
        <v>759</v>
      </c>
      <c r="Q749" s="241">
        <v>13</v>
      </c>
      <c r="R749" s="282">
        <f t="shared" si="75"/>
        <v>0</v>
      </c>
      <c r="S749" s="151">
        <v>13</v>
      </c>
    </row>
    <row r="750" spans="1:19">
      <c r="A750" s="173" t="str">
        <f t="shared" si="79"/>
        <v>Koło HS-DC100x10x6A MED Gold6</v>
      </c>
      <c r="C750" s="10" t="s">
        <v>1560</v>
      </c>
      <c r="D750" s="10" t="s">
        <v>755</v>
      </c>
      <c r="E750" s="10" t="s">
        <v>760</v>
      </c>
      <c r="F750" s="6" t="s">
        <v>2015</v>
      </c>
      <c r="G750" s="298">
        <v>6</v>
      </c>
      <c r="H750" s="298"/>
      <c r="I750" s="22"/>
      <c r="J750" s="10">
        <v>20</v>
      </c>
      <c r="K750" s="200" t="s">
        <v>139</v>
      </c>
      <c r="L750" s="225"/>
      <c r="M750" s="367">
        <f t="shared" si="78"/>
        <v>11.6</v>
      </c>
      <c r="N750" s="290">
        <f t="shared" si="71"/>
        <v>11.6</v>
      </c>
      <c r="O750" s="225"/>
      <c r="P750" s="200" t="s">
        <v>761</v>
      </c>
      <c r="Q750" s="241">
        <v>11.6</v>
      </c>
      <c r="R750" s="282">
        <f t="shared" si="75"/>
        <v>0</v>
      </c>
      <c r="S750" s="151">
        <v>11.6</v>
      </c>
    </row>
    <row r="751" spans="1:19">
      <c r="A751" s="173" t="str">
        <f t="shared" si="79"/>
        <v>Koło HS-DC100x10x12A MED Gold12</v>
      </c>
      <c r="C751" s="10" t="s">
        <v>1560</v>
      </c>
      <c r="D751" s="10" t="s">
        <v>755</v>
      </c>
      <c r="E751" s="10" t="s">
        <v>747</v>
      </c>
      <c r="F751" s="6" t="s">
        <v>2015</v>
      </c>
      <c r="G751" s="298">
        <v>12</v>
      </c>
      <c r="H751" s="298"/>
      <c r="I751" s="22"/>
      <c r="J751" s="10">
        <v>20</v>
      </c>
      <c r="K751" s="200" t="s">
        <v>139</v>
      </c>
      <c r="L751" s="225"/>
      <c r="M751" s="367">
        <f t="shared" si="78"/>
        <v>11.6</v>
      </c>
      <c r="N751" s="290">
        <f t="shared" si="71"/>
        <v>11.6</v>
      </c>
      <c r="O751" s="225"/>
      <c r="P751" s="200" t="s">
        <v>762</v>
      </c>
      <c r="Q751" s="241">
        <v>11.6</v>
      </c>
      <c r="R751" s="282">
        <f t="shared" si="75"/>
        <v>0</v>
      </c>
      <c r="S751" s="151">
        <v>11.6</v>
      </c>
    </row>
    <row r="752" spans="1:19">
      <c r="A752" s="173" t="str">
        <f t="shared" si="79"/>
        <v>Koło HS-DC76x10x6A MED Gold6</v>
      </c>
      <c r="C752" s="10" t="s">
        <v>1560</v>
      </c>
      <c r="D752" s="10" t="s">
        <v>755</v>
      </c>
      <c r="E752" s="10" t="s">
        <v>763</v>
      </c>
      <c r="F752" s="6" t="s">
        <v>2015</v>
      </c>
      <c r="G752" s="298">
        <v>6</v>
      </c>
      <c r="H752" s="298"/>
      <c r="I752" s="22"/>
      <c r="J752" s="10">
        <v>50</v>
      </c>
      <c r="K752" s="200" t="s">
        <v>139</v>
      </c>
      <c r="L752" s="225"/>
      <c r="M752" s="367">
        <f t="shared" si="78"/>
        <v>7</v>
      </c>
      <c r="N752" s="290">
        <f t="shared" si="71"/>
        <v>7</v>
      </c>
      <c r="O752" s="225"/>
      <c r="P752" s="200" t="s">
        <v>764</v>
      </c>
      <c r="Q752" s="241">
        <v>7</v>
      </c>
      <c r="R752" s="282">
        <f t="shared" si="75"/>
        <v>0</v>
      </c>
      <c r="S752" s="151">
        <v>7</v>
      </c>
    </row>
    <row r="753" spans="1:19">
      <c r="A753" s="173" t="str">
        <f t="shared" si="79"/>
        <v>DyskHS-RD126x10x22A VFN22T29 XW</v>
      </c>
      <c r="C753" s="10" t="s">
        <v>4</v>
      </c>
      <c r="D753" s="10" t="s">
        <v>749</v>
      </c>
      <c r="E753" s="10" t="s">
        <v>728</v>
      </c>
      <c r="F753" s="10" t="s">
        <v>68</v>
      </c>
      <c r="G753" s="298">
        <v>22</v>
      </c>
      <c r="H753" s="298"/>
      <c r="I753" s="10" t="s">
        <v>26</v>
      </c>
      <c r="J753" s="10">
        <v>10</v>
      </c>
      <c r="K753" s="200" t="s">
        <v>139</v>
      </c>
      <c r="L753" s="225"/>
      <c r="M753" s="367">
        <f t="shared" si="78"/>
        <v>14.4</v>
      </c>
      <c r="N753" s="290">
        <f t="shared" si="71"/>
        <v>14.4</v>
      </c>
      <c r="O753" s="225"/>
      <c r="P753" s="200" t="s">
        <v>765</v>
      </c>
      <c r="Q753" s="241">
        <v>14.4</v>
      </c>
      <c r="R753" s="282">
        <f t="shared" si="75"/>
        <v>0</v>
      </c>
      <c r="S753" s="151">
        <v>14.4</v>
      </c>
    </row>
    <row r="754" spans="1:19">
      <c r="A754" s="173" t="str">
        <f t="shared" si="79"/>
        <v>Koło HS-DC200x10x12A VFN12</v>
      </c>
      <c r="C754" s="10" t="s">
        <v>1560</v>
      </c>
      <c r="D754" s="10" t="s">
        <v>755</v>
      </c>
      <c r="E754" s="10" t="s">
        <v>739</v>
      </c>
      <c r="F754" s="10" t="s">
        <v>68</v>
      </c>
      <c r="G754" s="298">
        <v>12</v>
      </c>
      <c r="H754" s="298"/>
      <c r="I754" s="10"/>
      <c r="J754" s="10">
        <v>5</v>
      </c>
      <c r="K754" s="200" t="s">
        <v>139</v>
      </c>
      <c r="L754" s="225"/>
      <c r="M754" s="367">
        <f t="shared" si="78"/>
        <v>16.399999999999999</v>
      </c>
      <c r="N754" s="290">
        <f t="shared" si="71"/>
        <v>16.399999999999999</v>
      </c>
      <c r="O754" s="225"/>
      <c r="P754" s="200" t="s">
        <v>770</v>
      </c>
      <c r="Q754" s="241">
        <v>16.399999999999999</v>
      </c>
      <c r="R754" s="282">
        <f t="shared" si="75"/>
        <v>0</v>
      </c>
      <c r="S754" s="151">
        <v>16.399999999999999</v>
      </c>
    </row>
    <row r="755" spans="1:19">
      <c r="A755" s="173" t="str">
        <f t="shared" si="79"/>
        <v>Koło HS-DC150x10x12A VFN12</v>
      </c>
      <c r="C755" s="10" t="s">
        <v>1560</v>
      </c>
      <c r="D755" s="10" t="s">
        <v>755</v>
      </c>
      <c r="E755" s="10" t="s">
        <v>741</v>
      </c>
      <c r="F755" s="10" t="s">
        <v>68</v>
      </c>
      <c r="G755" s="298">
        <v>12</v>
      </c>
      <c r="H755" s="298"/>
      <c r="I755" s="10"/>
      <c r="J755" s="10">
        <v>10</v>
      </c>
      <c r="K755" s="200" t="s">
        <v>139</v>
      </c>
      <c r="L755" s="225"/>
      <c r="M755" s="367">
        <f t="shared" si="78"/>
        <v>11</v>
      </c>
      <c r="N755" s="290">
        <f t="shared" si="71"/>
        <v>11</v>
      </c>
      <c r="O755" s="225"/>
      <c r="P755" s="200" t="s">
        <v>771</v>
      </c>
      <c r="Q755" s="241">
        <v>11</v>
      </c>
      <c r="R755" s="282">
        <f t="shared" si="75"/>
        <v>0</v>
      </c>
      <c r="S755" s="151">
        <v>11</v>
      </c>
    </row>
    <row r="756" spans="1:19">
      <c r="A756" s="173" t="str">
        <f t="shared" si="79"/>
        <v>Koło HS-DC126x10x12A VFN12</v>
      </c>
      <c r="C756" s="10" t="s">
        <v>1560</v>
      </c>
      <c r="D756" s="10" t="s">
        <v>755</v>
      </c>
      <c r="E756" s="10" t="s">
        <v>743</v>
      </c>
      <c r="F756" s="10" t="s">
        <v>68</v>
      </c>
      <c r="G756" s="298">
        <v>12</v>
      </c>
      <c r="H756" s="298"/>
      <c r="I756" s="10"/>
      <c r="J756" s="10">
        <v>20</v>
      </c>
      <c r="K756" s="200" t="s">
        <v>139</v>
      </c>
      <c r="L756" s="225"/>
      <c r="M756" s="367">
        <f t="shared" si="78"/>
        <v>10.1</v>
      </c>
      <c r="N756" s="290">
        <f t="shared" si="71"/>
        <v>10.1</v>
      </c>
      <c r="O756" s="225"/>
      <c r="P756" s="200" t="s">
        <v>772</v>
      </c>
      <c r="Q756" s="241">
        <v>10.1</v>
      </c>
      <c r="R756" s="282">
        <f t="shared" si="75"/>
        <v>0</v>
      </c>
      <c r="S756" s="151">
        <v>10.1</v>
      </c>
    </row>
    <row r="757" spans="1:19">
      <c r="A757" s="173" t="str">
        <f t="shared" si="79"/>
        <v>Koło HS-DC115x10x12A VFN12</v>
      </c>
      <c r="C757" s="10" t="s">
        <v>1560</v>
      </c>
      <c r="D757" s="10" t="s">
        <v>755</v>
      </c>
      <c r="E757" s="10" t="s">
        <v>745</v>
      </c>
      <c r="F757" s="10" t="s">
        <v>68</v>
      </c>
      <c r="G757" s="298">
        <v>12</v>
      </c>
      <c r="H757" s="298"/>
      <c r="I757" s="10"/>
      <c r="J757" s="10">
        <v>20</v>
      </c>
      <c r="K757" s="200" t="s">
        <v>139</v>
      </c>
      <c r="L757" s="225"/>
      <c r="M757" s="367">
        <f t="shared" si="78"/>
        <v>8.9</v>
      </c>
      <c r="N757" s="290">
        <f t="shared" si="71"/>
        <v>8.9</v>
      </c>
      <c r="O757" s="225"/>
      <c r="P757" s="200" t="s">
        <v>773</v>
      </c>
      <c r="Q757" s="241">
        <v>8.9</v>
      </c>
      <c r="R757" s="282">
        <f t="shared" si="75"/>
        <v>0</v>
      </c>
      <c r="S757" s="151">
        <v>8.9</v>
      </c>
    </row>
    <row r="758" spans="1:19">
      <c r="A758" s="173" t="str">
        <f t="shared" si="79"/>
        <v>Koło HS-DC100x10x6A VFN6</v>
      </c>
      <c r="C758" s="10" t="s">
        <v>1560</v>
      </c>
      <c r="D758" s="10" t="s">
        <v>755</v>
      </c>
      <c r="E758" s="10" t="s">
        <v>760</v>
      </c>
      <c r="F758" s="10" t="s">
        <v>68</v>
      </c>
      <c r="G758" s="298">
        <v>6</v>
      </c>
      <c r="H758" s="298"/>
      <c r="I758" s="10"/>
      <c r="J758" s="10">
        <v>30</v>
      </c>
      <c r="K758" s="200" t="s">
        <v>139</v>
      </c>
      <c r="L758" s="225"/>
      <c r="M758" s="367">
        <f t="shared" si="78"/>
        <v>10</v>
      </c>
      <c r="N758" s="290">
        <f t="shared" si="71"/>
        <v>10</v>
      </c>
      <c r="O758" s="225"/>
      <c r="P758" s="200" t="s">
        <v>774</v>
      </c>
      <c r="Q758" s="241">
        <v>10</v>
      </c>
      <c r="R758" s="282">
        <f t="shared" si="75"/>
        <v>0</v>
      </c>
      <c r="S758" s="151">
        <v>10</v>
      </c>
    </row>
    <row r="759" spans="1:19">
      <c r="A759" s="173" t="str">
        <f t="shared" si="79"/>
        <v>Koło HS-DC100x10x12A VFN12</v>
      </c>
      <c r="C759" s="10" t="s">
        <v>1560</v>
      </c>
      <c r="D759" s="10" t="s">
        <v>755</v>
      </c>
      <c r="E759" s="10" t="s">
        <v>747</v>
      </c>
      <c r="F759" s="10" t="s">
        <v>68</v>
      </c>
      <c r="G759" s="298">
        <v>12</v>
      </c>
      <c r="H759" s="298"/>
      <c r="I759" s="10"/>
      <c r="J759" s="10">
        <v>30</v>
      </c>
      <c r="K759" s="200" t="s">
        <v>139</v>
      </c>
      <c r="L759" s="225"/>
      <c r="M759" s="367">
        <f t="shared" ref="M759:M790" si="80">S759</f>
        <v>7.8</v>
      </c>
      <c r="N759" s="290">
        <f t="shared" si="71"/>
        <v>7.8</v>
      </c>
      <c r="O759" s="225"/>
      <c r="P759" s="200" t="s">
        <v>775</v>
      </c>
      <c r="Q759" s="241">
        <v>7.8</v>
      </c>
      <c r="R759" s="282">
        <f t="shared" si="75"/>
        <v>0</v>
      </c>
      <c r="S759" s="151">
        <v>7.8</v>
      </c>
    </row>
    <row r="760" spans="1:19">
      <c r="A760" s="173" t="str">
        <f t="shared" si="79"/>
        <v>Koło HS-DC76x10x6A VFN6</v>
      </c>
      <c r="C760" s="10" t="s">
        <v>1560</v>
      </c>
      <c r="D760" s="10" t="s">
        <v>755</v>
      </c>
      <c r="E760" s="10" t="s">
        <v>763</v>
      </c>
      <c r="F760" s="10" t="s">
        <v>68</v>
      </c>
      <c r="G760" s="298">
        <v>6</v>
      </c>
      <c r="H760" s="298"/>
      <c r="I760" s="10"/>
      <c r="J760" s="10">
        <v>50</v>
      </c>
      <c r="K760" s="200" t="s">
        <v>139</v>
      </c>
      <c r="L760" s="225"/>
      <c r="M760" s="367">
        <f t="shared" si="80"/>
        <v>4.4000000000000004</v>
      </c>
      <c r="N760" s="290">
        <f t="shared" si="71"/>
        <v>4.4000000000000004</v>
      </c>
      <c r="O760" s="225"/>
      <c r="P760" s="200" t="s">
        <v>776</v>
      </c>
      <c r="Q760" s="241">
        <v>4.4000000000000004</v>
      </c>
      <c r="R760" s="282">
        <f t="shared" si="75"/>
        <v>0</v>
      </c>
      <c r="S760" s="151">
        <v>4.4000000000000004</v>
      </c>
    </row>
    <row r="761" spans="1:19">
      <c r="A761" s="173" t="str">
        <f t="shared" si="79"/>
        <v>Koło HS-DC60x10x6A VFN6</v>
      </c>
      <c r="C761" s="10" t="s">
        <v>1560</v>
      </c>
      <c r="D761" s="10" t="s">
        <v>755</v>
      </c>
      <c r="E761" s="10" t="s">
        <v>777</v>
      </c>
      <c r="F761" s="10" t="s">
        <v>68</v>
      </c>
      <c r="G761" s="298">
        <v>6</v>
      </c>
      <c r="H761" s="298"/>
      <c r="I761" s="10"/>
      <c r="J761" s="10">
        <v>50</v>
      </c>
      <c r="K761" s="200" t="s">
        <v>139</v>
      </c>
      <c r="L761" s="225"/>
      <c r="M761" s="367">
        <f t="shared" si="80"/>
        <v>3.6</v>
      </c>
      <c r="N761" s="290">
        <f t="shared" si="71"/>
        <v>3.6</v>
      </c>
      <c r="O761" s="225"/>
      <c r="P761" s="200" t="s">
        <v>778</v>
      </c>
      <c r="Q761" s="244">
        <v>3.6</v>
      </c>
      <c r="R761" s="282">
        <f t="shared" si="75"/>
        <v>0</v>
      </c>
      <c r="S761" s="202">
        <v>3.6</v>
      </c>
    </row>
    <row r="762" spans="1:19" s="56" customFormat="1">
      <c r="A762" s="173" t="str">
        <f t="shared" si="79"/>
        <v>Dysk fibrowy z włókniny RFC-FD126x22A XCRS22Fiber Disc Line</v>
      </c>
      <c r="B762" s="173"/>
      <c r="C762" s="185" t="s">
        <v>1569</v>
      </c>
      <c r="D762" s="185" t="s">
        <v>1143</v>
      </c>
      <c r="E762" s="57" t="s">
        <v>2012</v>
      </c>
      <c r="F762" s="57" t="s">
        <v>138</v>
      </c>
      <c r="G762" s="289">
        <v>22</v>
      </c>
      <c r="H762" s="289"/>
      <c r="I762" s="289" t="s">
        <v>1144</v>
      </c>
      <c r="J762" s="57">
        <v>20</v>
      </c>
      <c r="K762" s="265" t="s">
        <v>139</v>
      </c>
      <c r="L762" s="234"/>
      <c r="M762" s="367">
        <f t="shared" si="80"/>
        <v>17</v>
      </c>
      <c r="N762" s="290">
        <f t="shared" si="71"/>
        <v>17</v>
      </c>
      <c r="O762" s="234"/>
      <c r="P762" s="200" t="s">
        <v>2125</v>
      </c>
      <c r="Q762" s="244">
        <v>17</v>
      </c>
      <c r="R762" s="282">
        <f t="shared" si="75"/>
        <v>0</v>
      </c>
      <c r="S762" s="202">
        <v>17</v>
      </c>
    </row>
    <row r="763" spans="1:19" s="56" customFormat="1">
      <c r="A763" s="173" t="str">
        <f t="shared" si="79"/>
        <v>Dysk fibrowy z włókniny RFC-FD126x22A CRS22Fiber Disc Line</v>
      </c>
      <c r="B763" s="173"/>
      <c r="C763" s="185" t="s">
        <v>1569</v>
      </c>
      <c r="D763" s="185" t="s">
        <v>1143</v>
      </c>
      <c r="E763" s="57" t="s">
        <v>2012</v>
      </c>
      <c r="F763" s="57" t="s">
        <v>65</v>
      </c>
      <c r="G763" s="289">
        <v>22</v>
      </c>
      <c r="H763" s="289"/>
      <c r="I763" s="289" t="s">
        <v>1144</v>
      </c>
      <c r="J763" s="57">
        <v>20</v>
      </c>
      <c r="K763" s="265" t="s">
        <v>139</v>
      </c>
      <c r="L763" s="234"/>
      <c r="M763" s="367">
        <f t="shared" si="80"/>
        <v>18.7</v>
      </c>
      <c r="N763" s="290">
        <f t="shared" si="71"/>
        <v>18.7</v>
      </c>
      <c r="O763" s="234"/>
      <c r="P763" s="200" t="s">
        <v>2126</v>
      </c>
      <c r="Q763" s="244">
        <v>17</v>
      </c>
      <c r="R763" s="282">
        <f t="shared" si="75"/>
        <v>9.9999999999999964E-2</v>
      </c>
      <c r="S763" s="202">
        <v>18.7</v>
      </c>
    </row>
    <row r="764" spans="1:19" s="56" customFormat="1">
      <c r="A764" s="173" t="str">
        <f t="shared" si="79"/>
        <v>Dysk fibrowy z włókniny RFC-FD126x22A MED22Fiber Disc Line</v>
      </c>
      <c r="B764" s="173"/>
      <c r="C764" s="185" t="s">
        <v>1569</v>
      </c>
      <c r="D764" s="185" t="s">
        <v>1143</v>
      </c>
      <c r="E764" s="57" t="s">
        <v>2012</v>
      </c>
      <c r="F764" s="57" t="s">
        <v>358</v>
      </c>
      <c r="G764" s="289">
        <v>22</v>
      </c>
      <c r="H764" s="289"/>
      <c r="I764" s="289" t="s">
        <v>1144</v>
      </c>
      <c r="J764" s="57">
        <v>20</v>
      </c>
      <c r="K764" s="265" t="s">
        <v>139</v>
      </c>
      <c r="L764" s="234"/>
      <c r="M764" s="367">
        <f t="shared" si="80"/>
        <v>18.7</v>
      </c>
      <c r="N764" s="290">
        <f t="shared" si="71"/>
        <v>18.7</v>
      </c>
      <c r="O764" s="234"/>
      <c r="P764" s="200" t="s">
        <v>2127</v>
      </c>
      <c r="Q764" s="244">
        <v>17</v>
      </c>
      <c r="R764" s="282">
        <f t="shared" si="75"/>
        <v>9.9999999999999964E-2</v>
      </c>
      <c r="S764" s="202">
        <v>18.7</v>
      </c>
    </row>
    <row r="765" spans="1:19" s="56" customFormat="1">
      <c r="A765" s="173" t="str">
        <f t="shared" si="79"/>
        <v>Dysk fibrowy z włókniny RFC-FD115x22A XCRS22Fiber Disc Line</v>
      </c>
      <c r="B765" s="173"/>
      <c r="C765" s="185" t="s">
        <v>1569</v>
      </c>
      <c r="D765" s="185" t="s">
        <v>1143</v>
      </c>
      <c r="E765" s="57" t="s">
        <v>2183</v>
      </c>
      <c r="F765" s="57" t="s">
        <v>138</v>
      </c>
      <c r="G765" s="289">
        <v>22</v>
      </c>
      <c r="H765" s="289"/>
      <c r="I765" s="289" t="s">
        <v>1144</v>
      </c>
      <c r="J765" s="57">
        <v>20</v>
      </c>
      <c r="K765" s="265" t="s">
        <v>139</v>
      </c>
      <c r="L765" s="234"/>
      <c r="M765" s="367">
        <f t="shared" si="80"/>
        <v>15</v>
      </c>
      <c r="N765" s="290">
        <f t="shared" si="71"/>
        <v>15</v>
      </c>
      <c r="O765" s="234"/>
      <c r="P765" s="200" t="s">
        <v>2128</v>
      </c>
      <c r="Q765" s="244">
        <v>15</v>
      </c>
      <c r="R765" s="282">
        <f t="shared" si="75"/>
        <v>0</v>
      </c>
      <c r="S765" s="202">
        <v>15</v>
      </c>
    </row>
    <row r="766" spans="1:19" s="56" customFormat="1">
      <c r="A766" s="173" t="str">
        <f t="shared" si="79"/>
        <v>Dysk fibrowy z włókniny RFC-FD115x22A CRS22Fiber Disc Line</v>
      </c>
      <c r="B766" s="173"/>
      <c r="C766" s="185" t="s">
        <v>1569</v>
      </c>
      <c r="D766" s="185" t="s">
        <v>1143</v>
      </c>
      <c r="E766" s="57" t="s">
        <v>2183</v>
      </c>
      <c r="F766" s="57" t="s">
        <v>65</v>
      </c>
      <c r="G766" s="289">
        <v>22</v>
      </c>
      <c r="H766" s="289"/>
      <c r="I766" s="289" t="s">
        <v>1144</v>
      </c>
      <c r="J766" s="57">
        <v>20</v>
      </c>
      <c r="K766" s="265" t="s">
        <v>139</v>
      </c>
      <c r="L766" s="234"/>
      <c r="M766" s="367">
        <f t="shared" si="80"/>
        <v>16.5</v>
      </c>
      <c r="N766" s="290">
        <f t="shared" si="71"/>
        <v>16.5</v>
      </c>
      <c r="O766" s="234"/>
      <c r="P766" s="200" t="s">
        <v>2129</v>
      </c>
      <c r="Q766" s="244">
        <v>15</v>
      </c>
      <c r="R766" s="282">
        <f t="shared" si="75"/>
        <v>0.1</v>
      </c>
      <c r="S766" s="202">
        <v>16.5</v>
      </c>
    </row>
    <row r="767" spans="1:19" s="56" customFormat="1">
      <c r="A767" s="173" t="str">
        <f t="shared" si="79"/>
        <v>Dysk fibrowy z włókniny RFC-FD115x22A MED22Fiber Disc Line</v>
      </c>
      <c r="B767" s="173"/>
      <c r="C767" s="185" t="s">
        <v>1569</v>
      </c>
      <c r="D767" s="185" t="s">
        <v>1143</v>
      </c>
      <c r="E767" s="57" t="s">
        <v>2183</v>
      </c>
      <c r="F767" s="57" t="s">
        <v>358</v>
      </c>
      <c r="G767" s="289">
        <v>22</v>
      </c>
      <c r="H767" s="289"/>
      <c r="I767" s="289" t="s">
        <v>1144</v>
      </c>
      <c r="J767" s="57">
        <v>20</v>
      </c>
      <c r="K767" s="265" t="s">
        <v>139</v>
      </c>
      <c r="L767" s="234"/>
      <c r="M767" s="367">
        <f t="shared" si="80"/>
        <v>16.5</v>
      </c>
      <c r="N767" s="290">
        <f t="shared" si="71"/>
        <v>16.5</v>
      </c>
      <c r="O767" s="234"/>
      <c r="P767" s="200" t="s">
        <v>2130</v>
      </c>
      <c r="Q767" s="244">
        <v>15</v>
      </c>
      <c r="R767" s="282">
        <f t="shared" si="75"/>
        <v>0.1</v>
      </c>
      <c r="S767" s="202">
        <v>16.5</v>
      </c>
    </row>
    <row r="768" spans="1:19">
      <c r="A768" s="173" t="str">
        <f t="shared" ref="A768:A826" si="81">_xlfn.CONCAT(C768,D768,E768,F768,G768,I768)</f>
        <v>Dysk z włókninySL-DH178mm SD A CRS</v>
      </c>
      <c r="C768" s="28" t="s">
        <v>1570</v>
      </c>
      <c r="D768" s="28" t="s">
        <v>1586</v>
      </c>
      <c r="E768" s="10" t="s">
        <v>515</v>
      </c>
      <c r="F768" s="10" t="s">
        <v>780</v>
      </c>
      <c r="G768" s="291"/>
      <c r="H768" s="291"/>
      <c r="I768" s="291"/>
      <c r="J768" s="23">
        <v>20</v>
      </c>
      <c r="K768" s="265" t="s">
        <v>139</v>
      </c>
      <c r="L768" s="234"/>
      <c r="M768" s="367">
        <f t="shared" si="80"/>
        <v>33.200000000000003</v>
      </c>
      <c r="N768" s="290">
        <f t="shared" si="71"/>
        <v>33.200000000000003</v>
      </c>
      <c r="O768" s="234"/>
      <c r="P768" s="200" t="s">
        <v>2324</v>
      </c>
      <c r="Q768" s="267">
        <v>33.200000000000003</v>
      </c>
      <c r="R768" s="282">
        <f t="shared" ref="R768:R816" si="82">(S768-Q768)/Q768</f>
        <v>0</v>
      </c>
      <c r="S768" s="207">
        <v>33.200000000000003</v>
      </c>
    </row>
    <row r="769" spans="1:19">
      <c r="A769" s="173" t="str">
        <f t="shared" si="81"/>
        <v>Dysk z włókninySL-DC126mm SD A CRS22</v>
      </c>
      <c r="C769" s="28" t="s">
        <v>1570</v>
      </c>
      <c r="D769" s="28" t="s">
        <v>779</v>
      </c>
      <c r="E769" s="10" t="s">
        <v>2189</v>
      </c>
      <c r="F769" s="10" t="s">
        <v>780</v>
      </c>
      <c r="G769" s="291">
        <v>22</v>
      </c>
      <c r="H769" s="291"/>
      <c r="I769" s="291"/>
      <c r="J769" s="23">
        <v>20</v>
      </c>
      <c r="K769" s="265" t="s">
        <v>139</v>
      </c>
      <c r="L769" s="234"/>
      <c r="M769" s="367">
        <f t="shared" si="80"/>
        <v>15.4</v>
      </c>
      <c r="N769" s="290">
        <f t="shared" si="71"/>
        <v>15.4</v>
      </c>
      <c r="O769" s="234"/>
      <c r="P769" s="200" t="s">
        <v>781</v>
      </c>
      <c r="Q769" s="267">
        <v>15.4</v>
      </c>
      <c r="R769" s="282">
        <f t="shared" si="82"/>
        <v>0</v>
      </c>
      <c r="S769" s="207">
        <v>15.4</v>
      </c>
    </row>
    <row r="770" spans="1:19">
      <c r="A770" s="173" t="str">
        <f t="shared" si="81"/>
        <v>Dysk z włókninySL-DC115mm SD A CRS22</v>
      </c>
      <c r="C770" s="28" t="s">
        <v>1570</v>
      </c>
      <c r="D770" s="28" t="s">
        <v>779</v>
      </c>
      <c r="E770" s="10" t="s">
        <v>862</v>
      </c>
      <c r="F770" s="10" t="s">
        <v>780</v>
      </c>
      <c r="G770" s="291">
        <v>22</v>
      </c>
      <c r="H770" s="291"/>
      <c r="I770" s="291"/>
      <c r="J770" s="23">
        <v>20</v>
      </c>
      <c r="K770" s="265" t="s">
        <v>139</v>
      </c>
      <c r="L770" s="234"/>
      <c r="M770" s="367">
        <f t="shared" si="80"/>
        <v>13.4</v>
      </c>
      <c r="N770" s="290">
        <f t="shared" si="71"/>
        <v>13.4</v>
      </c>
      <c r="O770" s="234"/>
      <c r="P770" s="200" t="s">
        <v>782</v>
      </c>
      <c r="Q770" s="267">
        <v>13.4</v>
      </c>
      <c r="R770" s="282">
        <f t="shared" si="82"/>
        <v>0</v>
      </c>
      <c r="S770" s="207">
        <v>13.4</v>
      </c>
    </row>
    <row r="771" spans="1:19">
      <c r="A771" s="173" t="str">
        <f t="shared" si="81"/>
        <v>Dysk z włókninyDF-QD126xM14A CRSM143M Durable Flex</v>
      </c>
      <c r="C771" s="185" t="s">
        <v>1570</v>
      </c>
      <c r="D771" s="185" t="s">
        <v>1554</v>
      </c>
      <c r="E771" s="57" t="s">
        <v>2181</v>
      </c>
      <c r="F771" s="57" t="s">
        <v>65</v>
      </c>
      <c r="G771" s="289" t="s">
        <v>270</v>
      </c>
      <c r="H771" s="289"/>
      <c r="I771" s="289" t="s">
        <v>1505</v>
      </c>
      <c r="J771" s="57">
        <v>20</v>
      </c>
      <c r="K771" s="265" t="s">
        <v>139</v>
      </c>
      <c r="L771" s="234"/>
      <c r="M771" s="367">
        <f t="shared" si="80"/>
        <v>17</v>
      </c>
      <c r="N771" s="290">
        <f t="shared" si="71"/>
        <v>17</v>
      </c>
      <c r="O771" s="234"/>
      <c r="P771" s="200" t="s">
        <v>2324</v>
      </c>
      <c r="Q771" s="240">
        <v>17</v>
      </c>
      <c r="R771" s="282">
        <f t="shared" si="82"/>
        <v>0</v>
      </c>
      <c r="S771" s="152">
        <v>17</v>
      </c>
    </row>
    <row r="772" spans="1:19">
      <c r="A772" s="173" t="str">
        <f t="shared" si="81"/>
        <v>Dysk z włókninyDF-QD126xM14A MEDM143M Durable Flex</v>
      </c>
      <c r="C772" s="185" t="s">
        <v>1570</v>
      </c>
      <c r="D772" s="185" t="s">
        <v>1554</v>
      </c>
      <c r="E772" s="57" t="s">
        <v>2181</v>
      </c>
      <c r="F772" s="57" t="s">
        <v>358</v>
      </c>
      <c r="G772" s="289" t="s">
        <v>270</v>
      </c>
      <c r="H772" s="289"/>
      <c r="I772" s="289" t="s">
        <v>1505</v>
      </c>
      <c r="J772" s="57">
        <v>20</v>
      </c>
      <c r="K772" s="265" t="s">
        <v>139</v>
      </c>
      <c r="L772" s="234"/>
      <c r="M772" s="367">
        <f t="shared" si="80"/>
        <v>17</v>
      </c>
      <c r="N772" s="290">
        <f t="shared" si="71"/>
        <v>17</v>
      </c>
      <c r="O772" s="234"/>
      <c r="P772" s="200" t="s">
        <v>2324</v>
      </c>
      <c r="Q772" s="240">
        <v>17</v>
      </c>
      <c r="R772" s="282">
        <f t="shared" si="82"/>
        <v>0</v>
      </c>
      <c r="S772" s="152">
        <v>17</v>
      </c>
    </row>
    <row r="773" spans="1:19">
      <c r="A773" s="173" t="str">
        <f t="shared" si="81"/>
        <v>Dysk z włókninyDF-QD126xM14A FINM143M Durable Flex</v>
      </c>
      <c r="C773" s="185" t="s">
        <v>1570</v>
      </c>
      <c r="D773" s="185" t="s">
        <v>1554</v>
      </c>
      <c r="E773" s="57" t="s">
        <v>2181</v>
      </c>
      <c r="F773" s="57" t="s">
        <v>394</v>
      </c>
      <c r="G773" s="289" t="s">
        <v>270</v>
      </c>
      <c r="H773" s="289"/>
      <c r="I773" s="289" t="s">
        <v>1505</v>
      </c>
      <c r="J773" s="57">
        <v>20</v>
      </c>
      <c r="K773" s="265" t="s">
        <v>139</v>
      </c>
      <c r="L773" s="234"/>
      <c r="M773" s="367">
        <f t="shared" si="80"/>
        <v>17</v>
      </c>
      <c r="N773" s="290">
        <f t="shared" ref="N773:N836" si="83">M773*(1-$N$2)</f>
        <v>17</v>
      </c>
      <c r="O773" s="234"/>
      <c r="P773" s="200" t="s">
        <v>2324</v>
      </c>
      <c r="Q773" s="240">
        <v>17</v>
      </c>
      <c r="R773" s="282">
        <f t="shared" si="82"/>
        <v>0</v>
      </c>
      <c r="S773" s="152">
        <v>17</v>
      </c>
    </row>
    <row r="774" spans="1:19">
      <c r="A774" s="173" t="str">
        <f t="shared" si="81"/>
        <v>Dysk z włókninyDF-QD115xM14A CRSM143M Durable Flex</v>
      </c>
      <c r="C774" s="185" t="s">
        <v>1570</v>
      </c>
      <c r="D774" s="185" t="s">
        <v>1554</v>
      </c>
      <c r="E774" s="57" t="s">
        <v>2182</v>
      </c>
      <c r="F774" s="57" t="s">
        <v>65</v>
      </c>
      <c r="G774" s="289" t="s">
        <v>270</v>
      </c>
      <c r="H774" s="289"/>
      <c r="I774" s="289" t="s">
        <v>1505</v>
      </c>
      <c r="J774" s="57">
        <v>20</v>
      </c>
      <c r="K774" s="265" t="s">
        <v>139</v>
      </c>
      <c r="L774" s="234"/>
      <c r="M774" s="367">
        <f t="shared" si="80"/>
        <v>15</v>
      </c>
      <c r="N774" s="290">
        <f t="shared" si="83"/>
        <v>15</v>
      </c>
      <c r="O774" s="234"/>
      <c r="P774" s="200" t="s">
        <v>2324</v>
      </c>
      <c r="Q774" s="240">
        <v>15</v>
      </c>
      <c r="R774" s="282">
        <f t="shared" si="82"/>
        <v>0</v>
      </c>
      <c r="S774" s="152">
        <v>15</v>
      </c>
    </row>
    <row r="775" spans="1:19">
      <c r="A775" s="173" t="str">
        <f t="shared" si="81"/>
        <v>Dysk z włókninyDF-QD115xM14A MEDM143M Durable Flex</v>
      </c>
      <c r="C775" s="185" t="s">
        <v>1570</v>
      </c>
      <c r="D775" s="185" t="s">
        <v>1554</v>
      </c>
      <c r="E775" s="57" t="s">
        <v>2182</v>
      </c>
      <c r="F775" s="57" t="s">
        <v>358</v>
      </c>
      <c r="G775" s="289" t="s">
        <v>270</v>
      </c>
      <c r="H775" s="289"/>
      <c r="I775" s="289" t="s">
        <v>1505</v>
      </c>
      <c r="J775" s="57">
        <v>20</v>
      </c>
      <c r="K775" s="265" t="s">
        <v>139</v>
      </c>
      <c r="L775" s="234"/>
      <c r="M775" s="367">
        <f t="shared" si="80"/>
        <v>15</v>
      </c>
      <c r="N775" s="290">
        <f t="shared" si="83"/>
        <v>15</v>
      </c>
      <c r="O775" s="234"/>
      <c r="P775" s="200" t="s">
        <v>2324</v>
      </c>
      <c r="Q775" s="240">
        <v>15</v>
      </c>
      <c r="R775" s="282">
        <f t="shared" si="82"/>
        <v>0</v>
      </c>
      <c r="S775" s="152">
        <v>15</v>
      </c>
    </row>
    <row r="776" spans="1:19">
      <c r="A776" s="173" t="str">
        <f t="shared" si="81"/>
        <v>Dysk z włókninyDF-QD115xM14A FINM143M Durable Flex</v>
      </c>
      <c r="C776" s="185" t="s">
        <v>1570</v>
      </c>
      <c r="D776" s="185" t="s">
        <v>1554</v>
      </c>
      <c r="E776" s="57" t="s">
        <v>2182</v>
      </c>
      <c r="F776" s="57" t="s">
        <v>394</v>
      </c>
      <c r="G776" s="289" t="s">
        <v>270</v>
      </c>
      <c r="H776" s="289"/>
      <c r="I776" s="289" t="s">
        <v>1505</v>
      </c>
      <c r="J776" s="57">
        <v>20</v>
      </c>
      <c r="K776" s="265" t="s">
        <v>139</v>
      </c>
      <c r="L776" s="234"/>
      <c r="M776" s="367">
        <f t="shared" si="80"/>
        <v>15</v>
      </c>
      <c r="N776" s="290">
        <f t="shared" si="83"/>
        <v>15</v>
      </c>
      <c r="O776" s="234"/>
      <c r="P776" s="200" t="s">
        <v>2324</v>
      </c>
      <c r="Q776" s="240">
        <v>15</v>
      </c>
      <c r="R776" s="282">
        <f t="shared" si="82"/>
        <v>0</v>
      </c>
      <c r="S776" s="152">
        <v>15</v>
      </c>
    </row>
    <row r="777" spans="1:19">
      <c r="A777" s="173" t="str">
        <f t="shared" si="81"/>
        <v>Dysk z włókninySC-QD126xM14A CRSM143M SC(Scrim Back)</v>
      </c>
      <c r="C777" s="185" t="s">
        <v>1570</v>
      </c>
      <c r="D777" s="185" t="s">
        <v>1553</v>
      </c>
      <c r="E777" s="57" t="s">
        <v>2181</v>
      </c>
      <c r="F777" s="57" t="s">
        <v>65</v>
      </c>
      <c r="G777" s="289" t="s">
        <v>270</v>
      </c>
      <c r="H777" s="289"/>
      <c r="I777" s="289" t="s">
        <v>1488</v>
      </c>
      <c r="J777" s="57">
        <v>20</v>
      </c>
      <c r="K777" s="265" t="s">
        <v>139</v>
      </c>
      <c r="L777" s="234"/>
      <c r="M777" s="367">
        <f t="shared" si="80"/>
        <v>11.6</v>
      </c>
      <c r="N777" s="290">
        <f t="shared" si="83"/>
        <v>11.6</v>
      </c>
      <c r="O777" s="234"/>
      <c r="P777" s="200" t="s">
        <v>2131</v>
      </c>
      <c r="Q777" s="240">
        <v>11</v>
      </c>
      <c r="R777" s="282">
        <f t="shared" si="82"/>
        <v>5.4545454545454515E-2</v>
      </c>
      <c r="S777" s="152">
        <v>11.6</v>
      </c>
    </row>
    <row r="778" spans="1:19">
      <c r="A778" s="173" t="str">
        <f t="shared" si="81"/>
        <v>Dysk z włókninySC-QD126xM14A MEDM143M SC(Scrim Back)</v>
      </c>
      <c r="C778" s="185" t="s">
        <v>1570</v>
      </c>
      <c r="D778" s="185" t="s">
        <v>1553</v>
      </c>
      <c r="E778" s="57" t="s">
        <v>2181</v>
      </c>
      <c r="F778" s="57" t="s">
        <v>358</v>
      </c>
      <c r="G778" s="289" t="s">
        <v>270</v>
      </c>
      <c r="H778" s="289"/>
      <c r="I778" s="289" t="s">
        <v>1488</v>
      </c>
      <c r="J778" s="57">
        <v>20</v>
      </c>
      <c r="K778" s="265" t="s">
        <v>139</v>
      </c>
      <c r="L778" s="234"/>
      <c r="M778" s="367">
        <f t="shared" si="80"/>
        <v>11.6</v>
      </c>
      <c r="N778" s="290">
        <f t="shared" si="83"/>
        <v>11.6</v>
      </c>
      <c r="O778" s="234"/>
      <c r="P778" s="200" t="s">
        <v>2324</v>
      </c>
      <c r="Q778" s="240">
        <v>11</v>
      </c>
      <c r="R778" s="282">
        <f t="shared" si="82"/>
        <v>5.4545454545454515E-2</v>
      </c>
      <c r="S778" s="152">
        <v>11.6</v>
      </c>
    </row>
    <row r="779" spans="1:19">
      <c r="A779" s="173" t="str">
        <f t="shared" si="81"/>
        <v>Dysk z włókninySC-QD126xM14A VFNM143M SC(Scrim Back)</v>
      </c>
      <c r="C779" s="185" t="s">
        <v>1570</v>
      </c>
      <c r="D779" s="185" t="s">
        <v>1553</v>
      </c>
      <c r="E779" s="57" t="s">
        <v>2181</v>
      </c>
      <c r="F779" s="57" t="s">
        <v>68</v>
      </c>
      <c r="G779" s="289" t="s">
        <v>270</v>
      </c>
      <c r="H779" s="289"/>
      <c r="I779" s="289" t="s">
        <v>1488</v>
      </c>
      <c r="J779" s="57">
        <v>20</v>
      </c>
      <c r="K779" s="265" t="s">
        <v>139</v>
      </c>
      <c r="L779" s="234"/>
      <c r="M779" s="367">
        <f t="shared" si="80"/>
        <v>10</v>
      </c>
      <c r="N779" s="290">
        <f t="shared" si="83"/>
        <v>10</v>
      </c>
      <c r="O779" s="234"/>
      <c r="P779" s="200" t="s">
        <v>2324</v>
      </c>
      <c r="Q779" s="240">
        <v>10</v>
      </c>
      <c r="R779" s="282">
        <f t="shared" si="82"/>
        <v>0</v>
      </c>
      <c r="S779" s="152">
        <v>10</v>
      </c>
    </row>
    <row r="780" spans="1:19">
      <c r="A780" s="173" t="str">
        <f t="shared" si="81"/>
        <v>Dysk z włókninySC-QD115xM14A CRSM143M SC(Scrim Back)</v>
      </c>
      <c r="C780" s="185" t="s">
        <v>1570</v>
      </c>
      <c r="D780" s="185" t="s">
        <v>1553</v>
      </c>
      <c r="E780" s="57" t="s">
        <v>2182</v>
      </c>
      <c r="F780" s="57" t="s">
        <v>65</v>
      </c>
      <c r="G780" s="289" t="s">
        <v>270</v>
      </c>
      <c r="H780" s="289"/>
      <c r="I780" s="289" t="s">
        <v>1488</v>
      </c>
      <c r="J780" s="57">
        <v>20</v>
      </c>
      <c r="K780" s="265" t="s">
        <v>139</v>
      </c>
      <c r="L780" s="234"/>
      <c r="M780" s="367">
        <f t="shared" si="80"/>
        <v>10.6</v>
      </c>
      <c r="N780" s="290">
        <f t="shared" si="83"/>
        <v>10.6</v>
      </c>
      <c r="O780" s="234"/>
      <c r="P780" s="200" t="s">
        <v>2132</v>
      </c>
      <c r="Q780" s="240">
        <v>10</v>
      </c>
      <c r="R780" s="282">
        <f t="shared" si="82"/>
        <v>5.9999999999999963E-2</v>
      </c>
      <c r="S780" s="152">
        <v>10.6</v>
      </c>
    </row>
    <row r="781" spans="1:19">
      <c r="A781" s="173" t="str">
        <f t="shared" si="81"/>
        <v>Dysk z włókninySC-QD115xM14A MEDM143M SC(Scrim Back)</v>
      </c>
      <c r="C781" s="185" t="s">
        <v>1570</v>
      </c>
      <c r="D781" s="185" t="s">
        <v>1553</v>
      </c>
      <c r="E781" s="57" t="s">
        <v>2182</v>
      </c>
      <c r="F781" s="57" t="s">
        <v>358</v>
      </c>
      <c r="G781" s="289" t="s">
        <v>270</v>
      </c>
      <c r="H781" s="289"/>
      <c r="I781" s="289" t="s">
        <v>1488</v>
      </c>
      <c r="J781" s="57">
        <v>20</v>
      </c>
      <c r="K781" s="265" t="s">
        <v>139</v>
      </c>
      <c r="L781" s="234"/>
      <c r="M781" s="367">
        <f t="shared" si="80"/>
        <v>10.6</v>
      </c>
      <c r="N781" s="290">
        <f t="shared" si="83"/>
        <v>10.6</v>
      </c>
      <c r="O781" s="234"/>
      <c r="P781" s="200" t="s">
        <v>2133</v>
      </c>
      <c r="Q781" s="240">
        <v>10</v>
      </c>
      <c r="R781" s="282">
        <f t="shared" si="82"/>
        <v>5.9999999999999963E-2</v>
      </c>
      <c r="S781" s="152">
        <v>10.6</v>
      </c>
    </row>
    <row r="782" spans="1:19">
      <c r="A782" s="173" t="str">
        <f t="shared" si="81"/>
        <v>Dysk z włókninySC-QD115xM14A VFNM143M SC(Scrim Back)</v>
      </c>
      <c r="C782" s="185" t="s">
        <v>1570</v>
      </c>
      <c r="D782" s="185" t="s">
        <v>1553</v>
      </c>
      <c r="E782" s="57" t="s">
        <v>2182</v>
      </c>
      <c r="F782" s="57" t="s">
        <v>68</v>
      </c>
      <c r="G782" s="289" t="s">
        <v>270</v>
      </c>
      <c r="H782" s="289"/>
      <c r="I782" s="289" t="s">
        <v>1488</v>
      </c>
      <c r="J782" s="57">
        <v>20</v>
      </c>
      <c r="K782" s="265" t="s">
        <v>139</v>
      </c>
      <c r="L782" s="234"/>
      <c r="M782" s="367">
        <f t="shared" si="80"/>
        <v>9</v>
      </c>
      <c r="N782" s="290">
        <f t="shared" si="83"/>
        <v>9</v>
      </c>
      <c r="O782" s="234"/>
      <c r="P782" s="200" t="s">
        <v>2134</v>
      </c>
      <c r="Q782" s="240">
        <v>9</v>
      </c>
      <c r="R782" s="282">
        <f t="shared" si="82"/>
        <v>0</v>
      </c>
      <c r="S782" s="152">
        <v>9</v>
      </c>
    </row>
    <row r="783" spans="1:19">
      <c r="A783" s="173" t="str">
        <f t="shared" si="81"/>
        <v>Dysk z włókninySC-DC126mmA CRS223M SC(Scrim Back)</v>
      </c>
      <c r="C783" s="28" t="s">
        <v>1570</v>
      </c>
      <c r="D783" s="28" t="s">
        <v>783</v>
      </c>
      <c r="E783" s="23" t="s">
        <v>2189</v>
      </c>
      <c r="F783" s="23" t="s">
        <v>65</v>
      </c>
      <c r="G783" s="291">
        <v>22</v>
      </c>
      <c r="H783" s="291"/>
      <c r="I783" s="291" t="s">
        <v>1488</v>
      </c>
      <c r="J783" s="23">
        <v>20</v>
      </c>
      <c r="K783" s="265" t="s">
        <v>139</v>
      </c>
      <c r="L783" s="234"/>
      <c r="M783" s="367">
        <f t="shared" si="80"/>
        <v>11</v>
      </c>
      <c r="N783" s="290">
        <f t="shared" si="83"/>
        <v>11</v>
      </c>
      <c r="O783" s="234"/>
      <c r="P783" s="200" t="s">
        <v>785</v>
      </c>
      <c r="Q783" s="240">
        <v>11</v>
      </c>
      <c r="R783" s="282">
        <f t="shared" si="82"/>
        <v>0</v>
      </c>
      <c r="S783" s="152">
        <v>11</v>
      </c>
    </row>
    <row r="784" spans="1:19">
      <c r="A784" s="173" t="str">
        <f t="shared" si="81"/>
        <v>Dysk z włókninySC-DC126mmA MED223M SC(Scrim Back)</v>
      </c>
      <c r="C784" s="28" t="s">
        <v>1570</v>
      </c>
      <c r="D784" s="28" t="s">
        <v>783</v>
      </c>
      <c r="E784" s="23" t="s">
        <v>2189</v>
      </c>
      <c r="F784" s="23" t="s">
        <v>358</v>
      </c>
      <c r="G784" s="291">
        <v>22</v>
      </c>
      <c r="H784" s="291"/>
      <c r="I784" s="291" t="s">
        <v>1488</v>
      </c>
      <c r="J784" s="23">
        <v>20</v>
      </c>
      <c r="K784" s="265" t="s">
        <v>139</v>
      </c>
      <c r="L784" s="234"/>
      <c r="M784" s="367">
        <f t="shared" si="80"/>
        <v>11</v>
      </c>
      <c r="N784" s="290">
        <f t="shared" si="83"/>
        <v>11</v>
      </c>
      <c r="O784" s="234"/>
      <c r="P784" s="200" t="s">
        <v>786</v>
      </c>
      <c r="Q784" s="240">
        <v>11</v>
      </c>
      <c r="R784" s="282">
        <f t="shared" si="82"/>
        <v>0</v>
      </c>
      <c r="S784" s="152">
        <v>11</v>
      </c>
    </row>
    <row r="785" spans="1:19">
      <c r="A785" s="173" t="str">
        <f t="shared" si="81"/>
        <v>Dysk z włókninySC-DC126mmA VFN223M SC(Scrim Back)</v>
      </c>
      <c r="C785" s="28" t="s">
        <v>1570</v>
      </c>
      <c r="D785" s="28" t="s">
        <v>783</v>
      </c>
      <c r="E785" s="23" t="s">
        <v>2189</v>
      </c>
      <c r="F785" s="23" t="s">
        <v>68</v>
      </c>
      <c r="G785" s="291">
        <v>22</v>
      </c>
      <c r="H785" s="291"/>
      <c r="I785" s="291" t="s">
        <v>1488</v>
      </c>
      <c r="J785" s="23">
        <v>20</v>
      </c>
      <c r="K785" s="265" t="s">
        <v>139</v>
      </c>
      <c r="L785" s="234"/>
      <c r="M785" s="367">
        <f t="shared" si="80"/>
        <v>10</v>
      </c>
      <c r="N785" s="290">
        <f t="shared" si="83"/>
        <v>10</v>
      </c>
      <c r="O785" s="234"/>
      <c r="P785" s="200" t="s">
        <v>787</v>
      </c>
      <c r="Q785" s="240">
        <v>10</v>
      </c>
      <c r="R785" s="282">
        <f t="shared" si="82"/>
        <v>0</v>
      </c>
      <c r="S785" s="152">
        <v>10</v>
      </c>
    </row>
    <row r="786" spans="1:19">
      <c r="A786" s="173" t="str">
        <f t="shared" si="81"/>
        <v>Dysk z włókninySC-DC115mmA CRS223M SC(Scrim Back)</v>
      </c>
      <c r="C786" s="28" t="s">
        <v>1570</v>
      </c>
      <c r="D786" s="28" t="s">
        <v>783</v>
      </c>
      <c r="E786" s="23" t="s">
        <v>862</v>
      </c>
      <c r="F786" s="23" t="s">
        <v>65</v>
      </c>
      <c r="G786" s="291">
        <v>22</v>
      </c>
      <c r="H786" s="291"/>
      <c r="I786" s="291" t="s">
        <v>1488</v>
      </c>
      <c r="J786" s="23">
        <v>20</v>
      </c>
      <c r="K786" s="265" t="s">
        <v>139</v>
      </c>
      <c r="L786" s="234"/>
      <c r="M786" s="367">
        <f t="shared" si="80"/>
        <v>10</v>
      </c>
      <c r="N786" s="290">
        <f t="shared" si="83"/>
        <v>10</v>
      </c>
      <c r="O786" s="234"/>
      <c r="P786" s="200" t="s">
        <v>788</v>
      </c>
      <c r="Q786" s="240">
        <v>10</v>
      </c>
      <c r="R786" s="282">
        <f t="shared" si="82"/>
        <v>0</v>
      </c>
      <c r="S786" s="152">
        <v>10</v>
      </c>
    </row>
    <row r="787" spans="1:19">
      <c r="A787" s="173" t="str">
        <f t="shared" si="81"/>
        <v>Dysk z włókninySC-DC115mmA MED223M SC(Scrim Back)</v>
      </c>
      <c r="C787" s="28" t="s">
        <v>1570</v>
      </c>
      <c r="D787" s="28" t="s">
        <v>783</v>
      </c>
      <c r="E787" s="23" t="s">
        <v>862</v>
      </c>
      <c r="F787" s="23" t="s">
        <v>358</v>
      </c>
      <c r="G787" s="291">
        <v>22</v>
      </c>
      <c r="H787" s="291"/>
      <c r="I787" s="291" t="s">
        <v>1488</v>
      </c>
      <c r="J787" s="23">
        <v>20</v>
      </c>
      <c r="K787" s="265" t="s">
        <v>139</v>
      </c>
      <c r="L787" s="234"/>
      <c r="M787" s="367">
        <f t="shared" si="80"/>
        <v>10</v>
      </c>
      <c r="N787" s="290">
        <f t="shared" si="83"/>
        <v>10</v>
      </c>
      <c r="O787" s="234"/>
      <c r="P787" s="200" t="s">
        <v>789</v>
      </c>
      <c r="Q787" s="240">
        <v>10</v>
      </c>
      <c r="R787" s="282">
        <f t="shared" si="82"/>
        <v>0</v>
      </c>
      <c r="S787" s="152">
        <v>10</v>
      </c>
    </row>
    <row r="788" spans="1:19">
      <c r="A788" s="173" t="str">
        <f t="shared" si="81"/>
        <v>Dysk z włókninySC-DC115mmA VFN223M SC(Scrim Back)</v>
      </c>
      <c r="C788" s="28" t="s">
        <v>1570</v>
      </c>
      <c r="D788" s="28" t="s">
        <v>783</v>
      </c>
      <c r="E788" s="23" t="s">
        <v>862</v>
      </c>
      <c r="F788" s="23" t="s">
        <v>68</v>
      </c>
      <c r="G788" s="291">
        <v>22</v>
      </c>
      <c r="H788" s="291"/>
      <c r="I788" s="291" t="s">
        <v>1488</v>
      </c>
      <c r="J788" s="23">
        <v>20</v>
      </c>
      <c r="K788" s="265" t="s">
        <v>139</v>
      </c>
      <c r="L788" s="234"/>
      <c r="M788" s="367">
        <f t="shared" si="80"/>
        <v>9</v>
      </c>
      <c r="N788" s="290">
        <f t="shared" si="83"/>
        <v>9</v>
      </c>
      <c r="O788" s="234"/>
      <c r="P788" s="200" t="s">
        <v>790</v>
      </c>
      <c r="Q788" s="240">
        <v>9</v>
      </c>
      <c r="R788" s="282">
        <f t="shared" si="82"/>
        <v>0</v>
      </c>
      <c r="S788" s="152">
        <v>9</v>
      </c>
    </row>
    <row r="789" spans="1:19" s="56" customFormat="1">
      <c r="A789" s="173" t="str">
        <f t="shared" si="81"/>
        <v>Dysk z włókninySC-DH126mmA CRSb/o3M SC(Scrim Back)</v>
      </c>
      <c r="B789" s="173"/>
      <c r="C789" s="28" t="s">
        <v>1570</v>
      </c>
      <c r="D789" s="28" t="s">
        <v>1141</v>
      </c>
      <c r="E789" s="23" t="s">
        <v>2189</v>
      </c>
      <c r="F789" s="23" t="s">
        <v>65</v>
      </c>
      <c r="G789" s="343" t="s">
        <v>861</v>
      </c>
      <c r="H789" s="343"/>
      <c r="I789" s="291" t="s">
        <v>1488</v>
      </c>
      <c r="J789" s="23">
        <v>20</v>
      </c>
      <c r="K789" s="265" t="s">
        <v>139</v>
      </c>
      <c r="L789" s="234"/>
      <c r="M789" s="367">
        <f t="shared" si="80"/>
        <v>11</v>
      </c>
      <c r="N789" s="290">
        <f t="shared" si="83"/>
        <v>11</v>
      </c>
      <c r="O789" s="234"/>
      <c r="P789" s="200" t="s">
        <v>2135</v>
      </c>
      <c r="Q789" s="240">
        <v>11</v>
      </c>
      <c r="R789" s="282">
        <f t="shared" si="82"/>
        <v>0</v>
      </c>
      <c r="S789" s="152">
        <v>11</v>
      </c>
    </row>
    <row r="790" spans="1:19" s="56" customFormat="1">
      <c r="A790" s="173" t="str">
        <f t="shared" si="81"/>
        <v>Dysk z włókninySC-DH126mmA MEDb/o3M SC(Scrim Back)</v>
      </c>
      <c r="B790" s="173"/>
      <c r="C790" s="28" t="s">
        <v>1570</v>
      </c>
      <c r="D790" s="28" t="s">
        <v>1141</v>
      </c>
      <c r="E790" s="23" t="s">
        <v>2189</v>
      </c>
      <c r="F790" s="23" t="s">
        <v>358</v>
      </c>
      <c r="G790" s="343" t="s">
        <v>861</v>
      </c>
      <c r="H790" s="343"/>
      <c r="I790" s="291" t="s">
        <v>1488</v>
      </c>
      <c r="J790" s="23">
        <v>20</v>
      </c>
      <c r="K790" s="265" t="s">
        <v>139</v>
      </c>
      <c r="L790" s="234"/>
      <c r="M790" s="367">
        <f t="shared" si="80"/>
        <v>11</v>
      </c>
      <c r="N790" s="290">
        <f t="shared" si="83"/>
        <v>11</v>
      </c>
      <c r="O790" s="234"/>
      <c r="P790" s="200" t="s">
        <v>2136</v>
      </c>
      <c r="Q790" s="240">
        <v>11</v>
      </c>
      <c r="R790" s="282">
        <f t="shared" si="82"/>
        <v>0</v>
      </c>
      <c r="S790" s="152">
        <v>11</v>
      </c>
    </row>
    <row r="791" spans="1:19" s="56" customFormat="1">
      <c r="A791" s="173" t="str">
        <f t="shared" si="81"/>
        <v>Dysk z włókninySC-DH126mmA VFNb/o3M SC(Scrim Back)</v>
      </c>
      <c r="B791" s="173"/>
      <c r="C791" s="28" t="s">
        <v>1570</v>
      </c>
      <c r="D791" s="28" t="s">
        <v>1141</v>
      </c>
      <c r="E791" s="23" t="s">
        <v>2189</v>
      </c>
      <c r="F791" s="23" t="s">
        <v>68</v>
      </c>
      <c r="G791" s="343" t="s">
        <v>861</v>
      </c>
      <c r="H791" s="343"/>
      <c r="I791" s="291" t="s">
        <v>1488</v>
      </c>
      <c r="J791" s="23">
        <v>20</v>
      </c>
      <c r="K791" s="265" t="s">
        <v>139</v>
      </c>
      <c r="L791" s="234"/>
      <c r="M791" s="367">
        <f t="shared" ref="M791:M822" si="84">S791</f>
        <v>10</v>
      </c>
      <c r="N791" s="290">
        <f t="shared" si="83"/>
        <v>10</v>
      </c>
      <c r="O791" s="234"/>
      <c r="P791" s="200" t="s">
        <v>2137</v>
      </c>
      <c r="Q791" s="240">
        <v>10</v>
      </c>
      <c r="R791" s="282">
        <f t="shared" si="82"/>
        <v>0</v>
      </c>
      <c r="S791" s="152">
        <v>10</v>
      </c>
    </row>
    <row r="792" spans="1:19" s="56" customFormat="1">
      <c r="A792" s="173" t="str">
        <f t="shared" si="81"/>
        <v>Dysk z włókninySC-DH115mmA CRSb/o3M SC(Scrim Back)</v>
      </c>
      <c r="B792" s="173"/>
      <c r="C792" s="28" t="s">
        <v>1570</v>
      </c>
      <c r="D792" s="28" t="s">
        <v>1141</v>
      </c>
      <c r="E792" s="23" t="s">
        <v>862</v>
      </c>
      <c r="F792" s="23" t="s">
        <v>65</v>
      </c>
      <c r="G792" s="343" t="s">
        <v>861</v>
      </c>
      <c r="H792" s="343"/>
      <c r="I792" s="291" t="s">
        <v>1488</v>
      </c>
      <c r="J792" s="23">
        <v>20</v>
      </c>
      <c r="K792" s="265" t="s">
        <v>139</v>
      </c>
      <c r="L792" s="234"/>
      <c r="M792" s="367">
        <f t="shared" si="84"/>
        <v>10</v>
      </c>
      <c r="N792" s="290">
        <f t="shared" si="83"/>
        <v>10</v>
      </c>
      <c r="O792" s="234"/>
      <c r="P792" s="200" t="s">
        <v>2138</v>
      </c>
      <c r="Q792" s="240">
        <v>10</v>
      </c>
      <c r="R792" s="282">
        <f t="shared" si="82"/>
        <v>0</v>
      </c>
      <c r="S792" s="152">
        <v>10</v>
      </c>
    </row>
    <row r="793" spans="1:19" s="56" customFormat="1">
      <c r="A793" s="173" t="str">
        <f t="shared" si="81"/>
        <v>Dysk z włókninySC-DH115mmA MEDb/o3M SC(Scrim Back)</v>
      </c>
      <c r="B793" s="173"/>
      <c r="C793" s="28" t="s">
        <v>1570</v>
      </c>
      <c r="D793" s="28" t="s">
        <v>1141</v>
      </c>
      <c r="E793" s="23" t="s">
        <v>862</v>
      </c>
      <c r="F793" s="23" t="s">
        <v>358</v>
      </c>
      <c r="G793" s="343" t="s">
        <v>861</v>
      </c>
      <c r="H793" s="343"/>
      <c r="I793" s="291" t="s">
        <v>1488</v>
      </c>
      <c r="J793" s="23">
        <v>20</v>
      </c>
      <c r="K793" s="265" t="s">
        <v>139</v>
      </c>
      <c r="L793" s="234"/>
      <c r="M793" s="367">
        <f t="shared" si="84"/>
        <v>10</v>
      </c>
      <c r="N793" s="290">
        <f t="shared" si="83"/>
        <v>10</v>
      </c>
      <c r="O793" s="234"/>
      <c r="P793" s="200" t="s">
        <v>2139</v>
      </c>
      <c r="Q793" s="240">
        <v>10</v>
      </c>
      <c r="R793" s="282">
        <f t="shared" si="82"/>
        <v>0</v>
      </c>
      <c r="S793" s="152">
        <v>10</v>
      </c>
    </row>
    <row r="794" spans="1:19" s="56" customFormat="1">
      <c r="A794" s="173" t="str">
        <f t="shared" si="81"/>
        <v>Dysk z włókninySC-DH115mmA VFNb/o3M SC(Scrim Back)</v>
      </c>
      <c r="B794" s="173"/>
      <c r="C794" s="28" t="s">
        <v>1570</v>
      </c>
      <c r="D794" s="28" t="s">
        <v>1141</v>
      </c>
      <c r="E794" s="23" t="s">
        <v>862</v>
      </c>
      <c r="F794" s="23" t="s">
        <v>68</v>
      </c>
      <c r="G794" s="343" t="s">
        <v>861</v>
      </c>
      <c r="H794" s="343"/>
      <c r="I794" s="291" t="s">
        <v>1488</v>
      </c>
      <c r="J794" s="23">
        <v>20</v>
      </c>
      <c r="K794" s="265" t="s">
        <v>139</v>
      </c>
      <c r="L794" s="234"/>
      <c r="M794" s="367">
        <f t="shared" si="84"/>
        <v>9</v>
      </c>
      <c r="N794" s="290">
        <f t="shared" si="83"/>
        <v>9</v>
      </c>
      <c r="O794" s="234"/>
      <c r="P794" s="200" t="s">
        <v>2140</v>
      </c>
      <c r="Q794" s="240">
        <v>9</v>
      </c>
      <c r="R794" s="282">
        <f t="shared" si="82"/>
        <v>0</v>
      </c>
      <c r="S794" s="152">
        <v>9</v>
      </c>
    </row>
    <row r="795" spans="1:19">
      <c r="A795" s="173" t="str">
        <f t="shared" si="81"/>
        <v>Dysk z włókninyRFC-DC126mmA XCRS22podłoże SB</v>
      </c>
      <c r="C795" s="185" t="s">
        <v>1570</v>
      </c>
      <c r="D795" s="185" t="s">
        <v>1140</v>
      </c>
      <c r="E795" s="57" t="s">
        <v>2189</v>
      </c>
      <c r="F795" s="57" t="s">
        <v>138</v>
      </c>
      <c r="G795" s="289">
        <v>22</v>
      </c>
      <c r="H795" s="289"/>
      <c r="I795" s="289" t="s">
        <v>784</v>
      </c>
      <c r="J795" s="57">
        <v>20</v>
      </c>
      <c r="K795" s="265" t="s">
        <v>139</v>
      </c>
      <c r="L795" s="234"/>
      <c r="M795" s="367">
        <f t="shared" si="84"/>
        <v>15.4</v>
      </c>
      <c r="N795" s="290">
        <f t="shared" si="83"/>
        <v>15.4</v>
      </c>
      <c r="O795" s="234"/>
      <c r="P795" s="200" t="s">
        <v>2346</v>
      </c>
      <c r="Q795" s="267">
        <v>15.4</v>
      </c>
      <c r="R795" s="282">
        <f t="shared" si="82"/>
        <v>0</v>
      </c>
      <c r="S795" s="207">
        <v>15.4</v>
      </c>
    </row>
    <row r="796" spans="1:19">
      <c r="A796" s="173" t="str">
        <f t="shared" ref="A796:A798" si="85">_xlfn.CONCAT(C796,D796,E796,F796,G796,I796)</f>
        <v>Dysk z włókninyDF-DH126mmA CRS3M Durable Flex</v>
      </c>
      <c r="C796" s="185" t="s">
        <v>1570</v>
      </c>
      <c r="D796" s="185" t="s">
        <v>2188</v>
      </c>
      <c r="E796" s="57" t="s">
        <v>2189</v>
      </c>
      <c r="F796" s="57" t="s">
        <v>65</v>
      </c>
      <c r="G796" s="289"/>
      <c r="H796" s="289"/>
      <c r="I796" s="289" t="s">
        <v>1505</v>
      </c>
      <c r="J796" s="57">
        <v>20</v>
      </c>
      <c r="K796" s="265" t="s">
        <v>139</v>
      </c>
      <c r="L796" s="234"/>
      <c r="M796" s="367">
        <f t="shared" si="84"/>
        <v>17</v>
      </c>
      <c r="N796" s="290">
        <f t="shared" si="83"/>
        <v>17</v>
      </c>
      <c r="O796" s="234"/>
      <c r="P796" s="200" t="s">
        <v>2347</v>
      </c>
      <c r="Q796" s="267">
        <v>17</v>
      </c>
      <c r="R796" s="282">
        <f t="shared" si="82"/>
        <v>0</v>
      </c>
      <c r="S796" s="207">
        <v>17</v>
      </c>
    </row>
    <row r="797" spans="1:19">
      <c r="A797" s="173" t="str">
        <f t="shared" si="85"/>
        <v>Dysk z włókninyDF-DH126mmA MED3M Durable Flex</v>
      </c>
      <c r="C797" s="185" t="s">
        <v>1570</v>
      </c>
      <c r="D797" s="185" t="s">
        <v>2188</v>
      </c>
      <c r="E797" s="57" t="s">
        <v>2189</v>
      </c>
      <c r="F797" s="57" t="s">
        <v>358</v>
      </c>
      <c r="G797" s="289"/>
      <c r="H797" s="289"/>
      <c r="I797" s="289" t="s">
        <v>1505</v>
      </c>
      <c r="J797" s="57">
        <v>20</v>
      </c>
      <c r="K797" s="265" t="s">
        <v>139</v>
      </c>
      <c r="L797" s="234"/>
      <c r="M797" s="367">
        <f t="shared" si="84"/>
        <v>17</v>
      </c>
      <c r="N797" s="290">
        <f t="shared" si="83"/>
        <v>17</v>
      </c>
      <c r="O797" s="234"/>
      <c r="P797" s="200" t="s">
        <v>2348</v>
      </c>
      <c r="Q797" s="267">
        <v>17</v>
      </c>
      <c r="R797" s="282">
        <f t="shared" si="82"/>
        <v>0</v>
      </c>
      <c r="S797" s="207">
        <v>17</v>
      </c>
    </row>
    <row r="798" spans="1:19">
      <c r="A798" s="173" t="str">
        <f t="shared" si="85"/>
        <v>Dysk z włókninyDF-DH126mmA FIN3M Durable Flex</v>
      </c>
      <c r="C798" s="185" t="s">
        <v>1570</v>
      </c>
      <c r="D798" s="185" t="s">
        <v>2188</v>
      </c>
      <c r="E798" s="57" t="s">
        <v>2189</v>
      </c>
      <c r="F798" s="57" t="s">
        <v>394</v>
      </c>
      <c r="G798" s="289"/>
      <c r="H798" s="289"/>
      <c r="I798" s="289" t="s">
        <v>1505</v>
      </c>
      <c r="J798" s="57">
        <v>20</v>
      </c>
      <c r="K798" s="265" t="s">
        <v>139</v>
      </c>
      <c r="L798" s="234"/>
      <c r="M798" s="367">
        <f t="shared" si="84"/>
        <v>17</v>
      </c>
      <c r="N798" s="290">
        <f t="shared" si="83"/>
        <v>17</v>
      </c>
      <c r="O798" s="234"/>
      <c r="P798" s="200" t="s">
        <v>2349</v>
      </c>
      <c r="Q798" s="267">
        <v>17</v>
      </c>
      <c r="R798" s="282">
        <f t="shared" si="82"/>
        <v>0</v>
      </c>
      <c r="S798" s="207">
        <v>17</v>
      </c>
    </row>
    <row r="799" spans="1:19" s="56" customFormat="1">
      <c r="A799" s="173" t="str">
        <f t="shared" si="81"/>
        <v>Dysk z włókninyDF-DC126x22A CRS223M Durable Flex</v>
      </c>
      <c r="B799" s="173"/>
      <c r="C799" s="185" t="s">
        <v>1570</v>
      </c>
      <c r="D799" s="185" t="s">
        <v>1555</v>
      </c>
      <c r="E799" s="57" t="s">
        <v>2012</v>
      </c>
      <c r="F799" s="57" t="s">
        <v>65</v>
      </c>
      <c r="G799" s="289">
        <v>22</v>
      </c>
      <c r="H799" s="289"/>
      <c r="I799" s="289" t="s">
        <v>1505</v>
      </c>
      <c r="J799" s="57">
        <v>20</v>
      </c>
      <c r="K799" s="265" t="s">
        <v>139</v>
      </c>
      <c r="L799" s="234"/>
      <c r="M799" s="367">
        <f t="shared" si="84"/>
        <v>17</v>
      </c>
      <c r="N799" s="290">
        <f t="shared" si="83"/>
        <v>17</v>
      </c>
      <c r="O799" s="234"/>
      <c r="P799" s="200" t="s">
        <v>2350</v>
      </c>
      <c r="Q799" s="244">
        <v>17</v>
      </c>
      <c r="R799" s="282">
        <f t="shared" si="82"/>
        <v>0</v>
      </c>
      <c r="S799" s="202">
        <v>17</v>
      </c>
    </row>
    <row r="800" spans="1:19" s="56" customFormat="1">
      <c r="A800" s="173" t="str">
        <f t="shared" si="81"/>
        <v>Dysk z włókninyDF-DC126x22A MED223M Durable Flex</v>
      </c>
      <c r="B800" s="173"/>
      <c r="C800" s="185" t="s">
        <v>1570</v>
      </c>
      <c r="D800" s="185" t="s">
        <v>1555</v>
      </c>
      <c r="E800" s="57" t="s">
        <v>2012</v>
      </c>
      <c r="F800" s="57" t="s">
        <v>358</v>
      </c>
      <c r="G800" s="289">
        <v>22</v>
      </c>
      <c r="H800" s="289"/>
      <c r="I800" s="289" t="s">
        <v>1505</v>
      </c>
      <c r="J800" s="57">
        <v>20</v>
      </c>
      <c r="K800" s="265" t="s">
        <v>139</v>
      </c>
      <c r="L800" s="234"/>
      <c r="M800" s="367">
        <f t="shared" si="84"/>
        <v>17</v>
      </c>
      <c r="N800" s="290">
        <f t="shared" si="83"/>
        <v>17</v>
      </c>
      <c r="O800" s="234"/>
      <c r="P800" s="200" t="s">
        <v>2324</v>
      </c>
      <c r="Q800" s="244">
        <v>17</v>
      </c>
      <c r="R800" s="282">
        <f t="shared" si="82"/>
        <v>0</v>
      </c>
      <c r="S800" s="202">
        <v>17</v>
      </c>
    </row>
    <row r="801" spans="1:19" s="56" customFormat="1">
      <c r="A801" s="173" t="str">
        <f t="shared" si="81"/>
        <v>Dysk z włókninyDF-DC126x22A FIN223M Durable Flex</v>
      </c>
      <c r="B801" s="173"/>
      <c r="C801" s="185" t="s">
        <v>1570</v>
      </c>
      <c r="D801" s="185" t="s">
        <v>1555</v>
      </c>
      <c r="E801" s="57" t="s">
        <v>2012</v>
      </c>
      <c r="F801" s="57" t="s">
        <v>394</v>
      </c>
      <c r="G801" s="289">
        <v>22</v>
      </c>
      <c r="H801" s="289"/>
      <c r="I801" s="289" t="s">
        <v>1505</v>
      </c>
      <c r="J801" s="57">
        <v>20</v>
      </c>
      <c r="K801" s="265" t="s">
        <v>139</v>
      </c>
      <c r="L801" s="234"/>
      <c r="M801" s="367">
        <f t="shared" si="84"/>
        <v>17</v>
      </c>
      <c r="N801" s="290">
        <f t="shared" si="83"/>
        <v>17</v>
      </c>
      <c r="O801" s="234"/>
      <c r="P801" s="200" t="s">
        <v>2324</v>
      </c>
      <c r="Q801" s="244">
        <v>17</v>
      </c>
      <c r="R801" s="282">
        <f t="shared" si="82"/>
        <v>0</v>
      </c>
      <c r="S801" s="202">
        <v>17</v>
      </c>
    </row>
    <row r="802" spans="1:19">
      <c r="A802" s="173" t="str">
        <f t="shared" si="81"/>
        <v>Dysk z włókninyRFC-DC115mmA XCRS22podłoże SB</v>
      </c>
      <c r="C802" s="185" t="s">
        <v>1570</v>
      </c>
      <c r="D802" s="185" t="s">
        <v>1140</v>
      </c>
      <c r="E802" s="57" t="s">
        <v>862</v>
      </c>
      <c r="F802" s="57" t="s">
        <v>138</v>
      </c>
      <c r="G802" s="289">
        <v>22</v>
      </c>
      <c r="H802" s="289"/>
      <c r="I802" s="289" t="s">
        <v>784</v>
      </c>
      <c r="J802" s="57">
        <v>20</v>
      </c>
      <c r="K802" s="265" t="s">
        <v>139</v>
      </c>
      <c r="L802" s="234"/>
      <c r="M802" s="367">
        <f t="shared" si="84"/>
        <v>15</v>
      </c>
      <c r="N802" s="290">
        <f t="shared" si="83"/>
        <v>15</v>
      </c>
      <c r="O802" s="234"/>
      <c r="P802" s="200" t="s">
        <v>2351</v>
      </c>
      <c r="Q802" s="267">
        <v>15</v>
      </c>
      <c r="R802" s="282">
        <f t="shared" si="82"/>
        <v>0</v>
      </c>
      <c r="S802" s="207">
        <v>15</v>
      </c>
    </row>
    <row r="803" spans="1:19">
      <c r="A803" s="173" t="str">
        <f t="shared" ref="A803:A805" si="86">_xlfn.CONCAT(C803,D803,E803,F803,G803,I803)</f>
        <v>Dysk z włókninyDF-DH115mmA CRS3M Durable Flex</v>
      </c>
      <c r="C803" s="185" t="s">
        <v>1570</v>
      </c>
      <c r="D803" s="185" t="s">
        <v>2188</v>
      </c>
      <c r="E803" s="57" t="s">
        <v>862</v>
      </c>
      <c r="F803" s="57" t="s">
        <v>65</v>
      </c>
      <c r="G803" s="289"/>
      <c r="H803" s="289"/>
      <c r="I803" s="289" t="s">
        <v>1505</v>
      </c>
      <c r="J803" s="57">
        <v>20</v>
      </c>
      <c r="K803" s="265" t="s">
        <v>139</v>
      </c>
      <c r="L803" s="234"/>
      <c r="M803" s="367">
        <f t="shared" si="84"/>
        <v>15</v>
      </c>
      <c r="N803" s="290">
        <f t="shared" si="83"/>
        <v>15</v>
      </c>
      <c r="O803" s="234"/>
      <c r="P803" s="200" t="s">
        <v>2324</v>
      </c>
      <c r="Q803" s="267">
        <v>15</v>
      </c>
      <c r="R803" s="282">
        <f t="shared" si="82"/>
        <v>0</v>
      </c>
      <c r="S803" s="207">
        <v>15</v>
      </c>
    </row>
    <row r="804" spans="1:19">
      <c r="A804" s="173" t="str">
        <f t="shared" si="86"/>
        <v>Dysk z włókninyDF-DH115mmA MED3M Durable Flex</v>
      </c>
      <c r="C804" s="185" t="s">
        <v>1570</v>
      </c>
      <c r="D804" s="185" t="s">
        <v>2188</v>
      </c>
      <c r="E804" s="57" t="s">
        <v>862</v>
      </c>
      <c r="F804" s="57" t="s">
        <v>358</v>
      </c>
      <c r="G804" s="289"/>
      <c r="H804" s="289"/>
      <c r="I804" s="289" t="s">
        <v>1505</v>
      </c>
      <c r="J804" s="57">
        <v>20</v>
      </c>
      <c r="K804" s="265" t="s">
        <v>139</v>
      </c>
      <c r="L804" s="234"/>
      <c r="M804" s="367">
        <f t="shared" si="84"/>
        <v>15</v>
      </c>
      <c r="N804" s="290">
        <f t="shared" si="83"/>
        <v>15</v>
      </c>
      <c r="O804" s="234"/>
      <c r="P804" s="200" t="s">
        <v>2324</v>
      </c>
      <c r="Q804" s="267">
        <v>15</v>
      </c>
      <c r="R804" s="282">
        <f t="shared" si="82"/>
        <v>0</v>
      </c>
      <c r="S804" s="207">
        <v>15</v>
      </c>
    </row>
    <row r="805" spans="1:19">
      <c r="A805" s="173" t="str">
        <f t="shared" si="86"/>
        <v>Dysk z włókninyDF-DH115mmA FIN3M Durable Flex</v>
      </c>
      <c r="C805" s="185" t="s">
        <v>1570</v>
      </c>
      <c r="D805" s="185" t="s">
        <v>2188</v>
      </c>
      <c r="E805" s="57" t="s">
        <v>862</v>
      </c>
      <c r="F805" s="57" t="s">
        <v>394</v>
      </c>
      <c r="G805" s="289"/>
      <c r="H805" s="289"/>
      <c r="I805" s="289" t="s">
        <v>1505</v>
      </c>
      <c r="J805" s="57">
        <v>20</v>
      </c>
      <c r="K805" s="265" t="s">
        <v>139</v>
      </c>
      <c r="L805" s="234"/>
      <c r="M805" s="367">
        <f t="shared" si="84"/>
        <v>15</v>
      </c>
      <c r="N805" s="290">
        <f t="shared" si="83"/>
        <v>15</v>
      </c>
      <c r="O805" s="234"/>
      <c r="P805" s="200" t="s">
        <v>2324</v>
      </c>
      <c r="Q805" s="267">
        <v>15</v>
      </c>
      <c r="R805" s="282">
        <f t="shared" si="82"/>
        <v>0</v>
      </c>
      <c r="S805" s="207">
        <v>15</v>
      </c>
    </row>
    <row r="806" spans="1:19">
      <c r="A806" s="173" t="str">
        <f t="shared" si="81"/>
        <v>Dysk z włókninyDF-DC115x22A CRS223M Durable Flex</v>
      </c>
      <c r="C806" s="185" t="s">
        <v>1570</v>
      </c>
      <c r="D806" s="185" t="s">
        <v>1555</v>
      </c>
      <c r="E806" s="57" t="s">
        <v>2183</v>
      </c>
      <c r="F806" s="57" t="s">
        <v>65</v>
      </c>
      <c r="G806" s="289">
        <v>22</v>
      </c>
      <c r="H806" s="289"/>
      <c r="I806" s="289" t="s">
        <v>1505</v>
      </c>
      <c r="J806" s="57">
        <v>20</v>
      </c>
      <c r="K806" s="265" t="s">
        <v>139</v>
      </c>
      <c r="L806" s="234"/>
      <c r="M806" s="367">
        <f t="shared" si="84"/>
        <v>15</v>
      </c>
      <c r="N806" s="290">
        <f t="shared" si="83"/>
        <v>15</v>
      </c>
      <c r="O806" s="234"/>
      <c r="P806" s="200" t="s">
        <v>2324</v>
      </c>
      <c r="Q806" s="267">
        <v>15</v>
      </c>
      <c r="R806" s="282">
        <f t="shared" si="82"/>
        <v>0</v>
      </c>
      <c r="S806" s="207">
        <v>15</v>
      </c>
    </row>
    <row r="807" spans="1:19">
      <c r="A807" s="173" t="str">
        <f t="shared" si="81"/>
        <v>Dysk z włókninyDF-DC115x22A MED223M Durable Flex</v>
      </c>
      <c r="C807" s="185" t="s">
        <v>1570</v>
      </c>
      <c r="D807" s="185" t="s">
        <v>1555</v>
      </c>
      <c r="E807" s="57" t="s">
        <v>2183</v>
      </c>
      <c r="F807" s="57" t="s">
        <v>358</v>
      </c>
      <c r="G807" s="289">
        <v>22</v>
      </c>
      <c r="H807" s="289"/>
      <c r="I807" s="289" t="s">
        <v>1505</v>
      </c>
      <c r="J807" s="57">
        <v>20</v>
      </c>
      <c r="K807" s="265" t="s">
        <v>139</v>
      </c>
      <c r="L807" s="234"/>
      <c r="M807" s="367">
        <f t="shared" si="84"/>
        <v>15</v>
      </c>
      <c r="N807" s="290">
        <f t="shared" si="83"/>
        <v>15</v>
      </c>
      <c r="O807" s="234"/>
      <c r="P807" s="200" t="s">
        <v>2324</v>
      </c>
      <c r="Q807" s="267">
        <v>15</v>
      </c>
      <c r="R807" s="282">
        <f t="shared" si="82"/>
        <v>0</v>
      </c>
      <c r="S807" s="207">
        <v>15</v>
      </c>
    </row>
    <row r="808" spans="1:19">
      <c r="A808" s="173" t="str">
        <f t="shared" si="81"/>
        <v>Dysk z włókninyDF-DC115x22A FIN223M Durable Flex</v>
      </c>
      <c r="C808" s="185" t="s">
        <v>1570</v>
      </c>
      <c r="D808" s="185" t="s">
        <v>1555</v>
      </c>
      <c r="E808" s="57" t="s">
        <v>2183</v>
      </c>
      <c r="F808" s="57" t="s">
        <v>394</v>
      </c>
      <c r="G808" s="289">
        <v>22</v>
      </c>
      <c r="H808" s="289"/>
      <c r="I808" s="289" t="s">
        <v>1505</v>
      </c>
      <c r="J808" s="57">
        <v>20</v>
      </c>
      <c r="K808" s="265" t="s">
        <v>139</v>
      </c>
      <c r="L808" s="234"/>
      <c r="M808" s="367">
        <f t="shared" si="84"/>
        <v>15</v>
      </c>
      <c r="N808" s="290">
        <f t="shared" si="83"/>
        <v>15</v>
      </c>
      <c r="O808" s="234"/>
      <c r="P808" s="200" t="s">
        <v>2324</v>
      </c>
      <c r="Q808" s="267">
        <v>15</v>
      </c>
      <c r="R808" s="282">
        <f t="shared" si="82"/>
        <v>0</v>
      </c>
      <c r="S808" s="207">
        <v>15</v>
      </c>
    </row>
    <row r="809" spans="1:19">
      <c r="A809" s="173" t="str">
        <f t="shared" si="81"/>
        <v>Dysk z włókninyRP-DC                                        126mmA CRS22</v>
      </c>
      <c r="C809" s="28" t="s">
        <v>1570</v>
      </c>
      <c r="D809" s="28" t="s">
        <v>791</v>
      </c>
      <c r="E809" s="23" t="s">
        <v>2189</v>
      </c>
      <c r="F809" s="344" t="s">
        <v>65</v>
      </c>
      <c r="G809" s="291">
        <v>22</v>
      </c>
      <c r="H809" s="291"/>
      <c r="I809" s="343"/>
      <c r="J809" s="23">
        <v>20</v>
      </c>
      <c r="K809" s="265" t="s">
        <v>139</v>
      </c>
      <c r="L809" s="234"/>
      <c r="M809" s="367">
        <f t="shared" si="84"/>
        <v>15</v>
      </c>
      <c r="N809" s="290">
        <f t="shared" si="83"/>
        <v>15</v>
      </c>
      <c r="O809" s="234"/>
      <c r="P809" s="200" t="s">
        <v>792</v>
      </c>
      <c r="Q809" s="267">
        <v>14</v>
      </c>
      <c r="R809" s="282">
        <f t="shared" si="82"/>
        <v>7.1428571428571425E-2</v>
      </c>
      <c r="S809" s="207">
        <v>15</v>
      </c>
    </row>
    <row r="810" spans="1:19">
      <c r="A810" s="173" t="str">
        <f t="shared" si="81"/>
        <v>Dysk z włókninyRP-DC                                        126mmA MED22</v>
      </c>
      <c r="C810" s="28" t="s">
        <v>1570</v>
      </c>
      <c r="D810" s="28" t="s">
        <v>791</v>
      </c>
      <c r="E810" s="23" t="s">
        <v>2189</v>
      </c>
      <c r="F810" s="345" t="s">
        <v>358</v>
      </c>
      <c r="G810" s="291">
        <v>22</v>
      </c>
      <c r="H810" s="291"/>
      <c r="I810" s="343"/>
      <c r="J810" s="23">
        <v>20</v>
      </c>
      <c r="K810" s="265" t="s">
        <v>139</v>
      </c>
      <c r="L810" s="234"/>
      <c r="M810" s="367">
        <f t="shared" si="84"/>
        <v>13.7</v>
      </c>
      <c r="N810" s="290">
        <f t="shared" si="83"/>
        <v>13.7</v>
      </c>
      <c r="O810" s="234"/>
      <c r="P810" s="200" t="s">
        <v>793</v>
      </c>
      <c r="Q810" s="267">
        <v>12.8</v>
      </c>
      <c r="R810" s="282">
        <f t="shared" si="82"/>
        <v>7.0312499999999889E-2</v>
      </c>
      <c r="S810" s="207">
        <v>13.7</v>
      </c>
    </row>
    <row r="811" spans="1:19">
      <c r="A811" s="173" t="str">
        <f t="shared" si="81"/>
        <v>Dysk z włókninyRP-DC                                        126mmA VFN22</v>
      </c>
      <c r="C811" s="28" t="s">
        <v>1570</v>
      </c>
      <c r="D811" s="28" t="s">
        <v>791</v>
      </c>
      <c r="E811" s="23" t="s">
        <v>2189</v>
      </c>
      <c r="F811" s="345" t="s">
        <v>68</v>
      </c>
      <c r="G811" s="291">
        <v>22</v>
      </c>
      <c r="H811" s="291"/>
      <c r="I811" s="343"/>
      <c r="J811" s="23">
        <v>20</v>
      </c>
      <c r="K811" s="265" t="s">
        <v>139</v>
      </c>
      <c r="L811" s="234"/>
      <c r="M811" s="367">
        <f t="shared" si="84"/>
        <v>13.7</v>
      </c>
      <c r="N811" s="290">
        <f t="shared" si="83"/>
        <v>13.7</v>
      </c>
      <c r="O811" s="234"/>
      <c r="P811" s="200" t="s">
        <v>794</v>
      </c>
      <c r="Q811" s="267">
        <v>12.8</v>
      </c>
      <c r="R811" s="282">
        <f t="shared" si="82"/>
        <v>7.0312499999999889E-2</v>
      </c>
      <c r="S811" s="207">
        <v>13.7</v>
      </c>
    </row>
    <row r="812" spans="1:19">
      <c r="A812" s="173" t="str">
        <f t="shared" si="81"/>
        <v>Dysk z włókninyRP-DC                                        115mmA CRS22</v>
      </c>
      <c r="C812" s="28" t="s">
        <v>1570</v>
      </c>
      <c r="D812" s="28" t="s">
        <v>791</v>
      </c>
      <c r="E812" s="23" t="s">
        <v>862</v>
      </c>
      <c r="F812" s="344" t="s">
        <v>65</v>
      </c>
      <c r="G812" s="291">
        <v>22</v>
      </c>
      <c r="H812" s="291"/>
      <c r="I812" s="343"/>
      <c r="J812" s="23">
        <v>20</v>
      </c>
      <c r="K812" s="265" t="s">
        <v>139</v>
      </c>
      <c r="L812" s="234"/>
      <c r="M812" s="367">
        <f t="shared" si="84"/>
        <v>13.7</v>
      </c>
      <c r="N812" s="290">
        <f t="shared" si="83"/>
        <v>13.7</v>
      </c>
      <c r="O812" s="234"/>
      <c r="P812" s="200" t="s">
        <v>2324</v>
      </c>
      <c r="Q812" s="267">
        <v>12.8</v>
      </c>
      <c r="R812" s="282">
        <f t="shared" si="82"/>
        <v>7.0312499999999889E-2</v>
      </c>
      <c r="S812" s="207">
        <v>13.7</v>
      </c>
    </row>
    <row r="813" spans="1:19">
      <c r="A813" s="173" t="str">
        <f t="shared" si="81"/>
        <v>Dysk z włókninyRP-DC                                        115mmA MED22</v>
      </c>
      <c r="C813" s="28" t="s">
        <v>1570</v>
      </c>
      <c r="D813" s="28" t="s">
        <v>791</v>
      </c>
      <c r="E813" s="23" t="s">
        <v>862</v>
      </c>
      <c r="F813" s="345" t="s">
        <v>358</v>
      </c>
      <c r="G813" s="291">
        <v>22</v>
      </c>
      <c r="H813" s="291"/>
      <c r="I813" s="343"/>
      <c r="J813" s="23">
        <v>20</v>
      </c>
      <c r="K813" s="265" t="s">
        <v>139</v>
      </c>
      <c r="L813" s="234"/>
      <c r="M813" s="367">
        <f t="shared" si="84"/>
        <v>12.2</v>
      </c>
      <c r="N813" s="290">
        <f t="shared" si="83"/>
        <v>12.2</v>
      </c>
      <c r="O813" s="234"/>
      <c r="P813" s="200" t="s">
        <v>2324</v>
      </c>
      <c r="Q813" s="267">
        <v>11.4</v>
      </c>
      <c r="R813" s="282">
        <f t="shared" si="82"/>
        <v>7.0175438596491127E-2</v>
      </c>
      <c r="S813" s="207">
        <v>12.2</v>
      </c>
    </row>
    <row r="814" spans="1:19">
      <c r="A814" s="173" t="str">
        <f t="shared" si="81"/>
        <v>Dysk z włókninyRP-DC                                        115mmA VFN22</v>
      </c>
      <c r="C814" s="28" t="s">
        <v>1570</v>
      </c>
      <c r="D814" s="28" t="s">
        <v>791</v>
      </c>
      <c r="E814" s="23" t="s">
        <v>862</v>
      </c>
      <c r="F814" s="345" t="s">
        <v>68</v>
      </c>
      <c r="G814" s="291">
        <v>22</v>
      </c>
      <c r="H814" s="291"/>
      <c r="I814" s="343"/>
      <c r="J814" s="23">
        <v>20</v>
      </c>
      <c r="K814" s="265" t="s">
        <v>139</v>
      </c>
      <c r="L814" s="234"/>
      <c r="M814" s="367">
        <f t="shared" si="84"/>
        <v>12.2</v>
      </c>
      <c r="N814" s="290">
        <f t="shared" si="83"/>
        <v>12.2</v>
      </c>
      <c r="O814" s="234"/>
      <c r="P814" s="200" t="s">
        <v>2324</v>
      </c>
      <c r="Q814" s="267">
        <v>11.4</v>
      </c>
      <c r="R814" s="282">
        <f t="shared" si="82"/>
        <v>7.0175438596491127E-2</v>
      </c>
      <c r="S814" s="207">
        <v>12.2</v>
      </c>
    </row>
    <row r="815" spans="1:19">
      <c r="A815" s="173" t="str">
        <f t="shared" si="81"/>
        <v>Dysk z włókninyRP-DH126mmA CRSb/o</v>
      </c>
      <c r="C815" s="28" t="s">
        <v>1570</v>
      </c>
      <c r="D815" s="28" t="s">
        <v>795</v>
      </c>
      <c r="E815" s="23" t="s">
        <v>2189</v>
      </c>
      <c r="F815" s="344" t="s">
        <v>65</v>
      </c>
      <c r="G815" s="343" t="s">
        <v>861</v>
      </c>
      <c r="H815" s="343"/>
      <c r="I815" s="343"/>
      <c r="J815" s="23">
        <v>20</v>
      </c>
      <c r="K815" s="265" t="s">
        <v>139</v>
      </c>
      <c r="L815" s="234"/>
      <c r="M815" s="367">
        <f t="shared" si="84"/>
        <v>15</v>
      </c>
      <c r="N815" s="290">
        <f t="shared" si="83"/>
        <v>15</v>
      </c>
      <c r="O815" s="234"/>
      <c r="P815" s="200" t="s">
        <v>2324</v>
      </c>
      <c r="Q815" s="267">
        <v>14</v>
      </c>
      <c r="R815" s="282">
        <f t="shared" si="82"/>
        <v>7.1428571428571425E-2</v>
      </c>
      <c r="S815" s="207">
        <v>15</v>
      </c>
    </row>
    <row r="816" spans="1:19">
      <c r="A816" s="173" t="str">
        <f t="shared" si="81"/>
        <v>Dysk z włókninyRP-DH126mmA MEDb/o</v>
      </c>
      <c r="C816" s="28" t="s">
        <v>1570</v>
      </c>
      <c r="D816" s="28" t="s">
        <v>795</v>
      </c>
      <c r="E816" s="23" t="s">
        <v>2189</v>
      </c>
      <c r="F816" s="345" t="s">
        <v>358</v>
      </c>
      <c r="G816" s="343" t="s">
        <v>861</v>
      </c>
      <c r="H816" s="343"/>
      <c r="I816" s="343"/>
      <c r="J816" s="23">
        <v>20</v>
      </c>
      <c r="K816" s="265" t="s">
        <v>139</v>
      </c>
      <c r="L816" s="234"/>
      <c r="M816" s="367">
        <f t="shared" si="84"/>
        <v>13.7</v>
      </c>
      <c r="N816" s="290">
        <f t="shared" si="83"/>
        <v>13.7</v>
      </c>
      <c r="O816" s="234"/>
      <c r="P816" s="200" t="s">
        <v>2324</v>
      </c>
      <c r="Q816" s="267">
        <v>12.8</v>
      </c>
      <c r="R816" s="282">
        <f t="shared" si="82"/>
        <v>7.0312499999999889E-2</v>
      </c>
      <c r="S816" s="207">
        <v>13.7</v>
      </c>
    </row>
    <row r="817" spans="1:19">
      <c r="A817" s="173" t="str">
        <f t="shared" si="81"/>
        <v>Dysk z włókninyRP-DH126mmA VFNb/o</v>
      </c>
      <c r="C817" s="28" t="s">
        <v>1570</v>
      </c>
      <c r="D817" s="28" t="s">
        <v>795</v>
      </c>
      <c r="E817" s="23" t="s">
        <v>2189</v>
      </c>
      <c r="F817" s="345" t="s">
        <v>68</v>
      </c>
      <c r="G817" s="343" t="s">
        <v>861</v>
      </c>
      <c r="H817" s="343"/>
      <c r="I817" s="343"/>
      <c r="J817" s="23">
        <v>20</v>
      </c>
      <c r="K817" s="265" t="s">
        <v>139</v>
      </c>
      <c r="L817" s="234"/>
      <c r="M817" s="367">
        <f t="shared" si="84"/>
        <v>13.7</v>
      </c>
      <c r="N817" s="290">
        <f t="shared" si="83"/>
        <v>13.7</v>
      </c>
      <c r="O817" s="234"/>
      <c r="P817" s="200" t="s">
        <v>2324</v>
      </c>
      <c r="Q817" s="267">
        <v>12.8</v>
      </c>
      <c r="R817" s="282">
        <f t="shared" ref="R817:R850" si="87">(S817-Q817)/Q817</f>
        <v>7.0312499999999889E-2</v>
      </c>
      <c r="S817" s="207">
        <v>13.7</v>
      </c>
    </row>
    <row r="818" spans="1:19">
      <c r="A818" s="173" t="str">
        <f t="shared" si="81"/>
        <v>Dysk z włókninyRP-DH115mmA CRSb/o</v>
      </c>
      <c r="C818" s="28" t="s">
        <v>1570</v>
      </c>
      <c r="D818" s="28" t="s">
        <v>795</v>
      </c>
      <c r="E818" s="23" t="s">
        <v>862</v>
      </c>
      <c r="F818" s="344" t="s">
        <v>65</v>
      </c>
      <c r="G818" s="343" t="s">
        <v>861</v>
      </c>
      <c r="H818" s="343"/>
      <c r="I818" s="343"/>
      <c r="J818" s="23">
        <v>20</v>
      </c>
      <c r="K818" s="265" t="s">
        <v>139</v>
      </c>
      <c r="L818" s="234"/>
      <c r="M818" s="367">
        <f t="shared" si="84"/>
        <v>13.7</v>
      </c>
      <c r="N818" s="290">
        <f t="shared" si="83"/>
        <v>13.7</v>
      </c>
      <c r="O818" s="234"/>
      <c r="P818" s="200" t="s">
        <v>2324</v>
      </c>
      <c r="Q818" s="267">
        <v>12.8</v>
      </c>
      <c r="R818" s="282">
        <f t="shared" si="87"/>
        <v>7.0312499999999889E-2</v>
      </c>
      <c r="S818" s="207">
        <v>13.7</v>
      </c>
    </row>
    <row r="819" spans="1:19">
      <c r="A819" s="173" t="str">
        <f t="shared" si="81"/>
        <v>Dysk z włókninyRP-DH115mmA MEDb/o</v>
      </c>
      <c r="C819" s="28" t="s">
        <v>1570</v>
      </c>
      <c r="D819" s="28" t="s">
        <v>795</v>
      </c>
      <c r="E819" s="23" t="s">
        <v>862</v>
      </c>
      <c r="F819" s="345" t="s">
        <v>358</v>
      </c>
      <c r="G819" s="343" t="s">
        <v>861</v>
      </c>
      <c r="H819" s="343"/>
      <c r="I819" s="343"/>
      <c r="J819" s="23">
        <v>20</v>
      </c>
      <c r="K819" s="265" t="s">
        <v>139</v>
      </c>
      <c r="L819" s="234"/>
      <c r="M819" s="367">
        <f t="shared" si="84"/>
        <v>12.2</v>
      </c>
      <c r="N819" s="290">
        <f t="shared" si="83"/>
        <v>12.2</v>
      </c>
      <c r="O819" s="234"/>
      <c r="P819" s="200" t="s">
        <v>2324</v>
      </c>
      <c r="Q819" s="267">
        <v>11.4</v>
      </c>
      <c r="R819" s="282">
        <f t="shared" si="87"/>
        <v>7.0175438596491127E-2</v>
      </c>
      <c r="S819" s="207">
        <v>12.2</v>
      </c>
    </row>
    <row r="820" spans="1:19">
      <c r="A820" s="173" t="str">
        <f t="shared" si="81"/>
        <v>Dysk z włókninyRP-DH115mmA VFNb/o</v>
      </c>
      <c r="C820" s="28" t="s">
        <v>1570</v>
      </c>
      <c r="D820" s="28" t="s">
        <v>795</v>
      </c>
      <c r="E820" s="23" t="s">
        <v>862</v>
      </c>
      <c r="F820" s="345" t="s">
        <v>68</v>
      </c>
      <c r="G820" s="343" t="s">
        <v>861</v>
      </c>
      <c r="H820" s="343"/>
      <c r="I820" s="343"/>
      <c r="J820" s="23">
        <v>20</v>
      </c>
      <c r="K820" s="265" t="s">
        <v>139</v>
      </c>
      <c r="L820" s="234"/>
      <c r="M820" s="367">
        <f t="shared" si="84"/>
        <v>12.2</v>
      </c>
      <c r="N820" s="290">
        <f t="shared" si="83"/>
        <v>12.2</v>
      </c>
      <c r="O820" s="234"/>
      <c r="P820" s="200" t="s">
        <v>2324</v>
      </c>
      <c r="Q820" s="267">
        <v>11.4</v>
      </c>
      <c r="R820" s="282">
        <f t="shared" si="87"/>
        <v>7.0175438596491127E-2</v>
      </c>
      <c r="S820" s="207">
        <v>12.2</v>
      </c>
    </row>
    <row r="821" spans="1:19">
      <c r="A821" s="173" t="str">
        <f t="shared" si="81"/>
        <v>Dysk z włókninyRH-DC126mmCRS HD22Heavy Duty</v>
      </c>
      <c r="C821" s="28" t="s">
        <v>1570</v>
      </c>
      <c r="D821" s="28" t="s">
        <v>796</v>
      </c>
      <c r="E821" s="23" t="s">
        <v>2189</v>
      </c>
      <c r="F821" s="31" t="s">
        <v>797</v>
      </c>
      <c r="G821" s="291">
        <v>22</v>
      </c>
      <c r="H821" s="291"/>
      <c r="I821" s="291" t="s">
        <v>1151</v>
      </c>
      <c r="J821" s="23">
        <v>20</v>
      </c>
      <c r="K821" s="265" t="s">
        <v>139</v>
      </c>
      <c r="L821" s="234"/>
      <c r="M821" s="367">
        <f t="shared" si="84"/>
        <v>17.600000000000001</v>
      </c>
      <c r="N821" s="290">
        <f t="shared" si="83"/>
        <v>17.600000000000001</v>
      </c>
      <c r="O821" s="234"/>
      <c r="P821" s="200" t="s">
        <v>798</v>
      </c>
      <c r="Q821" s="267">
        <v>16</v>
      </c>
      <c r="R821" s="282">
        <f t="shared" si="87"/>
        <v>0.10000000000000009</v>
      </c>
      <c r="S821" s="207">
        <v>17.600000000000001</v>
      </c>
    </row>
    <row r="822" spans="1:19">
      <c r="A822" s="173" t="str">
        <f t="shared" si="81"/>
        <v>Dysk z włókninyRH-DC126mmMED HD22Heavy Duty</v>
      </c>
      <c r="C822" s="28" t="s">
        <v>1570</v>
      </c>
      <c r="D822" s="28" t="s">
        <v>796</v>
      </c>
      <c r="E822" s="23" t="s">
        <v>2189</v>
      </c>
      <c r="F822" s="23" t="s">
        <v>799</v>
      </c>
      <c r="G822" s="291">
        <v>22</v>
      </c>
      <c r="H822" s="291"/>
      <c r="I822" s="291" t="s">
        <v>1151</v>
      </c>
      <c r="J822" s="23">
        <v>20</v>
      </c>
      <c r="K822" s="265" t="s">
        <v>139</v>
      </c>
      <c r="L822" s="234"/>
      <c r="M822" s="367">
        <f t="shared" si="84"/>
        <v>17.600000000000001</v>
      </c>
      <c r="N822" s="290">
        <f t="shared" si="83"/>
        <v>17.600000000000001</v>
      </c>
      <c r="O822" s="234"/>
      <c r="P822" s="200" t="s">
        <v>800</v>
      </c>
      <c r="Q822" s="267">
        <v>16</v>
      </c>
      <c r="R822" s="282">
        <f t="shared" si="87"/>
        <v>0.10000000000000009</v>
      </c>
      <c r="S822" s="207">
        <v>17.600000000000001</v>
      </c>
    </row>
    <row r="823" spans="1:19">
      <c r="A823" s="173" t="str">
        <f t="shared" si="81"/>
        <v>Dysk z włókninyRH-DC115mmCRS HD22Heavy Duty</v>
      </c>
      <c r="C823" s="28" t="s">
        <v>1570</v>
      </c>
      <c r="D823" s="28" t="s">
        <v>796</v>
      </c>
      <c r="E823" s="23" t="s">
        <v>862</v>
      </c>
      <c r="F823" s="23" t="s">
        <v>797</v>
      </c>
      <c r="G823" s="291">
        <v>22</v>
      </c>
      <c r="H823" s="291"/>
      <c r="I823" s="291" t="s">
        <v>1151</v>
      </c>
      <c r="J823" s="23">
        <v>20</v>
      </c>
      <c r="K823" s="265" t="s">
        <v>139</v>
      </c>
      <c r="L823" s="234"/>
      <c r="M823" s="367">
        <f t="shared" ref="M823:M854" si="88">S823</f>
        <v>16.100000000000001</v>
      </c>
      <c r="N823" s="290">
        <f t="shared" si="83"/>
        <v>16.100000000000001</v>
      </c>
      <c r="O823" s="234"/>
      <c r="P823" s="200" t="s">
        <v>2324</v>
      </c>
      <c r="Q823" s="267">
        <v>14.6</v>
      </c>
      <c r="R823" s="282">
        <f t="shared" si="87"/>
        <v>0.10273972602739738</v>
      </c>
      <c r="S823" s="207">
        <v>16.100000000000001</v>
      </c>
    </row>
    <row r="824" spans="1:19">
      <c r="A824" s="173" t="str">
        <f t="shared" si="81"/>
        <v>Dysk z włókninyRH-DC115mmMED HD22Heavy Duty</v>
      </c>
      <c r="C824" s="28" t="s">
        <v>1570</v>
      </c>
      <c r="D824" s="28" t="s">
        <v>796</v>
      </c>
      <c r="E824" s="23" t="s">
        <v>862</v>
      </c>
      <c r="F824" s="23" t="s">
        <v>799</v>
      </c>
      <c r="G824" s="291">
        <v>22</v>
      </c>
      <c r="H824" s="291"/>
      <c r="I824" s="291" t="s">
        <v>1151</v>
      </c>
      <c r="J824" s="23">
        <v>20</v>
      </c>
      <c r="K824" s="265" t="s">
        <v>139</v>
      </c>
      <c r="L824" s="234"/>
      <c r="M824" s="367">
        <f t="shared" si="88"/>
        <v>16.100000000000001</v>
      </c>
      <c r="N824" s="290">
        <f t="shared" si="83"/>
        <v>16.100000000000001</v>
      </c>
      <c r="O824" s="234"/>
      <c r="P824" s="200" t="s">
        <v>2324</v>
      </c>
      <c r="Q824" s="267">
        <v>14.6</v>
      </c>
      <c r="R824" s="282">
        <f t="shared" si="87"/>
        <v>0.10273972602739738</v>
      </c>
      <c r="S824" s="207">
        <v>16.100000000000001</v>
      </c>
    </row>
    <row r="825" spans="1:19">
      <c r="A825" s="173" t="str">
        <f t="shared" si="81"/>
        <v>Dysk z włókninyRH-DH126mmCRS HDb/oHeavy Duty</v>
      </c>
      <c r="C825" s="28" t="s">
        <v>1570</v>
      </c>
      <c r="D825" s="28" t="s">
        <v>801</v>
      </c>
      <c r="E825" s="23" t="s">
        <v>2189</v>
      </c>
      <c r="F825" s="23" t="s">
        <v>797</v>
      </c>
      <c r="G825" s="343" t="s">
        <v>861</v>
      </c>
      <c r="H825" s="343"/>
      <c r="I825" s="291" t="s">
        <v>1151</v>
      </c>
      <c r="J825" s="23">
        <v>20</v>
      </c>
      <c r="K825" s="265" t="s">
        <v>139</v>
      </c>
      <c r="L825" s="234"/>
      <c r="M825" s="367">
        <f t="shared" si="88"/>
        <v>17.600000000000001</v>
      </c>
      <c r="N825" s="290">
        <f t="shared" si="83"/>
        <v>17.600000000000001</v>
      </c>
      <c r="O825" s="234"/>
      <c r="P825" s="200" t="s">
        <v>2324</v>
      </c>
      <c r="Q825" s="267">
        <v>16</v>
      </c>
      <c r="R825" s="282">
        <f t="shared" si="87"/>
        <v>0.10000000000000009</v>
      </c>
      <c r="S825" s="207">
        <v>17.600000000000001</v>
      </c>
    </row>
    <row r="826" spans="1:19">
      <c r="A826" s="173" t="str">
        <f t="shared" si="81"/>
        <v>Dysk z włókninyRH-DH126mmMED HDb/oHeavy Duty</v>
      </c>
      <c r="C826" s="28" t="s">
        <v>1570</v>
      </c>
      <c r="D826" s="28" t="s">
        <v>801</v>
      </c>
      <c r="E826" s="23" t="s">
        <v>2189</v>
      </c>
      <c r="F826" s="23" t="s">
        <v>799</v>
      </c>
      <c r="G826" s="343" t="s">
        <v>861</v>
      </c>
      <c r="H826" s="343"/>
      <c r="I826" s="291" t="s">
        <v>1151</v>
      </c>
      <c r="J826" s="23">
        <v>20</v>
      </c>
      <c r="K826" s="265" t="s">
        <v>139</v>
      </c>
      <c r="L826" s="234"/>
      <c r="M826" s="367">
        <f t="shared" si="88"/>
        <v>17.600000000000001</v>
      </c>
      <c r="N826" s="290">
        <f t="shared" si="83"/>
        <v>17.600000000000001</v>
      </c>
      <c r="O826" s="234"/>
      <c r="P826" s="200" t="s">
        <v>2324</v>
      </c>
      <c r="Q826" s="267">
        <v>16</v>
      </c>
      <c r="R826" s="282">
        <f t="shared" si="87"/>
        <v>0.10000000000000009</v>
      </c>
      <c r="S826" s="207">
        <v>17.600000000000001</v>
      </c>
    </row>
    <row r="827" spans="1:19">
      <c r="A827" s="173" t="str">
        <f t="shared" ref="A827:A857" si="89">_xlfn.CONCAT(C827,D827,E827,F827,G827,I827)</f>
        <v>Dysk z włókninyRH-DH115mmCRS HDb/oHeavy Duty</v>
      </c>
      <c r="C827" s="28" t="s">
        <v>1570</v>
      </c>
      <c r="D827" s="28" t="s">
        <v>801</v>
      </c>
      <c r="E827" s="23" t="s">
        <v>862</v>
      </c>
      <c r="F827" s="23" t="s">
        <v>797</v>
      </c>
      <c r="G827" s="343" t="s">
        <v>861</v>
      </c>
      <c r="H827" s="343"/>
      <c r="I827" s="291" t="s">
        <v>1151</v>
      </c>
      <c r="J827" s="23">
        <v>20</v>
      </c>
      <c r="K827" s="265" t="s">
        <v>139</v>
      </c>
      <c r="L827" s="234"/>
      <c r="M827" s="367">
        <f t="shared" si="88"/>
        <v>16.100000000000001</v>
      </c>
      <c r="N827" s="290">
        <f t="shared" si="83"/>
        <v>16.100000000000001</v>
      </c>
      <c r="O827" s="234"/>
      <c r="P827" s="200" t="s">
        <v>2141</v>
      </c>
      <c r="Q827" s="267">
        <v>14.4</v>
      </c>
      <c r="R827" s="282">
        <f t="shared" si="87"/>
        <v>0.11805555555555562</v>
      </c>
      <c r="S827" s="207">
        <v>16.100000000000001</v>
      </c>
    </row>
    <row r="828" spans="1:19">
      <c r="A828" s="173" t="str">
        <f t="shared" si="89"/>
        <v>Dysk z włókninyRH-DH115mmMED HDb/oHeavy Duty</v>
      </c>
      <c r="C828" s="28" t="s">
        <v>1570</v>
      </c>
      <c r="D828" s="28" t="s">
        <v>801</v>
      </c>
      <c r="E828" s="23" t="s">
        <v>862</v>
      </c>
      <c r="F828" s="23" t="s">
        <v>799</v>
      </c>
      <c r="G828" s="343" t="s">
        <v>861</v>
      </c>
      <c r="H828" s="343"/>
      <c r="I828" s="291" t="s">
        <v>1151</v>
      </c>
      <c r="J828" s="23">
        <v>20</v>
      </c>
      <c r="K828" s="265" t="s">
        <v>139</v>
      </c>
      <c r="L828" s="234"/>
      <c r="M828" s="367">
        <f t="shared" si="88"/>
        <v>16.100000000000001</v>
      </c>
      <c r="N828" s="290">
        <f t="shared" si="83"/>
        <v>16.100000000000001</v>
      </c>
      <c r="O828" s="234"/>
      <c r="P828" s="200" t="s">
        <v>2324</v>
      </c>
      <c r="Q828" s="267">
        <v>14.4</v>
      </c>
      <c r="R828" s="282">
        <f t="shared" si="87"/>
        <v>0.11805555555555562</v>
      </c>
      <c r="S828" s="207">
        <v>16.100000000000001</v>
      </c>
    </row>
    <row r="829" spans="1:19">
      <c r="A829" s="173" t="str">
        <f t="shared" si="89"/>
        <v>Koło CP-DC200A MED12</v>
      </c>
      <c r="C829" s="10" t="s">
        <v>1560</v>
      </c>
      <c r="D829" s="10" t="s">
        <v>802</v>
      </c>
      <c r="E829" s="10">
        <v>200</v>
      </c>
      <c r="F829" s="27" t="s">
        <v>358</v>
      </c>
      <c r="G829" s="298">
        <v>12</v>
      </c>
      <c r="H829" s="298"/>
      <c r="I829" s="298"/>
      <c r="J829" s="23">
        <v>20</v>
      </c>
      <c r="K829" s="265" t="s">
        <v>139</v>
      </c>
      <c r="L829" s="234"/>
      <c r="M829" s="367">
        <f t="shared" si="88"/>
        <v>24.4</v>
      </c>
      <c r="N829" s="290">
        <f t="shared" si="83"/>
        <v>24.4</v>
      </c>
      <c r="O829" s="234"/>
      <c r="P829" s="200" t="s">
        <v>2324</v>
      </c>
      <c r="Q829" s="267">
        <v>24.4</v>
      </c>
      <c r="R829" s="282">
        <f t="shared" si="87"/>
        <v>0</v>
      </c>
      <c r="S829" s="207">
        <v>24.4</v>
      </c>
    </row>
    <row r="830" spans="1:19">
      <c r="A830" s="173" t="str">
        <f t="shared" si="89"/>
        <v>Koło CP-DC150A MED12</v>
      </c>
      <c r="C830" s="10" t="s">
        <v>1560</v>
      </c>
      <c r="D830" s="10" t="s">
        <v>802</v>
      </c>
      <c r="E830" s="10">
        <v>150</v>
      </c>
      <c r="F830" s="27" t="s">
        <v>358</v>
      </c>
      <c r="G830" s="298">
        <v>12</v>
      </c>
      <c r="H830" s="298"/>
      <c r="I830" s="298"/>
      <c r="J830" s="23">
        <v>20</v>
      </c>
      <c r="K830" s="265" t="s">
        <v>139</v>
      </c>
      <c r="L830" s="234"/>
      <c r="M830" s="367">
        <f t="shared" si="88"/>
        <v>12.4</v>
      </c>
      <c r="N830" s="290">
        <f t="shared" si="83"/>
        <v>12.4</v>
      </c>
      <c r="O830" s="234"/>
      <c r="P830" s="200" t="s">
        <v>803</v>
      </c>
      <c r="Q830" s="267">
        <v>12.4</v>
      </c>
      <c r="R830" s="282">
        <f t="shared" si="87"/>
        <v>0</v>
      </c>
      <c r="S830" s="207">
        <v>12.4</v>
      </c>
    </row>
    <row r="831" spans="1:19">
      <c r="A831" s="173" t="str">
        <f t="shared" si="89"/>
        <v>Koło CP-DC126mmA MED12</v>
      </c>
      <c r="C831" s="10" t="s">
        <v>1560</v>
      </c>
      <c r="D831" s="10" t="s">
        <v>802</v>
      </c>
      <c r="E831" s="10" t="s">
        <v>2189</v>
      </c>
      <c r="F831" s="27" t="s">
        <v>358</v>
      </c>
      <c r="G831" s="298">
        <v>12</v>
      </c>
      <c r="H831" s="298"/>
      <c r="I831" s="298"/>
      <c r="J831" s="23">
        <v>20</v>
      </c>
      <c r="K831" s="265" t="s">
        <v>139</v>
      </c>
      <c r="L831" s="234"/>
      <c r="M831" s="367">
        <f t="shared" si="88"/>
        <v>8.6</v>
      </c>
      <c r="N831" s="290">
        <f t="shared" si="83"/>
        <v>8.6</v>
      </c>
      <c r="O831" s="234"/>
      <c r="P831" s="200" t="s">
        <v>2324</v>
      </c>
      <c r="Q831" s="267">
        <v>8.6</v>
      </c>
      <c r="R831" s="282">
        <f t="shared" si="87"/>
        <v>0</v>
      </c>
      <c r="S831" s="207">
        <v>8.6</v>
      </c>
    </row>
    <row r="832" spans="1:19">
      <c r="A832" s="173" t="str">
        <f t="shared" si="89"/>
        <v>Koło HDI-DC200A CRS6</v>
      </c>
      <c r="C832" s="346" t="s">
        <v>1560</v>
      </c>
      <c r="D832" s="346" t="s">
        <v>804</v>
      </c>
      <c r="E832" s="17">
        <v>200</v>
      </c>
      <c r="F832" s="331" t="s">
        <v>65</v>
      </c>
      <c r="G832" s="347">
        <v>6</v>
      </c>
      <c r="H832" s="347"/>
      <c r="I832" s="347"/>
      <c r="J832" s="17">
        <v>10</v>
      </c>
      <c r="K832" s="265" t="s">
        <v>139</v>
      </c>
      <c r="L832" s="231"/>
      <c r="M832" s="367">
        <f t="shared" si="88"/>
        <v>8.1999999999999993</v>
      </c>
      <c r="N832" s="290">
        <f t="shared" si="83"/>
        <v>8.1999999999999993</v>
      </c>
      <c r="O832" s="231"/>
      <c r="P832" s="200" t="s">
        <v>2324</v>
      </c>
      <c r="Q832" s="267">
        <v>8.1999999999999993</v>
      </c>
      <c r="R832" s="282">
        <f t="shared" si="87"/>
        <v>0</v>
      </c>
      <c r="S832" s="207">
        <v>8.1999999999999993</v>
      </c>
    </row>
    <row r="833" spans="1:19">
      <c r="A833" s="173" t="str">
        <f t="shared" si="89"/>
        <v>Koło HDI-DC200A CRS12</v>
      </c>
      <c r="C833" s="346" t="s">
        <v>1560</v>
      </c>
      <c r="D833" s="346" t="s">
        <v>804</v>
      </c>
      <c r="E833" s="17">
        <v>200</v>
      </c>
      <c r="F833" s="331" t="s">
        <v>65</v>
      </c>
      <c r="G833" s="347">
        <v>12</v>
      </c>
      <c r="H833" s="347"/>
      <c r="I833" s="347"/>
      <c r="J833" s="17">
        <v>10</v>
      </c>
      <c r="K833" s="265" t="s">
        <v>139</v>
      </c>
      <c r="L833" s="231"/>
      <c r="M833" s="367">
        <f t="shared" si="88"/>
        <v>8.1999999999999993</v>
      </c>
      <c r="N833" s="290">
        <f t="shared" si="83"/>
        <v>8.1999999999999993</v>
      </c>
      <c r="O833" s="231"/>
      <c r="P833" s="200" t="s">
        <v>2324</v>
      </c>
      <c r="Q833" s="267">
        <v>8.1999999999999993</v>
      </c>
      <c r="R833" s="282">
        <f t="shared" si="87"/>
        <v>0</v>
      </c>
      <c r="S833" s="207">
        <v>8.1999999999999993</v>
      </c>
    </row>
    <row r="834" spans="1:19">
      <c r="A834" s="173" t="str">
        <f t="shared" si="89"/>
        <v>Koło HDI-DC200A MED12</v>
      </c>
      <c r="C834" s="346" t="s">
        <v>1560</v>
      </c>
      <c r="D834" s="346" t="s">
        <v>804</v>
      </c>
      <c r="E834" s="17">
        <v>200</v>
      </c>
      <c r="F834" s="331" t="s">
        <v>358</v>
      </c>
      <c r="G834" s="347">
        <v>12</v>
      </c>
      <c r="H834" s="347"/>
      <c r="I834" s="347"/>
      <c r="J834" s="17">
        <v>10</v>
      </c>
      <c r="K834" s="265" t="s">
        <v>139</v>
      </c>
      <c r="L834" s="231"/>
      <c r="M834" s="367">
        <f t="shared" si="88"/>
        <v>7.8</v>
      </c>
      <c r="N834" s="290">
        <f t="shared" si="83"/>
        <v>7.8</v>
      </c>
      <c r="O834" s="231"/>
      <c r="P834" s="200" t="s">
        <v>805</v>
      </c>
      <c r="Q834" s="267">
        <v>7.8</v>
      </c>
      <c r="R834" s="282">
        <f t="shared" si="87"/>
        <v>0</v>
      </c>
      <c r="S834" s="207">
        <v>7.8</v>
      </c>
    </row>
    <row r="835" spans="1:19">
      <c r="A835" s="173" t="str">
        <f t="shared" si="89"/>
        <v>Koło HDI-DC200A FIN12</v>
      </c>
      <c r="C835" s="346" t="s">
        <v>1560</v>
      </c>
      <c r="D835" s="346" t="s">
        <v>804</v>
      </c>
      <c r="E835" s="17">
        <v>200</v>
      </c>
      <c r="F835" s="331" t="s">
        <v>394</v>
      </c>
      <c r="G835" s="347">
        <v>12</v>
      </c>
      <c r="H835" s="347"/>
      <c r="I835" s="347"/>
      <c r="J835" s="17">
        <v>10</v>
      </c>
      <c r="K835" s="265" t="s">
        <v>139</v>
      </c>
      <c r="L835" s="231"/>
      <c r="M835" s="367">
        <f t="shared" si="88"/>
        <v>6.8</v>
      </c>
      <c r="N835" s="290">
        <f t="shared" si="83"/>
        <v>6.8</v>
      </c>
      <c r="O835" s="231"/>
      <c r="P835" s="200" t="s">
        <v>806</v>
      </c>
      <c r="Q835" s="267">
        <v>6.8</v>
      </c>
      <c r="R835" s="282">
        <f t="shared" si="87"/>
        <v>0</v>
      </c>
      <c r="S835" s="207">
        <v>6.8</v>
      </c>
    </row>
    <row r="836" spans="1:19">
      <c r="A836" s="173" t="str">
        <f t="shared" si="89"/>
        <v>Koło HDI-DC200S VFN12</v>
      </c>
      <c r="C836" s="346" t="s">
        <v>1560</v>
      </c>
      <c r="D836" s="346" t="s">
        <v>804</v>
      </c>
      <c r="E836" s="17">
        <v>200</v>
      </c>
      <c r="F836" s="331" t="s">
        <v>807</v>
      </c>
      <c r="G836" s="347">
        <v>12</v>
      </c>
      <c r="H836" s="347"/>
      <c r="I836" s="347"/>
      <c r="J836" s="17">
        <v>10</v>
      </c>
      <c r="K836" s="265" t="s">
        <v>139</v>
      </c>
      <c r="L836" s="231"/>
      <c r="M836" s="367">
        <f t="shared" si="88"/>
        <v>7.4</v>
      </c>
      <c r="N836" s="290">
        <f t="shared" si="83"/>
        <v>7.4</v>
      </c>
      <c r="O836" s="231"/>
      <c r="P836" s="200" t="s">
        <v>2324</v>
      </c>
      <c r="Q836" s="267">
        <v>6.4</v>
      </c>
      <c r="R836" s="282">
        <f t="shared" si="87"/>
        <v>0.15625</v>
      </c>
      <c r="S836" s="207">
        <v>7.4</v>
      </c>
    </row>
    <row r="837" spans="1:19">
      <c r="A837" s="173" t="str">
        <f t="shared" si="89"/>
        <v>Koło HDI-DC150A CRS12</v>
      </c>
      <c r="C837" s="346" t="s">
        <v>1560</v>
      </c>
      <c r="D837" s="346" t="s">
        <v>804</v>
      </c>
      <c r="E837" s="17">
        <v>150</v>
      </c>
      <c r="F837" s="331" t="s">
        <v>65</v>
      </c>
      <c r="G837" s="347">
        <v>12</v>
      </c>
      <c r="H837" s="347"/>
      <c r="I837" s="347"/>
      <c r="J837" s="17">
        <v>20</v>
      </c>
      <c r="K837" s="265" t="s">
        <v>139</v>
      </c>
      <c r="L837" s="231"/>
      <c r="M837" s="367">
        <f t="shared" si="88"/>
        <v>5</v>
      </c>
      <c r="N837" s="290">
        <f t="shared" ref="N837:N900" si="90">M837*(1-$N$2)</f>
        <v>5</v>
      </c>
      <c r="O837" s="231"/>
      <c r="P837" s="200" t="s">
        <v>808</v>
      </c>
      <c r="Q837" s="267">
        <v>5</v>
      </c>
      <c r="R837" s="282">
        <f t="shared" si="87"/>
        <v>0</v>
      </c>
      <c r="S837" s="207">
        <v>5</v>
      </c>
    </row>
    <row r="838" spans="1:19">
      <c r="A838" s="173" t="str">
        <f t="shared" si="89"/>
        <v>Koło HDI-DC150A MED12</v>
      </c>
      <c r="C838" s="346" t="s">
        <v>1560</v>
      </c>
      <c r="D838" s="346" t="s">
        <v>804</v>
      </c>
      <c r="E838" s="17">
        <v>150</v>
      </c>
      <c r="F838" s="331" t="s">
        <v>358</v>
      </c>
      <c r="G838" s="347">
        <v>12</v>
      </c>
      <c r="H838" s="347"/>
      <c r="I838" s="347"/>
      <c r="J838" s="17">
        <v>20</v>
      </c>
      <c r="K838" s="265" t="s">
        <v>139</v>
      </c>
      <c r="L838" s="231"/>
      <c r="M838" s="367">
        <f t="shared" si="88"/>
        <v>4.5999999999999996</v>
      </c>
      <c r="N838" s="290">
        <f t="shared" si="90"/>
        <v>4.5999999999999996</v>
      </c>
      <c r="O838" s="231"/>
      <c r="P838" s="200" t="s">
        <v>809</v>
      </c>
      <c r="Q838" s="267">
        <v>4.5999999999999996</v>
      </c>
      <c r="R838" s="282">
        <f t="shared" si="87"/>
        <v>0</v>
      </c>
      <c r="S838" s="207">
        <v>4.5999999999999996</v>
      </c>
    </row>
    <row r="839" spans="1:19">
      <c r="A839" s="173" t="str">
        <f t="shared" si="89"/>
        <v>Koło HDI-DC150A FIN12</v>
      </c>
      <c r="C839" s="346" t="s">
        <v>1560</v>
      </c>
      <c r="D839" s="346" t="s">
        <v>804</v>
      </c>
      <c r="E839" s="17">
        <v>150</v>
      </c>
      <c r="F839" s="331" t="s">
        <v>394</v>
      </c>
      <c r="G839" s="347">
        <v>12</v>
      </c>
      <c r="H839" s="347"/>
      <c r="I839" s="347"/>
      <c r="J839" s="17">
        <v>20</v>
      </c>
      <c r="K839" s="265" t="s">
        <v>139</v>
      </c>
      <c r="L839" s="231"/>
      <c r="M839" s="367">
        <f t="shared" si="88"/>
        <v>4.2</v>
      </c>
      <c r="N839" s="290">
        <f t="shared" si="90"/>
        <v>4.2</v>
      </c>
      <c r="O839" s="231"/>
      <c r="P839" s="200" t="s">
        <v>810</v>
      </c>
      <c r="Q839" s="267">
        <v>4.2</v>
      </c>
      <c r="R839" s="282">
        <f t="shared" si="87"/>
        <v>0</v>
      </c>
      <c r="S839" s="207">
        <v>4.2</v>
      </c>
    </row>
    <row r="840" spans="1:19">
      <c r="A840" s="173" t="str">
        <f t="shared" si="89"/>
        <v>Koło HDI-DC150S VFN12</v>
      </c>
      <c r="C840" s="346" t="s">
        <v>1560</v>
      </c>
      <c r="D840" s="346" t="s">
        <v>804</v>
      </c>
      <c r="E840" s="17">
        <v>150</v>
      </c>
      <c r="F840" s="331" t="s">
        <v>807</v>
      </c>
      <c r="G840" s="347">
        <v>12</v>
      </c>
      <c r="H840" s="347"/>
      <c r="I840" s="347"/>
      <c r="J840" s="17">
        <v>20</v>
      </c>
      <c r="K840" s="265" t="s">
        <v>139</v>
      </c>
      <c r="L840" s="231"/>
      <c r="M840" s="367">
        <f t="shared" si="88"/>
        <v>4.5999999999999996</v>
      </c>
      <c r="N840" s="290">
        <f t="shared" si="90"/>
        <v>4.5999999999999996</v>
      </c>
      <c r="O840" s="231"/>
      <c r="P840" s="200" t="s">
        <v>811</v>
      </c>
      <c r="Q840" s="267">
        <v>4</v>
      </c>
      <c r="R840" s="282">
        <f t="shared" si="87"/>
        <v>0.14999999999999991</v>
      </c>
      <c r="S840" s="207">
        <v>4.5999999999999996</v>
      </c>
    </row>
    <row r="841" spans="1:19">
      <c r="A841" s="173" t="str">
        <f t="shared" si="89"/>
        <v>Koło HDI-DC126mmA CRS12</v>
      </c>
      <c r="C841" s="346" t="s">
        <v>1560</v>
      </c>
      <c r="D841" s="346" t="s">
        <v>804</v>
      </c>
      <c r="E841" s="17" t="s">
        <v>2189</v>
      </c>
      <c r="F841" s="331" t="s">
        <v>65</v>
      </c>
      <c r="G841" s="347">
        <v>12</v>
      </c>
      <c r="H841" s="347"/>
      <c r="I841" s="347"/>
      <c r="J841" s="17">
        <v>20</v>
      </c>
      <c r="K841" s="265" t="s">
        <v>139</v>
      </c>
      <c r="L841" s="231"/>
      <c r="M841" s="367">
        <f t="shared" si="88"/>
        <v>3.8</v>
      </c>
      <c r="N841" s="290">
        <f t="shared" si="90"/>
        <v>3.8</v>
      </c>
      <c r="O841" s="231"/>
      <c r="P841" s="200" t="s">
        <v>2379</v>
      </c>
      <c r="Q841" s="267">
        <v>3.8</v>
      </c>
      <c r="R841" s="282">
        <f t="shared" si="87"/>
        <v>0</v>
      </c>
      <c r="S841" s="207">
        <v>3.8</v>
      </c>
    </row>
    <row r="842" spans="1:19">
      <c r="A842" s="173" t="str">
        <f t="shared" si="89"/>
        <v>Koło HDI-DC126mmA MED12</v>
      </c>
      <c r="C842" s="346" t="s">
        <v>1560</v>
      </c>
      <c r="D842" s="346" t="s">
        <v>804</v>
      </c>
      <c r="E842" s="17" t="s">
        <v>2189</v>
      </c>
      <c r="F842" s="331" t="s">
        <v>358</v>
      </c>
      <c r="G842" s="347">
        <v>12</v>
      </c>
      <c r="H842" s="347"/>
      <c r="I842" s="347"/>
      <c r="J842" s="17">
        <v>20</v>
      </c>
      <c r="K842" s="265" t="s">
        <v>139</v>
      </c>
      <c r="L842" s="231"/>
      <c r="M842" s="367">
        <f t="shared" si="88"/>
        <v>3.6</v>
      </c>
      <c r="N842" s="290">
        <f t="shared" si="90"/>
        <v>3.6</v>
      </c>
      <c r="O842" s="231"/>
      <c r="P842" s="200" t="s">
        <v>2324</v>
      </c>
      <c r="Q842" s="267">
        <v>3.6</v>
      </c>
      <c r="R842" s="282">
        <f t="shared" si="87"/>
        <v>0</v>
      </c>
      <c r="S842" s="207">
        <v>3.6</v>
      </c>
    </row>
    <row r="843" spans="1:19">
      <c r="A843" s="173" t="str">
        <f t="shared" si="89"/>
        <v>Koło HDI-DC126mmA FIN12</v>
      </c>
      <c r="C843" s="346" t="s">
        <v>1560</v>
      </c>
      <c r="D843" s="346" t="s">
        <v>804</v>
      </c>
      <c r="E843" s="17" t="s">
        <v>2189</v>
      </c>
      <c r="F843" s="331" t="s">
        <v>394</v>
      </c>
      <c r="G843" s="347">
        <v>12</v>
      </c>
      <c r="H843" s="347"/>
      <c r="I843" s="347"/>
      <c r="J843" s="17">
        <v>20</v>
      </c>
      <c r="K843" s="265" t="s">
        <v>139</v>
      </c>
      <c r="L843" s="231"/>
      <c r="M843" s="367">
        <f t="shared" si="88"/>
        <v>3.2</v>
      </c>
      <c r="N843" s="290">
        <f t="shared" si="90"/>
        <v>3.2</v>
      </c>
      <c r="O843" s="231"/>
      <c r="P843" s="200" t="s">
        <v>2324</v>
      </c>
      <c r="Q843" s="267">
        <v>3.2</v>
      </c>
      <c r="R843" s="282">
        <f t="shared" si="87"/>
        <v>0</v>
      </c>
      <c r="S843" s="207">
        <v>3.2</v>
      </c>
    </row>
    <row r="844" spans="1:19">
      <c r="A844" s="173" t="str">
        <f t="shared" si="89"/>
        <v>Koło HDI-DC126mmS VFN12</v>
      </c>
      <c r="C844" s="348" t="s">
        <v>1560</v>
      </c>
      <c r="D844" s="348" t="s">
        <v>804</v>
      </c>
      <c r="E844" s="143" t="s">
        <v>2189</v>
      </c>
      <c r="F844" s="349" t="s">
        <v>807</v>
      </c>
      <c r="G844" s="350">
        <v>12</v>
      </c>
      <c r="H844" s="350"/>
      <c r="I844" s="350"/>
      <c r="J844" s="143">
        <v>20</v>
      </c>
      <c r="K844" s="268" t="s">
        <v>139</v>
      </c>
      <c r="L844" s="231"/>
      <c r="M844" s="367">
        <f t="shared" si="88"/>
        <v>3.4</v>
      </c>
      <c r="N844" s="290">
        <f t="shared" si="90"/>
        <v>3.4</v>
      </c>
      <c r="O844" s="231"/>
      <c r="P844" s="200" t="s">
        <v>2324</v>
      </c>
      <c r="Q844" s="269">
        <v>2.9</v>
      </c>
      <c r="R844" s="282">
        <f t="shared" si="87"/>
        <v>0.17241379310344829</v>
      </c>
      <c r="S844" s="208">
        <v>3.4</v>
      </c>
    </row>
    <row r="845" spans="1:19">
      <c r="A845" s="173" t="str">
        <f t="shared" si="89"/>
        <v>Koło CWM-DC200A CRS Premium12</v>
      </c>
      <c r="C845" s="351" t="s">
        <v>1560</v>
      </c>
      <c r="D845" s="351" t="s">
        <v>812</v>
      </c>
      <c r="E845" s="144">
        <v>200</v>
      </c>
      <c r="F845" s="352" t="s">
        <v>813</v>
      </c>
      <c r="G845" s="353">
        <v>12</v>
      </c>
      <c r="H845" s="353"/>
      <c r="I845" s="353"/>
      <c r="J845" s="144">
        <v>10</v>
      </c>
      <c r="K845" s="270" t="s">
        <v>139</v>
      </c>
      <c r="L845" s="231"/>
      <c r="M845" s="367">
        <f t="shared" si="88"/>
        <v>7.7</v>
      </c>
      <c r="N845" s="290">
        <f t="shared" si="90"/>
        <v>7.7</v>
      </c>
      <c r="O845" s="231"/>
      <c r="P845" s="200" t="s">
        <v>2324</v>
      </c>
      <c r="Q845" s="271">
        <v>7</v>
      </c>
      <c r="R845" s="282">
        <f t="shared" si="87"/>
        <v>0.10000000000000002</v>
      </c>
      <c r="S845" s="209">
        <v>7.7</v>
      </c>
    </row>
    <row r="846" spans="1:19">
      <c r="A846" s="173" t="str">
        <f t="shared" si="89"/>
        <v>Koło CWM-DC200A MED strong12</v>
      </c>
      <c r="C846" s="346" t="s">
        <v>1560</v>
      </c>
      <c r="D846" s="346" t="s">
        <v>812</v>
      </c>
      <c r="E846" s="17">
        <v>200</v>
      </c>
      <c r="F846" s="321" t="s">
        <v>814</v>
      </c>
      <c r="G846" s="347">
        <v>12</v>
      </c>
      <c r="H846" s="347"/>
      <c r="I846" s="347"/>
      <c r="J846" s="17">
        <v>10</v>
      </c>
      <c r="K846" s="253" t="s">
        <v>139</v>
      </c>
      <c r="L846" s="231"/>
      <c r="M846" s="367">
        <f t="shared" si="88"/>
        <v>7.4</v>
      </c>
      <c r="N846" s="290">
        <f t="shared" si="90"/>
        <v>7.4</v>
      </c>
      <c r="O846" s="231"/>
      <c r="P846" s="200" t="s">
        <v>2324</v>
      </c>
      <c r="Q846" s="267">
        <v>6.7</v>
      </c>
      <c r="R846" s="282">
        <f t="shared" si="87"/>
        <v>0.10447761194029853</v>
      </c>
      <c r="S846" s="207">
        <v>7.4</v>
      </c>
    </row>
    <row r="847" spans="1:19">
      <c r="A847" s="173" t="str">
        <f t="shared" si="89"/>
        <v>Koło CWM-DC200S MED strong12</v>
      </c>
      <c r="C847" s="346" t="s">
        <v>1560</v>
      </c>
      <c r="D847" s="346" t="s">
        <v>812</v>
      </c>
      <c r="E847" s="17">
        <v>200</v>
      </c>
      <c r="F847" s="321" t="s">
        <v>815</v>
      </c>
      <c r="G847" s="347">
        <v>12</v>
      </c>
      <c r="H847" s="347"/>
      <c r="I847" s="347"/>
      <c r="J847" s="17">
        <v>10</v>
      </c>
      <c r="K847" s="253" t="s">
        <v>139</v>
      </c>
      <c r="L847" s="231"/>
      <c r="M847" s="367">
        <f t="shared" si="88"/>
        <v>7.5</v>
      </c>
      <c r="N847" s="290">
        <f t="shared" si="90"/>
        <v>7.5</v>
      </c>
      <c r="O847" s="231"/>
      <c r="P847" s="200" t="s">
        <v>2324</v>
      </c>
      <c r="Q847" s="267">
        <v>6.8</v>
      </c>
      <c r="R847" s="282">
        <f t="shared" si="87"/>
        <v>0.10294117647058826</v>
      </c>
      <c r="S847" s="207">
        <v>7.5</v>
      </c>
    </row>
    <row r="848" spans="1:19">
      <c r="A848" s="173" t="str">
        <f t="shared" si="89"/>
        <v>Koło CWM-DC200A FIN strong12</v>
      </c>
      <c r="C848" s="346" t="s">
        <v>1560</v>
      </c>
      <c r="D848" s="346" t="s">
        <v>812</v>
      </c>
      <c r="E848" s="17">
        <v>200</v>
      </c>
      <c r="F848" s="321" t="s">
        <v>816</v>
      </c>
      <c r="G848" s="347">
        <v>12</v>
      </c>
      <c r="H848" s="347"/>
      <c r="I848" s="347"/>
      <c r="J848" s="17">
        <v>10</v>
      </c>
      <c r="K848" s="253" t="s">
        <v>139</v>
      </c>
      <c r="L848" s="231"/>
      <c r="M848" s="367">
        <f t="shared" si="88"/>
        <v>6.4</v>
      </c>
      <c r="N848" s="290">
        <f t="shared" si="90"/>
        <v>6.4</v>
      </c>
      <c r="O848" s="231"/>
      <c r="P848" s="200" t="s">
        <v>2324</v>
      </c>
      <c r="Q848" s="267">
        <v>5.8</v>
      </c>
      <c r="R848" s="282">
        <f t="shared" si="87"/>
        <v>0.10344827586206906</v>
      </c>
      <c r="S848" s="207">
        <v>6.4</v>
      </c>
    </row>
    <row r="849" spans="1:19">
      <c r="A849" s="173" t="str">
        <f t="shared" si="89"/>
        <v>Koło CWM-DC200A VFN strong12</v>
      </c>
      <c r="C849" s="346" t="s">
        <v>1560</v>
      </c>
      <c r="D849" s="346" t="s">
        <v>812</v>
      </c>
      <c r="E849" s="17">
        <v>200</v>
      </c>
      <c r="F849" s="321" t="s">
        <v>817</v>
      </c>
      <c r="G849" s="347">
        <v>12</v>
      </c>
      <c r="H849" s="347"/>
      <c r="I849" s="347"/>
      <c r="J849" s="17">
        <v>10</v>
      </c>
      <c r="K849" s="253" t="s">
        <v>139</v>
      </c>
      <c r="L849" s="231"/>
      <c r="M849" s="367">
        <f t="shared" si="88"/>
        <v>6.4</v>
      </c>
      <c r="N849" s="290">
        <f t="shared" si="90"/>
        <v>6.4</v>
      </c>
      <c r="O849" s="231"/>
      <c r="P849" s="200" t="s">
        <v>2324</v>
      </c>
      <c r="Q849" s="267">
        <v>5.8</v>
      </c>
      <c r="R849" s="282">
        <f t="shared" si="87"/>
        <v>0.10344827586206906</v>
      </c>
      <c r="S849" s="207">
        <v>6.4</v>
      </c>
    </row>
    <row r="850" spans="1:19">
      <c r="A850" s="173" t="str">
        <f t="shared" si="89"/>
        <v>Koło CWM-DC150A CRS Premium12</v>
      </c>
      <c r="C850" s="346" t="s">
        <v>1560</v>
      </c>
      <c r="D850" s="346" t="s">
        <v>812</v>
      </c>
      <c r="E850" s="17">
        <v>150</v>
      </c>
      <c r="F850" s="321" t="s">
        <v>813</v>
      </c>
      <c r="G850" s="347">
        <v>12</v>
      </c>
      <c r="H850" s="347"/>
      <c r="I850" s="347"/>
      <c r="J850" s="17">
        <v>20</v>
      </c>
      <c r="K850" s="253" t="s">
        <v>139</v>
      </c>
      <c r="L850" s="231"/>
      <c r="M850" s="367">
        <f t="shared" si="88"/>
        <v>5.5</v>
      </c>
      <c r="N850" s="290">
        <f t="shared" si="90"/>
        <v>5.5</v>
      </c>
      <c r="O850" s="231"/>
      <c r="P850" s="200" t="s">
        <v>2142</v>
      </c>
      <c r="Q850" s="267">
        <v>5</v>
      </c>
      <c r="R850" s="282">
        <f t="shared" si="87"/>
        <v>0.1</v>
      </c>
      <c r="S850" s="207">
        <v>5.5</v>
      </c>
    </row>
    <row r="851" spans="1:19">
      <c r="A851" s="173" t="str">
        <f t="shared" si="89"/>
        <v>Koło CWM-DC150A MED strong12</v>
      </c>
      <c r="C851" s="346" t="s">
        <v>1560</v>
      </c>
      <c r="D851" s="346" t="s">
        <v>812</v>
      </c>
      <c r="E851" s="17">
        <v>150</v>
      </c>
      <c r="F851" s="321" t="s">
        <v>814</v>
      </c>
      <c r="G851" s="347">
        <v>12</v>
      </c>
      <c r="H851" s="347"/>
      <c r="I851" s="347"/>
      <c r="J851" s="17">
        <v>20</v>
      </c>
      <c r="K851" s="253" t="s">
        <v>139</v>
      </c>
      <c r="L851" s="231"/>
      <c r="M851" s="367">
        <f t="shared" si="88"/>
        <v>4.9000000000000004</v>
      </c>
      <c r="N851" s="290">
        <f t="shared" si="90"/>
        <v>4.9000000000000004</v>
      </c>
      <c r="O851" s="231"/>
      <c r="P851" s="200" t="s">
        <v>2143</v>
      </c>
      <c r="Q851" s="267">
        <v>4.4000000000000004</v>
      </c>
      <c r="R851" s="282">
        <f t="shared" ref="R851:R905" si="91">(S851-Q851)/Q851</f>
        <v>0.11363636363636363</v>
      </c>
      <c r="S851" s="207">
        <v>4.9000000000000004</v>
      </c>
    </row>
    <row r="852" spans="1:19">
      <c r="A852" s="173" t="str">
        <f t="shared" si="89"/>
        <v>Koło CWM-DC150S MED strong12</v>
      </c>
      <c r="C852" s="346" t="s">
        <v>1560</v>
      </c>
      <c r="D852" s="346" t="s">
        <v>812</v>
      </c>
      <c r="E852" s="17">
        <v>150</v>
      </c>
      <c r="F852" s="321" t="s">
        <v>815</v>
      </c>
      <c r="G852" s="347">
        <v>12</v>
      </c>
      <c r="H852" s="347"/>
      <c r="I852" s="347"/>
      <c r="J852" s="17">
        <v>20</v>
      </c>
      <c r="K852" s="253" t="s">
        <v>139</v>
      </c>
      <c r="L852" s="231"/>
      <c r="M852" s="367">
        <f t="shared" si="88"/>
        <v>4.9000000000000004</v>
      </c>
      <c r="N852" s="290">
        <f t="shared" si="90"/>
        <v>4.9000000000000004</v>
      </c>
      <c r="O852" s="231"/>
      <c r="P852" s="200" t="s">
        <v>2144</v>
      </c>
      <c r="Q852" s="267">
        <v>4.4000000000000004</v>
      </c>
      <c r="R852" s="282">
        <f t="shared" si="91"/>
        <v>0.11363636363636363</v>
      </c>
      <c r="S852" s="207">
        <v>4.9000000000000004</v>
      </c>
    </row>
    <row r="853" spans="1:19">
      <c r="A853" s="173" t="str">
        <f t="shared" si="89"/>
        <v>Koło CWM-DC150A FIN strong12</v>
      </c>
      <c r="C853" s="346" t="s">
        <v>1560</v>
      </c>
      <c r="D853" s="346" t="s">
        <v>812</v>
      </c>
      <c r="E853" s="17">
        <v>150</v>
      </c>
      <c r="F853" s="321" t="s">
        <v>816</v>
      </c>
      <c r="G853" s="347">
        <v>12</v>
      </c>
      <c r="H853" s="347"/>
      <c r="I853" s="347"/>
      <c r="J853" s="17">
        <v>20</v>
      </c>
      <c r="K853" s="253" t="s">
        <v>139</v>
      </c>
      <c r="L853" s="231"/>
      <c r="M853" s="367">
        <f t="shared" si="88"/>
        <v>3.5</v>
      </c>
      <c r="N853" s="290">
        <f t="shared" si="90"/>
        <v>3.5</v>
      </c>
      <c r="O853" s="231"/>
      <c r="P853" s="200" t="s">
        <v>818</v>
      </c>
      <c r="Q853" s="267">
        <v>3.1</v>
      </c>
      <c r="R853" s="282">
        <f t="shared" si="91"/>
        <v>0.1290322580645161</v>
      </c>
      <c r="S853" s="207">
        <v>3.5</v>
      </c>
    </row>
    <row r="854" spans="1:19">
      <c r="A854" s="173" t="str">
        <f t="shared" si="89"/>
        <v>Koło CWM-DC150A VFN strong12</v>
      </c>
      <c r="C854" s="346" t="s">
        <v>1560</v>
      </c>
      <c r="D854" s="346" t="s">
        <v>812</v>
      </c>
      <c r="E854" s="17">
        <v>150</v>
      </c>
      <c r="F854" s="321" t="s">
        <v>817</v>
      </c>
      <c r="G854" s="347">
        <v>12</v>
      </c>
      <c r="H854" s="347"/>
      <c r="I854" s="347"/>
      <c r="J854" s="17">
        <v>20</v>
      </c>
      <c r="K854" s="253" t="s">
        <v>139</v>
      </c>
      <c r="L854" s="231"/>
      <c r="M854" s="367">
        <f t="shared" si="88"/>
        <v>3.5</v>
      </c>
      <c r="N854" s="290">
        <f t="shared" si="90"/>
        <v>3.5</v>
      </c>
      <c r="O854" s="231"/>
      <c r="P854" s="200" t="s">
        <v>819</v>
      </c>
      <c r="Q854" s="267">
        <v>3.1</v>
      </c>
      <c r="R854" s="282">
        <f t="shared" si="91"/>
        <v>0.1290322580645161</v>
      </c>
      <c r="S854" s="207">
        <v>3.5</v>
      </c>
    </row>
    <row r="855" spans="1:19">
      <c r="A855" s="173" t="str">
        <f t="shared" si="89"/>
        <v>Koło CWM-DC126mmA CRS Premium12</v>
      </c>
      <c r="C855" s="346" t="s">
        <v>1560</v>
      </c>
      <c r="D855" s="346" t="s">
        <v>812</v>
      </c>
      <c r="E855" s="17" t="s">
        <v>2189</v>
      </c>
      <c r="F855" s="321" t="s">
        <v>813</v>
      </c>
      <c r="G855" s="347">
        <v>12</v>
      </c>
      <c r="H855" s="347"/>
      <c r="I855" s="347"/>
      <c r="J855" s="17">
        <v>20</v>
      </c>
      <c r="K855" s="253" t="s">
        <v>139</v>
      </c>
      <c r="L855" s="231"/>
      <c r="M855" s="367">
        <f t="shared" ref="M855:M879" si="92">S855</f>
        <v>4.2</v>
      </c>
      <c r="N855" s="290">
        <f t="shared" si="90"/>
        <v>4.2</v>
      </c>
      <c r="O855" s="231"/>
      <c r="P855" s="200" t="s">
        <v>2324</v>
      </c>
      <c r="Q855" s="267">
        <v>3.8</v>
      </c>
      <c r="R855" s="282">
        <f t="shared" si="91"/>
        <v>0.10526315789473695</v>
      </c>
      <c r="S855" s="207">
        <v>4.2</v>
      </c>
    </row>
    <row r="856" spans="1:19">
      <c r="A856" s="173" t="str">
        <f t="shared" si="89"/>
        <v>Koło CWM-DC126mmA MED strong12</v>
      </c>
      <c r="C856" s="346" t="s">
        <v>1560</v>
      </c>
      <c r="D856" s="346" t="s">
        <v>812</v>
      </c>
      <c r="E856" s="17" t="s">
        <v>2189</v>
      </c>
      <c r="F856" s="321" t="s">
        <v>814</v>
      </c>
      <c r="G856" s="347">
        <v>12</v>
      </c>
      <c r="H856" s="347"/>
      <c r="I856" s="347"/>
      <c r="J856" s="17">
        <v>20</v>
      </c>
      <c r="K856" s="253" t="s">
        <v>139</v>
      </c>
      <c r="L856" s="231"/>
      <c r="M856" s="367">
        <f t="shared" si="92"/>
        <v>3.8</v>
      </c>
      <c r="N856" s="290">
        <f t="shared" si="90"/>
        <v>3.8</v>
      </c>
      <c r="O856" s="231"/>
      <c r="P856" s="200" t="s">
        <v>2324</v>
      </c>
      <c r="Q856" s="267">
        <v>3.4</v>
      </c>
      <c r="R856" s="282">
        <f t="shared" si="91"/>
        <v>0.11764705882352938</v>
      </c>
      <c r="S856" s="207">
        <v>3.8</v>
      </c>
    </row>
    <row r="857" spans="1:19">
      <c r="A857" s="173" t="str">
        <f t="shared" si="89"/>
        <v>Koło CWM-DC126mmS MED strong12</v>
      </c>
      <c r="C857" s="346" t="s">
        <v>1560</v>
      </c>
      <c r="D857" s="346" t="s">
        <v>812</v>
      </c>
      <c r="E857" s="17" t="s">
        <v>2189</v>
      </c>
      <c r="F857" s="321" t="s">
        <v>815</v>
      </c>
      <c r="G857" s="347">
        <v>12</v>
      </c>
      <c r="H857" s="347"/>
      <c r="I857" s="347"/>
      <c r="J857" s="17">
        <v>20</v>
      </c>
      <c r="K857" s="253" t="s">
        <v>139</v>
      </c>
      <c r="L857" s="231"/>
      <c r="M857" s="367">
        <f t="shared" si="92"/>
        <v>3.8</v>
      </c>
      <c r="N857" s="290">
        <f t="shared" si="90"/>
        <v>3.8</v>
      </c>
      <c r="O857" s="231"/>
      <c r="P857" s="200" t="s">
        <v>2324</v>
      </c>
      <c r="Q857" s="267">
        <v>3.4</v>
      </c>
      <c r="R857" s="282">
        <f t="shared" si="91"/>
        <v>0.11764705882352938</v>
      </c>
      <c r="S857" s="207">
        <v>3.8</v>
      </c>
    </row>
    <row r="858" spans="1:19">
      <c r="A858" s="173" t="str">
        <f t="shared" ref="A858:A910" si="93">_xlfn.CONCAT(C858,D858,E858,F858,G858,I858)</f>
        <v>Koło CWM-DC126mmA FIN strong12</v>
      </c>
      <c r="C858" s="346" t="s">
        <v>1560</v>
      </c>
      <c r="D858" s="346" t="s">
        <v>812</v>
      </c>
      <c r="E858" s="17" t="s">
        <v>2189</v>
      </c>
      <c r="F858" s="321" t="s">
        <v>816</v>
      </c>
      <c r="G858" s="347">
        <v>12</v>
      </c>
      <c r="H858" s="347"/>
      <c r="I858" s="347"/>
      <c r="J858" s="17">
        <v>20</v>
      </c>
      <c r="K858" s="253" t="s">
        <v>139</v>
      </c>
      <c r="L858" s="231"/>
      <c r="M858" s="367">
        <f t="shared" si="92"/>
        <v>3.1</v>
      </c>
      <c r="N858" s="290">
        <f t="shared" si="90"/>
        <v>3.1</v>
      </c>
      <c r="O858" s="231"/>
      <c r="P858" s="200" t="s">
        <v>2324</v>
      </c>
      <c r="Q858" s="267">
        <v>2.8</v>
      </c>
      <c r="R858" s="282">
        <f t="shared" si="91"/>
        <v>0.10714285714285725</v>
      </c>
      <c r="S858" s="207">
        <v>3.1</v>
      </c>
    </row>
    <row r="859" spans="1:19">
      <c r="A859" s="173" t="str">
        <f t="shared" si="93"/>
        <v>Koło CWM-DC126mmA VFN strong12</v>
      </c>
      <c r="C859" s="346" t="s">
        <v>1560</v>
      </c>
      <c r="D859" s="346" t="s">
        <v>812</v>
      </c>
      <c r="E859" s="17" t="s">
        <v>2189</v>
      </c>
      <c r="F859" s="321" t="s">
        <v>817</v>
      </c>
      <c r="G859" s="347">
        <v>12</v>
      </c>
      <c r="H859" s="347"/>
      <c r="I859" s="347"/>
      <c r="J859" s="17">
        <v>20</v>
      </c>
      <c r="K859" s="253" t="s">
        <v>139</v>
      </c>
      <c r="L859" s="231"/>
      <c r="M859" s="367">
        <f t="shared" si="92"/>
        <v>3.1</v>
      </c>
      <c r="N859" s="290">
        <f t="shared" si="90"/>
        <v>3.1</v>
      </c>
      <c r="O859" s="231"/>
      <c r="P859" s="200" t="s">
        <v>2145</v>
      </c>
      <c r="Q859" s="267">
        <v>2.8</v>
      </c>
      <c r="R859" s="282">
        <f t="shared" si="91"/>
        <v>0.10714285714285725</v>
      </c>
      <c r="S859" s="207">
        <v>3.1</v>
      </c>
    </row>
    <row r="860" spans="1:19">
      <c r="A860" s="173" t="str">
        <f>_xlfn.CONCAT(C860,D860,E860,F860,G860,I860)</f>
        <v>Dysk z włókniny na rzepSF-DH126mmA CRSwelur</v>
      </c>
      <c r="C860" s="346" t="s">
        <v>1571</v>
      </c>
      <c r="D860" s="346" t="s">
        <v>2192</v>
      </c>
      <c r="E860" s="17" t="s">
        <v>2189</v>
      </c>
      <c r="F860" s="321" t="s">
        <v>65</v>
      </c>
      <c r="G860" s="347" t="s">
        <v>824</v>
      </c>
      <c r="H860" s="347"/>
      <c r="I860" s="347"/>
      <c r="J860" s="17">
        <v>20</v>
      </c>
      <c r="K860" s="253" t="s">
        <v>139</v>
      </c>
      <c r="L860" s="231"/>
      <c r="M860" s="367">
        <f t="shared" si="92"/>
        <v>17.2</v>
      </c>
      <c r="N860" s="290">
        <f t="shared" si="90"/>
        <v>17.2</v>
      </c>
      <c r="O860" s="231"/>
      <c r="P860" s="200" t="s">
        <v>2272</v>
      </c>
      <c r="Q860" s="267">
        <v>17.2</v>
      </c>
      <c r="R860" s="282">
        <f t="shared" si="91"/>
        <v>0</v>
      </c>
      <c r="S860" s="207">
        <v>17.2</v>
      </c>
    </row>
    <row r="861" spans="1:19">
      <c r="A861" s="173" t="str">
        <f>_xlfn.CONCAT(C861,D861,E861,F861,G861,I861)</f>
        <v>Dysk z włókniny na rzepSF-DH150mmA CRSwelur</v>
      </c>
      <c r="C861" s="346" t="s">
        <v>1571</v>
      </c>
      <c r="D861" s="346" t="s">
        <v>2192</v>
      </c>
      <c r="E861" s="17" t="s">
        <v>720</v>
      </c>
      <c r="F861" s="321" t="s">
        <v>65</v>
      </c>
      <c r="G861" s="347" t="s">
        <v>824</v>
      </c>
      <c r="H861" s="347"/>
      <c r="I861" s="347"/>
      <c r="J861" s="17">
        <v>20</v>
      </c>
      <c r="K861" s="253" t="s">
        <v>139</v>
      </c>
      <c r="L861" s="231"/>
      <c r="M861" s="367">
        <f t="shared" si="92"/>
        <v>24.2</v>
      </c>
      <c r="N861" s="290">
        <f t="shared" si="90"/>
        <v>24.2</v>
      </c>
      <c r="O861" s="231"/>
      <c r="P861" s="200" t="s">
        <v>2273</v>
      </c>
      <c r="Q861" s="267">
        <v>24.2</v>
      </c>
      <c r="R861" s="282">
        <f t="shared" si="91"/>
        <v>0</v>
      </c>
      <c r="S861" s="207">
        <v>24.2</v>
      </c>
    </row>
    <row r="862" spans="1:19">
      <c r="A862" s="173" t="str">
        <f>_xlfn.CONCAT(C862,D862,E862,F862,G862,I862)</f>
        <v>Dysk z włókniny na rzepCP-DH126mmA MEDwelur</v>
      </c>
      <c r="C862" s="346" t="s">
        <v>1571</v>
      </c>
      <c r="D862" s="24" t="s">
        <v>820</v>
      </c>
      <c r="E862" s="19" t="s">
        <v>2189</v>
      </c>
      <c r="F862" s="303" t="s">
        <v>358</v>
      </c>
      <c r="G862" s="303" t="s">
        <v>824</v>
      </c>
      <c r="H862" s="303"/>
      <c r="I862" s="19"/>
      <c r="J862" s="19">
        <v>20</v>
      </c>
      <c r="K862" s="248" t="s">
        <v>139</v>
      </c>
      <c r="L862" s="227"/>
      <c r="M862" s="367">
        <f t="shared" si="92"/>
        <v>11.6</v>
      </c>
      <c r="N862" s="290">
        <f t="shared" si="90"/>
        <v>11.6</v>
      </c>
      <c r="O862" s="227"/>
      <c r="P862" s="200" t="s">
        <v>821</v>
      </c>
      <c r="Q862" s="267">
        <v>11.6</v>
      </c>
      <c r="R862" s="282">
        <f t="shared" si="91"/>
        <v>0</v>
      </c>
      <c r="S862" s="207">
        <v>11.6</v>
      </c>
    </row>
    <row r="863" spans="1:19">
      <c r="A863" s="173" t="str">
        <f>_xlfn.CONCAT(C863,D863,E863,F863,G863,I863)</f>
        <v>Dysk z włókniny na rzepCP-DH150mmA MEDwelur</v>
      </c>
      <c r="C863" s="24" t="s">
        <v>1571</v>
      </c>
      <c r="D863" s="24" t="s">
        <v>820</v>
      </c>
      <c r="E863" s="19" t="s">
        <v>720</v>
      </c>
      <c r="F863" s="303" t="s">
        <v>358</v>
      </c>
      <c r="G863" s="303" t="s">
        <v>824</v>
      </c>
      <c r="H863" s="303"/>
      <c r="I863" s="19"/>
      <c r="J863" s="19">
        <v>20</v>
      </c>
      <c r="K863" s="248" t="s">
        <v>139</v>
      </c>
      <c r="L863" s="227"/>
      <c r="M863" s="367">
        <f t="shared" si="92"/>
        <v>16</v>
      </c>
      <c r="N863" s="290">
        <f t="shared" si="90"/>
        <v>16</v>
      </c>
      <c r="O863" s="227"/>
      <c r="P863" s="200" t="s">
        <v>822</v>
      </c>
      <c r="Q863" s="267">
        <v>16</v>
      </c>
      <c r="R863" s="282">
        <f t="shared" si="91"/>
        <v>0</v>
      </c>
      <c r="S863" s="207">
        <v>16</v>
      </c>
    </row>
    <row r="864" spans="1:19">
      <c r="A864" s="173" t="str">
        <f t="shared" si="93"/>
        <v>Dysk z włókniny na rzepCF-DH200mmA MEDwelur</v>
      </c>
      <c r="C864" s="24" t="s">
        <v>1571</v>
      </c>
      <c r="D864" s="24" t="s">
        <v>892</v>
      </c>
      <c r="E864" s="19" t="s">
        <v>718</v>
      </c>
      <c r="F864" s="303" t="s">
        <v>358</v>
      </c>
      <c r="G864" s="303" t="s">
        <v>824</v>
      </c>
      <c r="H864" s="303"/>
      <c r="I864" s="19"/>
      <c r="J864" s="19">
        <v>20</v>
      </c>
      <c r="K864" s="248"/>
      <c r="L864" s="227"/>
      <c r="M864" s="367">
        <f t="shared" si="92"/>
        <v>26.6</v>
      </c>
      <c r="N864" s="290">
        <f t="shared" si="90"/>
        <v>26.6</v>
      </c>
      <c r="O864" s="227"/>
      <c r="P864" s="200" t="s">
        <v>2274</v>
      </c>
      <c r="Q864" s="267">
        <v>23.8</v>
      </c>
      <c r="R864" s="282">
        <f t="shared" si="91"/>
        <v>0.11764705882352944</v>
      </c>
      <c r="S864" s="207">
        <v>26.6</v>
      </c>
    </row>
    <row r="865" spans="1:19">
      <c r="A865" s="173" t="str">
        <f t="shared" si="93"/>
        <v>Dysk z włókniny na rzepCF-DH178mmA MEDwelur</v>
      </c>
      <c r="C865" s="24" t="s">
        <v>1571</v>
      </c>
      <c r="D865" s="24" t="s">
        <v>892</v>
      </c>
      <c r="E865" s="19" t="s">
        <v>515</v>
      </c>
      <c r="F865" s="303" t="s">
        <v>358</v>
      </c>
      <c r="G865" s="303" t="s">
        <v>824</v>
      </c>
      <c r="H865" s="303"/>
      <c r="I865" s="19"/>
      <c r="J865" s="19">
        <v>20</v>
      </c>
      <c r="K865" s="248"/>
      <c r="L865" s="227"/>
      <c r="M865" s="367">
        <f t="shared" si="92"/>
        <v>22.4</v>
      </c>
      <c r="N865" s="290">
        <f t="shared" si="90"/>
        <v>22.4</v>
      </c>
      <c r="O865" s="227"/>
      <c r="P865" s="200" t="s">
        <v>2324</v>
      </c>
      <c r="Q865" s="267">
        <v>20.2</v>
      </c>
      <c r="R865" s="282">
        <f t="shared" si="91"/>
        <v>0.10891089108910888</v>
      </c>
      <c r="S865" s="207">
        <v>22.4</v>
      </c>
    </row>
    <row r="866" spans="1:19">
      <c r="A866" s="173" t="str">
        <f t="shared" si="93"/>
        <v>Dysk z włókniny na rzepCF-DH150mmA MEDwelur</v>
      </c>
      <c r="C866" s="24" t="s">
        <v>1571</v>
      </c>
      <c r="D866" s="24" t="s">
        <v>892</v>
      </c>
      <c r="E866" s="19" t="s">
        <v>720</v>
      </c>
      <c r="F866" s="303" t="s">
        <v>358</v>
      </c>
      <c r="G866" s="303" t="s">
        <v>824</v>
      </c>
      <c r="H866" s="303"/>
      <c r="I866" s="19"/>
      <c r="J866" s="19">
        <v>50</v>
      </c>
      <c r="K866" s="248"/>
      <c r="L866" s="227"/>
      <c r="M866" s="367">
        <f t="shared" si="92"/>
        <v>17.2</v>
      </c>
      <c r="N866" s="290">
        <f t="shared" si="90"/>
        <v>17.2</v>
      </c>
      <c r="O866" s="227"/>
      <c r="P866" s="200" t="s">
        <v>2275</v>
      </c>
      <c r="Q866" s="267">
        <v>15.8</v>
      </c>
      <c r="R866" s="282">
        <f t="shared" si="91"/>
        <v>8.8607594936708764E-2</v>
      </c>
      <c r="S866" s="207">
        <v>17.2</v>
      </c>
    </row>
    <row r="867" spans="1:19">
      <c r="A867" s="173" t="str">
        <f t="shared" si="93"/>
        <v>Dysk z włókniny na rzepCF-DH200mmS CRSwelur</v>
      </c>
      <c r="C867" s="24" t="s">
        <v>1571</v>
      </c>
      <c r="D867" s="24" t="s">
        <v>892</v>
      </c>
      <c r="E867" s="19" t="s">
        <v>718</v>
      </c>
      <c r="F867" s="303" t="s">
        <v>371</v>
      </c>
      <c r="G867" s="303" t="s">
        <v>824</v>
      </c>
      <c r="H867" s="303"/>
      <c r="I867" s="19"/>
      <c r="J867" s="19">
        <v>20</v>
      </c>
      <c r="K867" s="248"/>
      <c r="L867" s="227"/>
      <c r="M867" s="367">
        <f t="shared" si="92"/>
        <v>33</v>
      </c>
      <c r="N867" s="290">
        <f t="shared" si="90"/>
        <v>33</v>
      </c>
      <c r="O867" s="227"/>
      <c r="P867" s="200" t="s">
        <v>2146</v>
      </c>
      <c r="Q867" s="267">
        <v>33</v>
      </c>
      <c r="R867" s="282">
        <f t="shared" si="91"/>
        <v>0</v>
      </c>
      <c r="S867" s="207">
        <v>33</v>
      </c>
    </row>
    <row r="868" spans="1:19">
      <c r="A868" s="173" t="str">
        <f t="shared" si="93"/>
        <v>Dysk z włókniny na rzepCF-DH178mmS CRSwelur</v>
      </c>
      <c r="C868" s="24" t="s">
        <v>1571</v>
      </c>
      <c r="D868" s="24" t="s">
        <v>892</v>
      </c>
      <c r="E868" s="19" t="s">
        <v>515</v>
      </c>
      <c r="F868" s="303" t="s">
        <v>371</v>
      </c>
      <c r="G868" s="303" t="s">
        <v>824</v>
      </c>
      <c r="H868" s="303"/>
      <c r="I868" s="19"/>
      <c r="J868" s="19">
        <v>20</v>
      </c>
      <c r="K868" s="248"/>
      <c r="L868" s="227"/>
      <c r="M868" s="367">
        <f t="shared" si="92"/>
        <v>28.4</v>
      </c>
      <c r="N868" s="290">
        <f t="shared" si="90"/>
        <v>28.4</v>
      </c>
      <c r="O868" s="227"/>
      <c r="P868" s="200" t="s">
        <v>2147</v>
      </c>
      <c r="Q868" s="267">
        <v>28.4</v>
      </c>
      <c r="R868" s="282">
        <f t="shared" si="91"/>
        <v>0</v>
      </c>
      <c r="S868" s="207">
        <v>28.4</v>
      </c>
    </row>
    <row r="869" spans="1:19">
      <c r="A869" s="173" t="str">
        <f t="shared" si="93"/>
        <v>Dysk z włókniny na rzepCF-DH150mmS CRSwelur</v>
      </c>
      <c r="C869" s="24" t="s">
        <v>1571</v>
      </c>
      <c r="D869" s="24" t="s">
        <v>892</v>
      </c>
      <c r="E869" s="19" t="s">
        <v>720</v>
      </c>
      <c r="F869" s="303" t="s">
        <v>371</v>
      </c>
      <c r="G869" s="303" t="s">
        <v>824</v>
      </c>
      <c r="H869" s="303"/>
      <c r="I869" s="19"/>
      <c r="J869" s="19">
        <v>20</v>
      </c>
      <c r="K869" s="248"/>
      <c r="L869" s="227"/>
      <c r="M869" s="367">
        <f t="shared" si="92"/>
        <v>22.6</v>
      </c>
      <c r="N869" s="290">
        <f t="shared" si="90"/>
        <v>22.6</v>
      </c>
      <c r="O869" s="227"/>
      <c r="P869" s="200" t="s">
        <v>2148</v>
      </c>
      <c r="Q869" s="267">
        <v>22.6</v>
      </c>
      <c r="R869" s="282">
        <f t="shared" si="91"/>
        <v>0</v>
      </c>
      <c r="S869" s="207">
        <v>22.6</v>
      </c>
    </row>
    <row r="870" spans="1:19">
      <c r="A870" s="173" t="str">
        <f t="shared" si="93"/>
        <v>Dysk na rzep337DC126mmA100welur</v>
      </c>
      <c r="C870" s="24" t="s">
        <v>1572</v>
      </c>
      <c r="D870" s="24" t="s">
        <v>823</v>
      </c>
      <c r="E870" s="19" t="s">
        <v>2189</v>
      </c>
      <c r="F870" s="303" t="s">
        <v>73</v>
      </c>
      <c r="G870" s="303" t="s">
        <v>824</v>
      </c>
      <c r="H870" s="303"/>
      <c r="I870" s="19"/>
      <c r="J870" s="19">
        <v>25</v>
      </c>
      <c r="K870" s="248" t="s">
        <v>139</v>
      </c>
      <c r="L870" s="227"/>
      <c r="M870" s="367">
        <f t="shared" si="92"/>
        <v>10.8</v>
      </c>
      <c r="N870" s="290">
        <f t="shared" si="90"/>
        <v>10.8</v>
      </c>
      <c r="O870" s="227"/>
      <c r="P870" s="200" t="s">
        <v>825</v>
      </c>
      <c r="Q870" s="267">
        <v>10.8</v>
      </c>
      <c r="R870" s="282">
        <f t="shared" si="91"/>
        <v>0</v>
      </c>
      <c r="S870" s="207">
        <v>10.8</v>
      </c>
    </row>
    <row r="871" spans="1:19">
      <c r="A871" s="173" t="str">
        <f t="shared" si="93"/>
        <v>Dysk na rzep337DC126mmA160welur</v>
      </c>
      <c r="C871" s="24" t="s">
        <v>1572</v>
      </c>
      <c r="D871" s="24" t="s">
        <v>823</v>
      </c>
      <c r="E871" s="19" t="s">
        <v>2189</v>
      </c>
      <c r="F871" s="303" t="s">
        <v>71</v>
      </c>
      <c r="G871" s="303" t="s">
        <v>824</v>
      </c>
      <c r="H871" s="303"/>
      <c r="I871" s="19"/>
      <c r="J871" s="19">
        <v>25</v>
      </c>
      <c r="K871" s="248" t="s">
        <v>139</v>
      </c>
      <c r="L871" s="227"/>
      <c r="M871" s="367">
        <f t="shared" si="92"/>
        <v>8.9</v>
      </c>
      <c r="N871" s="290">
        <f t="shared" si="90"/>
        <v>8.9</v>
      </c>
      <c r="O871" s="227"/>
      <c r="P871" s="200" t="s">
        <v>826</v>
      </c>
      <c r="Q871" s="267">
        <v>8.9</v>
      </c>
      <c r="R871" s="282">
        <f t="shared" si="91"/>
        <v>0</v>
      </c>
      <c r="S871" s="207">
        <v>8.9</v>
      </c>
    </row>
    <row r="872" spans="1:19">
      <c r="A872" s="173" t="str">
        <f t="shared" si="93"/>
        <v>Dysk na rzep337DC126mmA300welur</v>
      </c>
      <c r="C872" s="24" t="s">
        <v>1572</v>
      </c>
      <c r="D872" s="24" t="s">
        <v>823</v>
      </c>
      <c r="E872" s="19" t="s">
        <v>2189</v>
      </c>
      <c r="F872" s="303" t="s">
        <v>827</v>
      </c>
      <c r="G872" s="303" t="s">
        <v>824</v>
      </c>
      <c r="H872" s="303"/>
      <c r="I872" s="19"/>
      <c r="J872" s="19">
        <v>25</v>
      </c>
      <c r="K872" s="248" t="s">
        <v>139</v>
      </c>
      <c r="L872" s="227"/>
      <c r="M872" s="367">
        <f t="shared" si="92"/>
        <v>8.9</v>
      </c>
      <c r="N872" s="290">
        <f t="shared" si="90"/>
        <v>8.9</v>
      </c>
      <c r="O872" s="227"/>
      <c r="P872" s="200" t="s">
        <v>828</v>
      </c>
      <c r="Q872" s="267">
        <v>8.9</v>
      </c>
      <c r="R872" s="282">
        <f t="shared" si="91"/>
        <v>0</v>
      </c>
      <c r="S872" s="207">
        <v>8.9</v>
      </c>
    </row>
    <row r="873" spans="1:19">
      <c r="A873" s="173" t="str">
        <f t="shared" si="93"/>
        <v>Dysk na rzep337DC150mmA100welur</v>
      </c>
      <c r="C873" s="24" t="s">
        <v>1572</v>
      </c>
      <c r="D873" s="24" t="s">
        <v>823</v>
      </c>
      <c r="E873" s="19" t="s">
        <v>720</v>
      </c>
      <c r="F873" s="303" t="s">
        <v>73</v>
      </c>
      <c r="G873" s="303" t="s">
        <v>824</v>
      </c>
      <c r="H873" s="303"/>
      <c r="I873" s="19"/>
      <c r="J873" s="19">
        <v>25</v>
      </c>
      <c r="K873" s="248" t="s">
        <v>139</v>
      </c>
      <c r="L873" s="227"/>
      <c r="M873" s="367">
        <f t="shared" si="92"/>
        <v>15.6</v>
      </c>
      <c r="N873" s="290">
        <f t="shared" si="90"/>
        <v>15.6</v>
      </c>
      <c r="O873" s="227"/>
      <c r="P873" s="200" t="s">
        <v>2324</v>
      </c>
      <c r="Q873" s="267">
        <v>15.6</v>
      </c>
      <c r="R873" s="282">
        <f t="shared" si="91"/>
        <v>0</v>
      </c>
      <c r="S873" s="207">
        <v>15.6</v>
      </c>
    </row>
    <row r="874" spans="1:19">
      <c r="A874" s="173" t="str">
        <f t="shared" si="93"/>
        <v>Dysk na rzep337DC150mmA160welur</v>
      </c>
      <c r="C874" s="24" t="s">
        <v>1572</v>
      </c>
      <c r="D874" s="24" t="s">
        <v>823</v>
      </c>
      <c r="E874" s="19" t="s">
        <v>720</v>
      </c>
      <c r="F874" s="303" t="s">
        <v>71</v>
      </c>
      <c r="G874" s="303" t="s">
        <v>824</v>
      </c>
      <c r="H874" s="303"/>
      <c r="I874" s="19"/>
      <c r="J874" s="19">
        <v>25</v>
      </c>
      <c r="K874" s="248" t="s">
        <v>139</v>
      </c>
      <c r="L874" s="227"/>
      <c r="M874" s="367">
        <f t="shared" si="92"/>
        <v>13</v>
      </c>
      <c r="N874" s="290">
        <f t="shared" si="90"/>
        <v>13</v>
      </c>
      <c r="O874" s="227"/>
      <c r="P874" s="200" t="s">
        <v>2324</v>
      </c>
      <c r="Q874" s="267">
        <v>13</v>
      </c>
      <c r="R874" s="282">
        <f t="shared" si="91"/>
        <v>0</v>
      </c>
      <c r="S874" s="207">
        <v>13</v>
      </c>
    </row>
    <row r="875" spans="1:19">
      <c r="A875" s="173" t="str">
        <f t="shared" si="93"/>
        <v>Dysk na rzep337DC150mmA300welur</v>
      </c>
      <c r="C875" s="24" t="s">
        <v>1572</v>
      </c>
      <c r="D875" s="24" t="s">
        <v>823</v>
      </c>
      <c r="E875" s="19" t="s">
        <v>720</v>
      </c>
      <c r="F875" s="303" t="s">
        <v>827</v>
      </c>
      <c r="G875" s="303" t="s">
        <v>824</v>
      </c>
      <c r="H875" s="303"/>
      <c r="I875" s="19"/>
      <c r="J875" s="19">
        <v>25</v>
      </c>
      <c r="K875" s="248" t="s">
        <v>139</v>
      </c>
      <c r="L875" s="227"/>
      <c r="M875" s="367">
        <f t="shared" si="92"/>
        <v>13</v>
      </c>
      <c r="N875" s="290">
        <f t="shared" si="90"/>
        <v>13</v>
      </c>
      <c r="O875" s="227"/>
      <c r="P875" s="200" t="s">
        <v>2324</v>
      </c>
      <c r="Q875" s="267">
        <v>13</v>
      </c>
      <c r="R875" s="282">
        <f t="shared" si="91"/>
        <v>0</v>
      </c>
      <c r="S875" s="207">
        <v>13</v>
      </c>
    </row>
    <row r="876" spans="1:19">
      <c r="A876" s="173" t="str">
        <f t="shared" si="93"/>
        <v>Dysk na rzep237AA115mmA160welur</v>
      </c>
      <c r="C876" s="24" t="s">
        <v>1572</v>
      </c>
      <c r="D876" s="24" t="s">
        <v>829</v>
      </c>
      <c r="E876" s="19" t="s">
        <v>862</v>
      </c>
      <c r="F876" s="354" t="s">
        <v>71</v>
      </c>
      <c r="G876" s="303" t="s">
        <v>824</v>
      </c>
      <c r="H876" s="303"/>
      <c r="I876" s="19"/>
      <c r="J876" s="19">
        <v>25</v>
      </c>
      <c r="K876" s="248" t="s">
        <v>139</v>
      </c>
      <c r="L876" s="227"/>
      <c r="M876" s="367">
        <f t="shared" si="92"/>
        <v>6.7</v>
      </c>
      <c r="N876" s="290">
        <f t="shared" si="90"/>
        <v>6.7</v>
      </c>
      <c r="O876" s="227"/>
      <c r="P876" s="200" t="s">
        <v>2380</v>
      </c>
      <c r="Q876" s="244">
        <v>5.6</v>
      </c>
      <c r="R876" s="282">
        <f t="shared" si="91"/>
        <v>0.19642857142857154</v>
      </c>
      <c r="S876" s="202">
        <v>6.7</v>
      </c>
    </row>
    <row r="877" spans="1:19">
      <c r="A877" s="173" t="str">
        <f t="shared" si="93"/>
        <v>Dysk na rzep237AA115mmA100welur</v>
      </c>
      <c r="C877" s="24" t="s">
        <v>1572</v>
      </c>
      <c r="D877" s="24" t="s">
        <v>829</v>
      </c>
      <c r="E877" s="19" t="s">
        <v>862</v>
      </c>
      <c r="F877" s="354" t="s">
        <v>73</v>
      </c>
      <c r="G877" s="303" t="s">
        <v>824</v>
      </c>
      <c r="H877" s="303"/>
      <c r="I877" s="19"/>
      <c r="J877" s="19">
        <v>25</v>
      </c>
      <c r="K877" s="248" t="s">
        <v>139</v>
      </c>
      <c r="L877" s="227"/>
      <c r="M877" s="367">
        <f t="shared" si="92"/>
        <v>6.3</v>
      </c>
      <c r="N877" s="290">
        <f t="shared" si="90"/>
        <v>6.3</v>
      </c>
      <c r="O877" s="227"/>
      <c r="P877" s="200" t="s">
        <v>2381</v>
      </c>
      <c r="Q877" s="244">
        <v>5.6</v>
      </c>
      <c r="R877" s="282">
        <f t="shared" si="91"/>
        <v>0.12500000000000003</v>
      </c>
      <c r="S877" s="202">
        <v>6.3</v>
      </c>
    </row>
    <row r="878" spans="1:19">
      <c r="A878" s="173" t="str">
        <f t="shared" si="93"/>
        <v>Dysk na rzep237AA115mmA80welur</v>
      </c>
      <c r="C878" s="24" t="s">
        <v>1572</v>
      </c>
      <c r="D878" s="24" t="s">
        <v>829</v>
      </c>
      <c r="E878" s="19" t="s">
        <v>862</v>
      </c>
      <c r="F878" s="354" t="s">
        <v>75</v>
      </c>
      <c r="G878" s="303" t="s">
        <v>824</v>
      </c>
      <c r="H878" s="303"/>
      <c r="I878" s="19"/>
      <c r="J878" s="19">
        <v>25</v>
      </c>
      <c r="K878" s="248" t="s">
        <v>139</v>
      </c>
      <c r="L878" s="227"/>
      <c r="M878" s="367">
        <f t="shared" si="92"/>
        <v>6.7</v>
      </c>
      <c r="N878" s="290">
        <f t="shared" si="90"/>
        <v>6.7</v>
      </c>
      <c r="O878" s="227"/>
      <c r="P878" s="200" t="s">
        <v>832</v>
      </c>
      <c r="Q878" s="244">
        <v>5.6</v>
      </c>
      <c r="R878" s="282">
        <f t="shared" si="91"/>
        <v>0.19642857142857154</v>
      </c>
      <c r="S878" s="202">
        <v>6.7</v>
      </c>
    </row>
    <row r="879" spans="1:19">
      <c r="A879" s="173" t="str">
        <f t="shared" si="93"/>
        <v>Dysk na rzep237AA115mmA65welur</v>
      </c>
      <c r="C879" s="24" t="s">
        <v>1572</v>
      </c>
      <c r="D879" s="24" t="s">
        <v>829</v>
      </c>
      <c r="E879" s="19" t="s">
        <v>862</v>
      </c>
      <c r="F879" s="354" t="s">
        <v>77</v>
      </c>
      <c r="G879" s="303" t="s">
        <v>824</v>
      </c>
      <c r="H879" s="303"/>
      <c r="I879" s="19"/>
      <c r="J879" s="19">
        <v>25</v>
      </c>
      <c r="K879" s="248" t="s">
        <v>139</v>
      </c>
      <c r="L879" s="227"/>
      <c r="M879" s="367">
        <f t="shared" si="92"/>
        <v>6.3</v>
      </c>
      <c r="N879" s="290">
        <f t="shared" si="90"/>
        <v>6.3</v>
      </c>
      <c r="O879" s="227"/>
      <c r="P879" s="200" t="s">
        <v>2382</v>
      </c>
      <c r="Q879" s="244">
        <v>5.6</v>
      </c>
      <c r="R879" s="282">
        <f t="shared" si="91"/>
        <v>0.12500000000000003</v>
      </c>
      <c r="S879" s="202">
        <v>6.3</v>
      </c>
    </row>
    <row r="880" spans="1:19">
      <c r="A880" s="173" t="str">
        <f t="shared" si="93"/>
        <v>Dysk na rzep237AA115mmA45welur</v>
      </c>
      <c r="C880" s="24" t="s">
        <v>1572</v>
      </c>
      <c r="D880" s="24" t="s">
        <v>829</v>
      </c>
      <c r="E880" s="19" t="s">
        <v>862</v>
      </c>
      <c r="F880" s="354" t="s">
        <v>79</v>
      </c>
      <c r="G880" s="303" t="s">
        <v>824</v>
      </c>
      <c r="H880" s="303"/>
      <c r="I880" s="19"/>
      <c r="J880" s="19">
        <v>25</v>
      </c>
      <c r="K880" s="248" t="s">
        <v>139</v>
      </c>
      <c r="L880" s="227"/>
      <c r="M880" s="367">
        <v>5.6</v>
      </c>
      <c r="N880" s="290">
        <f t="shared" si="90"/>
        <v>5.6</v>
      </c>
      <c r="O880" s="227"/>
      <c r="P880" s="200" t="s">
        <v>2383</v>
      </c>
      <c r="Q880" s="244">
        <v>5.6</v>
      </c>
      <c r="R880" s="282">
        <f t="shared" si="91"/>
        <v>0.12500000000000003</v>
      </c>
      <c r="S880" s="202">
        <v>6.3</v>
      </c>
    </row>
    <row r="881" spans="1:19">
      <c r="A881" s="173" t="str">
        <f t="shared" si="93"/>
        <v>Dysk na rzep237AA115mmA30welur</v>
      </c>
      <c r="C881" s="24" t="s">
        <v>1572</v>
      </c>
      <c r="D881" s="24" t="s">
        <v>829</v>
      </c>
      <c r="E881" s="19" t="s">
        <v>862</v>
      </c>
      <c r="F881" s="354" t="s">
        <v>81</v>
      </c>
      <c r="G881" s="303" t="s">
        <v>824</v>
      </c>
      <c r="H881" s="303"/>
      <c r="I881" s="19"/>
      <c r="J881" s="19">
        <v>25</v>
      </c>
      <c r="K881" s="248" t="s">
        <v>139</v>
      </c>
      <c r="L881" s="227"/>
      <c r="M881" s="367">
        <f t="shared" ref="M881:M912" si="94">S881</f>
        <v>6.3</v>
      </c>
      <c r="N881" s="290">
        <f t="shared" si="90"/>
        <v>6.3</v>
      </c>
      <c r="O881" s="227"/>
      <c r="P881" s="200" t="s">
        <v>2384</v>
      </c>
      <c r="Q881" s="244">
        <v>5.6</v>
      </c>
      <c r="R881" s="282">
        <f t="shared" si="91"/>
        <v>0.12500000000000003</v>
      </c>
      <c r="S881" s="202">
        <v>6.3</v>
      </c>
    </row>
    <row r="882" spans="1:19">
      <c r="A882" s="173" t="str">
        <f t="shared" si="93"/>
        <v>Dysk na rzep237AA115mmA16welur</v>
      </c>
      <c r="C882" s="24" t="s">
        <v>1572</v>
      </c>
      <c r="D882" s="24" t="s">
        <v>829</v>
      </c>
      <c r="E882" s="19" t="s">
        <v>862</v>
      </c>
      <c r="F882" s="354" t="s">
        <v>83</v>
      </c>
      <c r="G882" s="303" t="s">
        <v>824</v>
      </c>
      <c r="H882" s="303"/>
      <c r="I882" s="19"/>
      <c r="J882" s="19">
        <v>25</v>
      </c>
      <c r="K882" s="248" t="s">
        <v>139</v>
      </c>
      <c r="L882" s="227"/>
      <c r="M882" s="367">
        <f t="shared" si="94"/>
        <v>6.3</v>
      </c>
      <c r="N882" s="290">
        <f t="shared" si="90"/>
        <v>6.3</v>
      </c>
      <c r="O882" s="227"/>
      <c r="P882" s="200" t="s">
        <v>2385</v>
      </c>
      <c r="Q882" s="244">
        <v>5.6</v>
      </c>
      <c r="R882" s="282">
        <f t="shared" si="91"/>
        <v>0.12500000000000003</v>
      </c>
      <c r="S882" s="202">
        <v>6.3</v>
      </c>
    </row>
    <row r="883" spans="1:19">
      <c r="A883" s="173" t="str">
        <f t="shared" si="93"/>
        <v>Dysk na rzep237AA115mmA6welur</v>
      </c>
      <c r="C883" s="24" t="s">
        <v>1572</v>
      </c>
      <c r="D883" s="24" t="s">
        <v>829</v>
      </c>
      <c r="E883" s="19" t="s">
        <v>862</v>
      </c>
      <c r="F883" s="354" t="s">
        <v>85</v>
      </c>
      <c r="G883" s="303" t="s">
        <v>824</v>
      </c>
      <c r="H883" s="303"/>
      <c r="I883" s="19"/>
      <c r="J883" s="19">
        <v>25</v>
      </c>
      <c r="K883" s="248" t="s">
        <v>139</v>
      </c>
      <c r="L883" s="227"/>
      <c r="M883" s="367">
        <f t="shared" si="94"/>
        <v>6.7</v>
      </c>
      <c r="N883" s="290">
        <f t="shared" si="90"/>
        <v>6.7</v>
      </c>
      <c r="O883" s="227"/>
      <c r="P883" s="200" t="s">
        <v>2386</v>
      </c>
      <c r="Q883" s="244">
        <v>5.6</v>
      </c>
      <c r="R883" s="282">
        <f t="shared" si="91"/>
        <v>0.19642857142857154</v>
      </c>
      <c r="S883" s="202">
        <v>6.7</v>
      </c>
    </row>
    <row r="884" spans="1:19">
      <c r="A884" s="173" t="str">
        <f t="shared" si="93"/>
        <v>Dysk na rzep237AA126mmA160welur</v>
      </c>
      <c r="C884" s="24" t="s">
        <v>1572</v>
      </c>
      <c r="D884" s="24" t="s">
        <v>829</v>
      </c>
      <c r="E884" s="19" t="s">
        <v>2189</v>
      </c>
      <c r="F884" s="354" t="s">
        <v>71</v>
      </c>
      <c r="G884" s="303" t="s">
        <v>824</v>
      </c>
      <c r="H884" s="303"/>
      <c r="I884" s="19"/>
      <c r="J884" s="19">
        <v>25</v>
      </c>
      <c r="K884" s="248" t="s">
        <v>139</v>
      </c>
      <c r="L884" s="227"/>
      <c r="M884" s="367">
        <f t="shared" si="94"/>
        <v>7.5</v>
      </c>
      <c r="N884" s="290">
        <f t="shared" si="90"/>
        <v>7.5</v>
      </c>
      <c r="O884" s="227"/>
      <c r="P884" s="200" t="s">
        <v>830</v>
      </c>
      <c r="Q884" s="244">
        <v>6.4</v>
      </c>
      <c r="R884" s="282">
        <f t="shared" si="91"/>
        <v>0.17187499999999994</v>
      </c>
      <c r="S884" s="202">
        <v>7.5</v>
      </c>
    </row>
    <row r="885" spans="1:19">
      <c r="A885" s="173" t="str">
        <f t="shared" si="93"/>
        <v>Dysk na rzep237AA126mmA100welur</v>
      </c>
      <c r="C885" s="24" t="s">
        <v>1572</v>
      </c>
      <c r="D885" s="24" t="s">
        <v>829</v>
      </c>
      <c r="E885" s="19" t="s">
        <v>2189</v>
      </c>
      <c r="F885" s="354" t="s">
        <v>73</v>
      </c>
      <c r="G885" s="303" t="s">
        <v>824</v>
      </c>
      <c r="H885" s="303"/>
      <c r="I885" s="19"/>
      <c r="J885" s="19">
        <v>25</v>
      </c>
      <c r="K885" s="248" t="s">
        <v>139</v>
      </c>
      <c r="L885" s="227"/>
      <c r="M885" s="367">
        <f t="shared" si="94"/>
        <v>7.2</v>
      </c>
      <c r="N885" s="290">
        <f t="shared" si="90"/>
        <v>7.2</v>
      </c>
      <c r="O885" s="227"/>
      <c r="P885" s="200" t="s">
        <v>831</v>
      </c>
      <c r="Q885" s="244">
        <v>6.4</v>
      </c>
      <c r="R885" s="282">
        <f t="shared" si="91"/>
        <v>0.12499999999999997</v>
      </c>
      <c r="S885" s="202">
        <v>7.2</v>
      </c>
    </row>
    <row r="886" spans="1:19">
      <c r="A886" s="173" t="str">
        <f t="shared" si="93"/>
        <v>Dysk na rzep237AA126mmA80welur</v>
      </c>
      <c r="C886" s="24" t="s">
        <v>1572</v>
      </c>
      <c r="D886" s="24" t="s">
        <v>829</v>
      </c>
      <c r="E886" s="19" t="s">
        <v>2189</v>
      </c>
      <c r="F886" s="354" t="s">
        <v>75</v>
      </c>
      <c r="G886" s="303" t="s">
        <v>824</v>
      </c>
      <c r="H886" s="303"/>
      <c r="I886" s="19"/>
      <c r="J886" s="19">
        <v>25</v>
      </c>
      <c r="K886" s="248" t="s">
        <v>139</v>
      </c>
      <c r="L886" s="227"/>
      <c r="M886" s="367">
        <f t="shared" si="94"/>
        <v>7.5</v>
      </c>
      <c r="N886" s="290">
        <f t="shared" si="90"/>
        <v>7.5</v>
      </c>
      <c r="O886" s="227"/>
      <c r="P886" s="200" t="s">
        <v>2387</v>
      </c>
      <c r="Q886" s="244">
        <v>6.4</v>
      </c>
      <c r="R886" s="282">
        <f t="shared" si="91"/>
        <v>0.17187499999999994</v>
      </c>
      <c r="S886" s="202">
        <v>7.5</v>
      </c>
    </row>
    <row r="887" spans="1:19">
      <c r="A887" s="173" t="str">
        <f t="shared" si="93"/>
        <v>Dysk na rzep237AA126mmA65welur</v>
      </c>
      <c r="C887" s="24" t="s">
        <v>1572</v>
      </c>
      <c r="D887" s="24" t="s">
        <v>829</v>
      </c>
      <c r="E887" s="19" t="s">
        <v>2189</v>
      </c>
      <c r="F887" s="354" t="s">
        <v>77</v>
      </c>
      <c r="G887" s="303" t="s">
        <v>824</v>
      </c>
      <c r="H887" s="303"/>
      <c r="I887" s="19"/>
      <c r="J887" s="19">
        <v>25</v>
      </c>
      <c r="K887" s="248" t="s">
        <v>139</v>
      </c>
      <c r="L887" s="227"/>
      <c r="M887" s="367">
        <f t="shared" si="94"/>
        <v>7.2</v>
      </c>
      <c r="N887" s="290">
        <f t="shared" si="90"/>
        <v>7.2</v>
      </c>
      <c r="O887" s="227"/>
      <c r="P887" s="200" t="s">
        <v>833</v>
      </c>
      <c r="Q887" s="244">
        <v>6.4</v>
      </c>
      <c r="R887" s="282">
        <f t="shared" si="91"/>
        <v>0.12499999999999997</v>
      </c>
      <c r="S887" s="202">
        <v>7.2</v>
      </c>
    </row>
    <row r="888" spans="1:19">
      <c r="A888" s="173" t="str">
        <f t="shared" si="93"/>
        <v>Dysk na rzep237AA126mmA45welur</v>
      </c>
      <c r="C888" s="24" t="s">
        <v>1572</v>
      </c>
      <c r="D888" s="24" t="s">
        <v>829</v>
      </c>
      <c r="E888" s="19" t="s">
        <v>2189</v>
      </c>
      <c r="F888" s="354" t="s">
        <v>79</v>
      </c>
      <c r="G888" s="303" t="s">
        <v>824</v>
      </c>
      <c r="H888" s="303"/>
      <c r="I888" s="19"/>
      <c r="J888" s="19">
        <v>25</v>
      </c>
      <c r="K888" s="248" t="s">
        <v>139</v>
      </c>
      <c r="L888" s="227"/>
      <c r="M888" s="367">
        <f t="shared" si="94"/>
        <v>7.2</v>
      </c>
      <c r="N888" s="290">
        <f t="shared" si="90"/>
        <v>7.2</v>
      </c>
      <c r="O888" s="227"/>
      <c r="P888" s="200" t="s">
        <v>834</v>
      </c>
      <c r="Q888" s="244">
        <v>6.4</v>
      </c>
      <c r="R888" s="282">
        <f t="shared" si="91"/>
        <v>0.12499999999999997</v>
      </c>
      <c r="S888" s="202">
        <v>7.2</v>
      </c>
    </row>
    <row r="889" spans="1:19">
      <c r="A889" s="173" t="str">
        <f t="shared" si="93"/>
        <v>Dysk na rzep237AA126mmA30welur</v>
      </c>
      <c r="C889" s="24" t="s">
        <v>1572</v>
      </c>
      <c r="D889" s="24" t="s">
        <v>829</v>
      </c>
      <c r="E889" s="19" t="s">
        <v>2189</v>
      </c>
      <c r="F889" s="354" t="s">
        <v>81</v>
      </c>
      <c r="G889" s="303" t="s">
        <v>824</v>
      </c>
      <c r="H889" s="303"/>
      <c r="I889" s="19"/>
      <c r="J889" s="19">
        <v>25</v>
      </c>
      <c r="K889" s="248" t="s">
        <v>139</v>
      </c>
      <c r="L889" s="227"/>
      <c r="M889" s="367">
        <f t="shared" si="94"/>
        <v>7.2</v>
      </c>
      <c r="N889" s="290">
        <f t="shared" si="90"/>
        <v>7.2</v>
      </c>
      <c r="O889" s="227"/>
      <c r="P889" s="200" t="s">
        <v>835</v>
      </c>
      <c r="Q889" s="244">
        <v>6.4</v>
      </c>
      <c r="R889" s="282">
        <f t="shared" si="91"/>
        <v>0.12499999999999997</v>
      </c>
      <c r="S889" s="202">
        <v>7.2</v>
      </c>
    </row>
    <row r="890" spans="1:19">
      <c r="A890" s="173" t="str">
        <f t="shared" si="93"/>
        <v>Dysk na rzep237AA126mmA16welur</v>
      </c>
      <c r="C890" s="24" t="s">
        <v>1572</v>
      </c>
      <c r="D890" s="24" t="s">
        <v>829</v>
      </c>
      <c r="E890" s="19" t="s">
        <v>2189</v>
      </c>
      <c r="F890" s="354" t="s">
        <v>83</v>
      </c>
      <c r="G890" s="303" t="s">
        <v>824</v>
      </c>
      <c r="H890" s="303"/>
      <c r="I890" s="19"/>
      <c r="J890" s="19">
        <v>25</v>
      </c>
      <c r="K890" s="248" t="s">
        <v>139</v>
      </c>
      <c r="L890" s="227"/>
      <c r="M890" s="367">
        <f t="shared" si="94"/>
        <v>7.2</v>
      </c>
      <c r="N890" s="290">
        <f t="shared" si="90"/>
        <v>7.2</v>
      </c>
      <c r="O890" s="227"/>
      <c r="P890" s="200" t="s">
        <v>836</v>
      </c>
      <c r="Q890" s="244">
        <v>6.4</v>
      </c>
      <c r="R890" s="282">
        <f t="shared" si="91"/>
        <v>0.12499999999999997</v>
      </c>
      <c r="S890" s="202">
        <v>7.2</v>
      </c>
    </row>
    <row r="891" spans="1:19">
      <c r="A891" s="173" t="str">
        <f t="shared" si="93"/>
        <v>Dysk na rzep237AA126mmA6welur</v>
      </c>
      <c r="C891" s="24" t="s">
        <v>1572</v>
      </c>
      <c r="D891" s="24" t="s">
        <v>829</v>
      </c>
      <c r="E891" s="19" t="s">
        <v>2189</v>
      </c>
      <c r="F891" s="354" t="s">
        <v>85</v>
      </c>
      <c r="G891" s="303" t="s">
        <v>824</v>
      </c>
      <c r="H891" s="303"/>
      <c r="I891" s="19"/>
      <c r="J891" s="19">
        <v>25</v>
      </c>
      <c r="K891" s="248" t="s">
        <v>139</v>
      </c>
      <c r="L891" s="227"/>
      <c r="M891" s="367">
        <f t="shared" si="94"/>
        <v>7.5</v>
      </c>
      <c r="N891" s="290">
        <f t="shared" si="90"/>
        <v>7.5</v>
      </c>
      <c r="O891" s="227"/>
      <c r="P891" s="200" t="s">
        <v>837</v>
      </c>
      <c r="Q891" s="244">
        <v>6.4</v>
      </c>
      <c r="R891" s="282">
        <f t="shared" si="91"/>
        <v>0.17187499999999994</v>
      </c>
      <c r="S891" s="202">
        <v>7.5</v>
      </c>
    </row>
    <row r="892" spans="1:19">
      <c r="A892" s="173" t="str">
        <f t="shared" si="93"/>
        <v>Dysk na rzep237AA126/76mmA160welur</v>
      </c>
      <c r="C892" s="24" t="s">
        <v>1572</v>
      </c>
      <c r="D892" s="24" t="s">
        <v>829</v>
      </c>
      <c r="E892" s="19" t="s">
        <v>2309</v>
      </c>
      <c r="F892" s="354" t="s">
        <v>71</v>
      </c>
      <c r="G892" s="303" t="s">
        <v>824</v>
      </c>
      <c r="H892" s="303"/>
      <c r="I892" s="19"/>
      <c r="J892" s="19">
        <v>25</v>
      </c>
      <c r="K892" s="248" t="s">
        <v>139</v>
      </c>
      <c r="L892" s="227"/>
      <c r="M892" s="367">
        <f t="shared" si="94"/>
        <v>7.5</v>
      </c>
      <c r="N892" s="290">
        <f t="shared" si="90"/>
        <v>7.5</v>
      </c>
      <c r="O892" s="227"/>
      <c r="P892" s="200" t="s">
        <v>2149</v>
      </c>
      <c r="Q892" s="244">
        <v>6.4</v>
      </c>
      <c r="R892" s="282">
        <f t="shared" si="91"/>
        <v>0.17187499999999994</v>
      </c>
      <c r="S892" s="202">
        <v>7.5</v>
      </c>
    </row>
    <row r="893" spans="1:19">
      <c r="A893" s="173" t="str">
        <f t="shared" si="93"/>
        <v>Dysk na rzep237AA126/76mmA100welur</v>
      </c>
      <c r="C893" s="24" t="s">
        <v>1572</v>
      </c>
      <c r="D893" s="24" t="s">
        <v>829</v>
      </c>
      <c r="E893" s="19" t="s">
        <v>2309</v>
      </c>
      <c r="F893" s="354" t="s">
        <v>73</v>
      </c>
      <c r="G893" s="303" t="s">
        <v>824</v>
      </c>
      <c r="H893" s="303"/>
      <c r="I893" s="19"/>
      <c r="J893" s="19">
        <v>25</v>
      </c>
      <c r="K893" s="248" t="s">
        <v>139</v>
      </c>
      <c r="L893" s="227"/>
      <c r="M893" s="367">
        <f t="shared" si="94"/>
        <v>7.2</v>
      </c>
      <c r="N893" s="290">
        <f t="shared" si="90"/>
        <v>7.2</v>
      </c>
      <c r="O893" s="227"/>
      <c r="P893" s="200" t="s">
        <v>2150</v>
      </c>
      <c r="Q893" s="244">
        <v>6.4</v>
      </c>
      <c r="R893" s="282">
        <f t="shared" si="91"/>
        <v>0.12499999999999997</v>
      </c>
      <c r="S893" s="202">
        <v>7.2</v>
      </c>
    </row>
    <row r="894" spans="1:19">
      <c r="A894" s="173" t="str">
        <f t="shared" si="93"/>
        <v>Dysk na rzep237AA126/76mmA80welur</v>
      </c>
      <c r="C894" s="24" t="s">
        <v>1572</v>
      </c>
      <c r="D894" s="24" t="s">
        <v>829</v>
      </c>
      <c r="E894" s="19" t="s">
        <v>2309</v>
      </c>
      <c r="F894" s="354" t="s">
        <v>75</v>
      </c>
      <c r="G894" s="303" t="s">
        <v>824</v>
      </c>
      <c r="H894" s="303"/>
      <c r="I894" s="19"/>
      <c r="J894" s="19">
        <v>25</v>
      </c>
      <c r="K894" s="248" t="s">
        <v>139</v>
      </c>
      <c r="L894" s="227"/>
      <c r="M894" s="367">
        <f t="shared" si="94"/>
        <v>7.5</v>
      </c>
      <c r="N894" s="290">
        <f t="shared" si="90"/>
        <v>7.5</v>
      </c>
      <c r="O894" s="227"/>
      <c r="P894" s="200" t="s">
        <v>2151</v>
      </c>
      <c r="Q894" s="244">
        <v>6.4</v>
      </c>
      <c r="R894" s="282">
        <f t="shared" si="91"/>
        <v>0.17187499999999994</v>
      </c>
      <c r="S894" s="202">
        <v>7.5</v>
      </c>
    </row>
    <row r="895" spans="1:19">
      <c r="A895" s="173" t="str">
        <f t="shared" si="93"/>
        <v>Dysk na rzep237AA126/76mmA65welur</v>
      </c>
      <c r="C895" s="24" t="s">
        <v>1572</v>
      </c>
      <c r="D895" s="24" t="s">
        <v>829</v>
      </c>
      <c r="E895" s="19" t="s">
        <v>2309</v>
      </c>
      <c r="F895" s="354" t="s">
        <v>77</v>
      </c>
      <c r="G895" s="303" t="s">
        <v>824</v>
      </c>
      <c r="H895" s="303"/>
      <c r="I895" s="19"/>
      <c r="J895" s="19">
        <v>25</v>
      </c>
      <c r="K895" s="248" t="s">
        <v>139</v>
      </c>
      <c r="L895" s="227"/>
      <c r="M895" s="367">
        <f t="shared" si="94"/>
        <v>7.2</v>
      </c>
      <c r="N895" s="290">
        <f t="shared" si="90"/>
        <v>7.2</v>
      </c>
      <c r="O895" s="227"/>
      <c r="P895" s="200" t="s">
        <v>2152</v>
      </c>
      <c r="Q895" s="244">
        <v>6.4</v>
      </c>
      <c r="R895" s="282">
        <f t="shared" si="91"/>
        <v>0.12499999999999997</v>
      </c>
      <c r="S895" s="202">
        <v>7.2</v>
      </c>
    </row>
    <row r="896" spans="1:19">
      <c r="A896" s="173" t="str">
        <f t="shared" si="93"/>
        <v>Dysk na rzep237AA126/76mmA45welur</v>
      </c>
      <c r="C896" s="24" t="s">
        <v>1572</v>
      </c>
      <c r="D896" s="24" t="s">
        <v>829</v>
      </c>
      <c r="E896" s="19" t="s">
        <v>2309</v>
      </c>
      <c r="F896" s="354" t="s">
        <v>79</v>
      </c>
      <c r="G896" s="303" t="s">
        <v>824</v>
      </c>
      <c r="H896" s="303"/>
      <c r="I896" s="19"/>
      <c r="J896" s="19">
        <v>25</v>
      </c>
      <c r="K896" s="248" t="s">
        <v>139</v>
      </c>
      <c r="L896" s="227"/>
      <c r="M896" s="367">
        <f t="shared" si="94"/>
        <v>7.2</v>
      </c>
      <c r="N896" s="290">
        <f t="shared" si="90"/>
        <v>7.2</v>
      </c>
      <c r="O896" s="227"/>
      <c r="P896" s="200" t="s">
        <v>2153</v>
      </c>
      <c r="Q896" s="244">
        <v>6.4</v>
      </c>
      <c r="R896" s="282">
        <f t="shared" si="91"/>
        <v>0.12499999999999997</v>
      </c>
      <c r="S896" s="202">
        <v>7.2</v>
      </c>
    </row>
    <row r="897" spans="1:19">
      <c r="A897" s="173" t="str">
        <f t="shared" si="93"/>
        <v>Dysk na rzep237AA126/76mmA30welur</v>
      </c>
      <c r="C897" s="24" t="s">
        <v>1572</v>
      </c>
      <c r="D897" s="24" t="s">
        <v>829</v>
      </c>
      <c r="E897" s="19" t="s">
        <v>2309</v>
      </c>
      <c r="F897" s="354" t="s">
        <v>81</v>
      </c>
      <c r="G897" s="303" t="s">
        <v>824</v>
      </c>
      <c r="H897" s="303"/>
      <c r="I897" s="19"/>
      <c r="J897" s="19">
        <v>25</v>
      </c>
      <c r="K897" s="248" t="s">
        <v>139</v>
      </c>
      <c r="L897" s="227"/>
      <c r="M897" s="367">
        <f t="shared" si="94"/>
        <v>7.2</v>
      </c>
      <c r="N897" s="290">
        <f t="shared" si="90"/>
        <v>7.2</v>
      </c>
      <c r="O897" s="227"/>
      <c r="P897" s="200" t="s">
        <v>2154</v>
      </c>
      <c r="Q897" s="244">
        <v>6.4</v>
      </c>
      <c r="R897" s="282">
        <f t="shared" si="91"/>
        <v>0.12499999999999997</v>
      </c>
      <c r="S897" s="202">
        <v>7.2</v>
      </c>
    </row>
    <row r="898" spans="1:19">
      <c r="A898" s="173" t="str">
        <f t="shared" si="93"/>
        <v>Dysk na rzep237AA126/76mmA16welur</v>
      </c>
      <c r="C898" s="24" t="s">
        <v>1572</v>
      </c>
      <c r="D898" s="24" t="s">
        <v>829</v>
      </c>
      <c r="E898" s="19" t="s">
        <v>2309</v>
      </c>
      <c r="F898" s="354" t="s">
        <v>83</v>
      </c>
      <c r="G898" s="303" t="s">
        <v>824</v>
      </c>
      <c r="H898" s="303"/>
      <c r="I898" s="19"/>
      <c r="J898" s="19">
        <v>25</v>
      </c>
      <c r="K898" s="248" t="s">
        <v>139</v>
      </c>
      <c r="L898" s="227"/>
      <c r="M898" s="367">
        <f t="shared" si="94"/>
        <v>7.2</v>
      </c>
      <c r="N898" s="290">
        <f t="shared" si="90"/>
        <v>7.2</v>
      </c>
      <c r="O898" s="227"/>
      <c r="P898" s="200" t="s">
        <v>2155</v>
      </c>
      <c r="Q898" s="244">
        <v>6.4</v>
      </c>
      <c r="R898" s="282">
        <f t="shared" si="91"/>
        <v>0.12499999999999997</v>
      </c>
      <c r="S898" s="202">
        <v>7.2</v>
      </c>
    </row>
    <row r="899" spans="1:19">
      <c r="A899" s="173" t="str">
        <f t="shared" si="93"/>
        <v>Dysk na rzep237AA126/76mmA6welur</v>
      </c>
      <c r="C899" s="24" t="s">
        <v>1572</v>
      </c>
      <c r="D899" s="24" t="s">
        <v>829</v>
      </c>
      <c r="E899" s="19" t="s">
        <v>2309</v>
      </c>
      <c r="F899" s="354" t="s">
        <v>85</v>
      </c>
      <c r="G899" s="303" t="s">
        <v>824</v>
      </c>
      <c r="H899" s="303"/>
      <c r="I899" s="19"/>
      <c r="J899" s="19">
        <v>25</v>
      </c>
      <c r="K899" s="248" t="s">
        <v>139</v>
      </c>
      <c r="L899" s="227"/>
      <c r="M899" s="367">
        <f t="shared" si="94"/>
        <v>7.5</v>
      </c>
      <c r="N899" s="290">
        <f t="shared" si="90"/>
        <v>7.5</v>
      </c>
      <c r="O899" s="227"/>
      <c r="P899" s="200" t="s">
        <v>2156</v>
      </c>
      <c r="Q899" s="244">
        <v>6.4</v>
      </c>
      <c r="R899" s="282">
        <f t="shared" si="91"/>
        <v>0.17187499999999994</v>
      </c>
      <c r="S899" s="202">
        <v>7.5</v>
      </c>
    </row>
    <row r="900" spans="1:19">
      <c r="A900" s="173" t="str">
        <f t="shared" si="93"/>
        <v>Dysk na rzep237AA150mmA160welur</v>
      </c>
      <c r="C900" s="24" t="s">
        <v>1572</v>
      </c>
      <c r="D900" s="24" t="s">
        <v>829</v>
      </c>
      <c r="E900" s="19" t="s">
        <v>720</v>
      </c>
      <c r="F900" s="354" t="s">
        <v>71</v>
      </c>
      <c r="G900" s="303" t="s">
        <v>824</v>
      </c>
      <c r="H900" s="303"/>
      <c r="I900" s="19"/>
      <c r="J900" s="19">
        <v>25</v>
      </c>
      <c r="K900" s="248" t="s">
        <v>139</v>
      </c>
      <c r="L900" s="227"/>
      <c r="M900" s="367">
        <f t="shared" si="94"/>
        <v>11.2</v>
      </c>
      <c r="N900" s="290">
        <f t="shared" si="90"/>
        <v>11.2</v>
      </c>
      <c r="O900" s="227"/>
      <c r="P900" s="200" t="s">
        <v>838</v>
      </c>
      <c r="Q900" s="244">
        <v>9.4</v>
      </c>
      <c r="R900" s="282">
        <f t="shared" si="91"/>
        <v>0.19148936170212755</v>
      </c>
      <c r="S900" s="202">
        <v>11.2</v>
      </c>
    </row>
    <row r="901" spans="1:19">
      <c r="A901" s="173" t="str">
        <f t="shared" si="93"/>
        <v>Dysk na rzep237AA150mmA100welur</v>
      </c>
      <c r="C901" s="24" t="s">
        <v>1572</v>
      </c>
      <c r="D901" s="24" t="s">
        <v>829</v>
      </c>
      <c r="E901" s="19" t="s">
        <v>720</v>
      </c>
      <c r="F901" s="354" t="s">
        <v>73</v>
      </c>
      <c r="G901" s="303" t="s">
        <v>824</v>
      </c>
      <c r="H901" s="303"/>
      <c r="I901" s="19"/>
      <c r="J901" s="19">
        <v>25</v>
      </c>
      <c r="K901" s="248" t="s">
        <v>139</v>
      </c>
      <c r="L901" s="227"/>
      <c r="M901" s="367">
        <f t="shared" si="94"/>
        <v>10.6</v>
      </c>
      <c r="N901" s="290">
        <f t="shared" ref="N901:N964" si="95">M901*(1-$N$2)</f>
        <v>10.6</v>
      </c>
      <c r="O901" s="227"/>
      <c r="P901" s="200" t="s">
        <v>839</v>
      </c>
      <c r="Q901" s="244">
        <v>9.4</v>
      </c>
      <c r="R901" s="282">
        <f t="shared" si="91"/>
        <v>0.12765957446808501</v>
      </c>
      <c r="S901" s="202">
        <v>10.6</v>
      </c>
    </row>
    <row r="902" spans="1:19">
      <c r="A902" s="173" t="str">
        <f t="shared" si="93"/>
        <v>Dysk na rzep237AA150mmA80welur</v>
      </c>
      <c r="C902" s="24" t="s">
        <v>1572</v>
      </c>
      <c r="D902" s="24" t="s">
        <v>829</v>
      </c>
      <c r="E902" s="19" t="s">
        <v>720</v>
      </c>
      <c r="F902" s="354" t="s">
        <v>75</v>
      </c>
      <c r="G902" s="303" t="s">
        <v>824</v>
      </c>
      <c r="H902" s="303"/>
      <c r="I902" s="19"/>
      <c r="J902" s="19">
        <v>25</v>
      </c>
      <c r="K902" s="248" t="s">
        <v>139</v>
      </c>
      <c r="L902" s="227"/>
      <c r="M902" s="367">
        <f t="shared" si="94"/>
        <v>11.2</v>
      </c>
      <c r="N902" s="290">
        <f t="shared" si="95"/>
        <v>11.2</v>
      </c>
      <c r="O902" s="227"/>
      <c r="P902" s="200" t="s">
        <v>840</v>
      </c>
      <c r="Q902" s="244">
        <v>9.4</v>
      </c>
      <c r="R902" s="282">
        <f t="shared" si="91"/>
        <v>0.19148936170212755</v>
      </c>
      <c r="S902" s="202">
        <v>11.2</v>
      </c>
    </row>
    <row r="903" spans="1:19">
      <c r="A903" s="173" t="str">
        <f t="shared" si="93"/>
        <v>Dysk na rzep237AA150mmA65welur</v>
      </c>
      <c r="C903" s="24" t="s">
        <v>1572</v>
      </c>
      <c r="D903" s="24" t="s">
        <v>829</v>
      </c>
      <c r="E903" s="19" t="s">
        <v>720</v>
      </c>
      <c r="F903" s="354" t="s">
        <v>77</v>
      </c>
      <c r="G903" s="303" t="s">
        <v>824</v>
      </c>
      <c r="H903" s="303"/>
      <c r="I903" s="19"/>
      <c r="J903" s="19">
        <v>25</v>
      </c>
      <c r="K903" s="248" t="s">
        <v>139</v>
      </c>
      <c r="L903" s="227"/>
      <c r="M903" s="367">
        <f t="shared" si="94"/>
        <v>10.6</v>
      </c>
      <c r="N903" s="290">
        <f t="shared" si="95"/>
        <v>10.6</v>
      </c>
      <c r="O903" s="227"/>
      <c r="P903" s="200" t="s">
        <v>841</v>
      </c>
      <c r="Q903" s="244">
        <v>9.4</v>
      </c>
      <c r="R903" s="282">
        <f t="shared" si="91"/>
        <v>0.12765957446808501</v>
      </c>
      <c r="S903" s="202">
        <v>10.6</v>
      </c>
    </row>
    <row r="904" spans="1:19">
      <c r="A904" s="173" t="str">
        <f t="shared" si="93"/>
        <v>Dysk na rzep237AA150mmA45welur</v>
      </c>
      <c r="C904" s="24" t="s">
        <v>1572</v>
      </c>
      <c r="D904" s="24" t="s">
        <v>829</v>
      </c>
      <c r="E904" s="19" t="s">
        <v>720</v>
      </c>
      <c r="F904" s="354" t="s">
        <v>79</v>
      </c>
      <c r="G904" s="303" t="s">
        <v>824</v>
      </c>
      <c r="H904" s="303"/>
      <c r="I904" s="19"/>
      <c r="J904" s="19">
        <v>25</v>
      </c>
      <c r="K904" s="248" t="s">
        <v>139</v>
      </c>
      <c r="L904" s="227"/>
      <c r="M904" s="367">
        <f t="shared" si="94"/>
        <v>10.6</v>
      </c>
      <c r="N904" s="290">
        <f t="shared" si="95"/>
        <v>10.6</v>
      </c>
      <c r="O904" s="227"/>
      <c r="P904" s="200" t="s">
        <v>842</v>
      </c>
      <c r="Q904" s="244">
        <v>9.4</v>
      </c>
      <c r="R904" s="282">
        <f t="shared" si="91"/>
        <v>0.12765957446808501</v>
      </c>
      <c r="S904" s="202">
        <v>10.6</v>
      </c>
    </row>
    <row r="905" spans="1:19">
      <c r="A905" s="173" t="str">
        <f t="shared" si="93"/>
        <v>Dysk na rzep237AA150mmA30welur</v>
      </c>
      <c r="C905" s="24" t="s">
        <v>1572</v>
      </c>
      <c r="D905" s="24" t="s">
        <v>829</v>
      </c>
      <c r="E905" s="19" t="s">
        <v>720</v>
      </c>
      <c r="F905" s="354" t="s">
        <v>81</v>
      </c>
      <c r="G905" s="303" t="s">
        <v>824</v>
      </c>
      <c r="H905" s="303"/>
      <c r="I905" s="19"/>
      <c r="J905" s="19">
        <v>25</v>
      </c>
      <c r="K905" s="248" t="s">
        <v>139</v>
      </c>
      <c r="L905" s="227"/>
      <c r="M905" s="367">
        <f t="shared" si="94"/>
        <v>10.6</v>
      </c>
      <c r="N905" s="290">
        <f t="shared" si="95"/>
        <v>10.6</v>
      </c>
      <c r="O905" s="227"/>
      <c r="P905" s="200" t="s">
        <v>843</v>
      </c>
      <c r="Q905" s="244">
        <v>9.4</v>
      </c>
      <c r="R905" s="282">
        <f t="shared" si="91"/>
        <v>0.12765957446808501</v>
      </c>
      <c r="S905" s="202">
        <v>10.6</v>
      </c>
    </row>
    <row r="906" spans="1:19">
      <c r="A906" s="173" t="str">
        <f t="shared" si="93"/>
        <v>Dysk na rzep237AA150mmA16welur</v>
      </c>
      <c r="C906" s="24" t="s">
        <v>1572</v>
      </c>
      <c r="D906" s="24" t="s">
        <v>829</v>
      </c>
      <c r="E906" s="19" t="s">
        <v>720</v>
      </c>
      <c r="F906" s="354" t="s">
        <v>83</v>
      </c>
      <c r="G906" s="303" t="s">
        <v>824</v>
      </c>
      <c r="H906" s="303"/>
      <c r="I906" s="19"/>
      <c r="J906" s="19">
        <v>25</v>
      </c>
      <c r="K906" s="248" t="s">
        <v>139</v>
      </c>
      <c r="L906" s="227"/>
      <c r="M906" s="367">
        <f t="shared" si="94"/>
        <v>10.6</v>
      </c>
      <c r="N906" s="290">
        <f t="shared" si="95"/>
        <v>10.6</v>
      </c>
      <c r="O906" s="227"/>
      <c r="P906" s="200" t="s">
        <v>844</v>
      </c>
      <c r="Q906" s="244">
        <v>9.4</v>
      </c>
      <c r="R906" s="282">
        <f t="shared" ref="R906:R945" si="96">(S906-Q906)/Q906</f>
        <v>0.12765957446808501</v>
      </c>
      <c r="S906" s="202">
        <v>10.6</v>
      </c>
    </row>
    <row r="907" spans="1:19">
      <c r="A907" s="173" t="str">
        <f t="shared" si="93"/>
        <v>Dysk na rzep237AA150mmA6welur</v>
      </c>
      <c r="C907" s="24" t="s">
        <v>1572</v>
      </c>
      <c r="D907" s="24" t="s">
        <v>829</v>
      </c>
      <c r="E907" s="19" t="s">
        <v>720</v>
      </c>
      <c r="F907" s="354" t="s">
        <v>85</v>
      </c>
      <c r="G907" s="303" t="s">
        <v>824</v>
      </c>
      <c r="H907" s="303"/>
      <c r="I907" s="19"/>
      <c r="J907" s="19">
        <v>25</v>
      </c>
      <c r="K907" s="248" t="s">
        <v>139</v>
      </c>
      <c r="L907" s="227"/>
      <c r="M907" s="367">
        <f t="shared" si="94"/>
        <v>11.2</v>
      </c>
      <c r="N907" s="290">
        <f t="shared" si="95"/>
        <v>11.2</v>
      </c>
      <c r="O907" s="227"/>
      <c r="P907" s="200" t="s">
        <v>845</v>
      </c>
      <c r="Q907" s="244">
        <v>9.4</v>
      </c>
      <c r="R907" s="282">
        <f t="shared" si="96"/>
        <v>0.19148936170212755</v>
      </c>
      <c r="S907" s="202">
        <v>11.2</v>
      </c>
    </row>
    <row r="908" spans="1:19">
      <c r="A908" s="173" t="str">
        <f t="shared" si="93"/>
        <v>Dysk na rzep747D126mmP60welur</v>
      </c>
      <c r="C908" s="24" t="s">
        <v>1572</v>
      </c>
      <c r="D908" s="24" t="s">
        <v>846</v>
      </c>
      <c r="E908" s="19" t="s">
        <v>2189</v>
      </c>
      <c r="F908" s="354" t="s">
        <v>98</v>
      </c>
      <c r="G908" s="303" t="s">
        <v>824</v>
      </c>
      <c r="H908" s="303"/>
      <c r="I908" s="19"/>
      <c r="J908" s="19">
        <v>25</v>
      </c>
      <c r="K908" s="248" t="s">
        <v>139</v>
      </c>
      <c r="L908" s="227"/>
      <c r="M908" s="367">
        <f t="shared" si="94"/>
        <v>5.8</v>
      </c>
      <c r="N908" s="290">
        <f t="shared" si="95"/>
        <v>5.8</v>
      </c>
      <c r="O908" s="227"/>
      <c r="P908" s="200" t="s">
        <v>847</v>
      </c>
      <c r="Q908" s="267">
        <v>5.2</v>
      </c>
      <c r="R908" s="282">
        <f t="shared" si="96"/>
        <v>0.11538461538461531</v>
      </c>
      <c r="S908" s="207">
        <v>5.8</v>
      </c>
    </row>
    <row r="909" spans="1:19">
      <c r="A909" s="173" t="str">
        <f t="shared" si="93"/>
        <v>Dysk na rzep747D126mmP80welur</v>
      </c>
      <c r="C909" s="24" t="s">
        <v>1572</v>
      </c>
      <c r="D909" s="24" t="s">
        <v>846</v>
      </c>
      <c r="E909" s="19" t="s">
        <v>2189</v>
      </c>
      <c r="F909" s="354" t="s">
        <v>100</v>
      </c>
      <c r="G909" s="303" t="s">
        <v>824</v>
      </c>
      <c r="H909" s="303"/>
      <c r="I909" s="19"/>
      <c r="J909" s="19">
        <v>25</v>
      </c>
      <c r="K909" s="248" t="s">
        <v>139</v>
      </c>
      <c r="L909" s="227"/>
      <c r="M909" s="367">
        <f t="shared" si="94"/>
        <v>5.8</v>
      </c>
      <c r="N909" s="290">
        <f t="shared" si="95"/>
        <v>5.8</v>
      </c>
      <c r="O909" s="227"/>
      <c r="P909" s="200" t="s">
        <v>2388</v>
      </c>
      <c r="Q909" s="267">
        <v>5.2</v>
      </c>
      <c r="R909" s="282">
        <f t="shared" si="96"/>
        <v>0.11538461538461531</v>
      </c>
      <c r="S909" s="207">
        <v>5.8</v>
      </c>
    </row>
    <row r="910" spans="1:19">
      <c r="A910" s="173" t="str">
        <f t="shared" si="93"/>
        <v>Dysk na rzep747D126mmP120welur</v>
      </c>
      <c r="C910" s="24" t="s">
        <v>1572</v>
      </c>
      <c r="D910" s="24" t="s">
        <v>846</v>
      </c>
      <c r="E910" s="19" t="s">
        <v>2189</v>
      </c>
      <c r="F910" s="354" t="s">
        <v>104</v>
      </c>
      <c r="G910" s="303" t="s">
        <v>824</v>
      </c>
      <c r="H910" s="303"/>
      <c r="I910" s="19"/>
      <c r="J910" s="19">
        <v>25</v>
      </c>
      <c r="K910" s="248" t="s">
        <v>139</v>
      </c>
      <c r="L910" s="227"/>
      <c r="M910" s="367">
        <f t="shared" si="94"/>
        <v>5.6</v>
      </c>
      <c r="N910" s="290">
        <f t="shared" si="95"/>
        <v>5.6</v>
      </c>
      <c r="O910" s="227"/>
      <c r="P910" s="200" t="s">
        <v>848</v>
      </c>
      <c r="Q910" s="267">
        <v>5</v>
      </c>
      <c r="R910" s="282">
        <f t="shared" si="96"/>
        <v>0.11999999999999993</v>
      </c>
      <c r="S910" s="207">
        <v>5.6</v>
      </c>
    </row>
    <row r="911" spans="1:19">
      <c r="A911" s="173" t="str">
        <f t="shared" ref="A911:A945" si="97">_xlfn.CONCAT(C911,D911,E911,F911,G911,I911)</f>
        <v>Dysk na rzep784F150mm36+welur</v>
      </c>
      <c r="C911" s="24" t="s">
        <v>1572</v>
      </c>
      <c r="D911" s="24" t="s">
        <v>1340</v>
      </c>
      <c r="E911" s="19" t="s">
        <v>720</v>
      </c>
      <c r="F911" s="354" t="s">
        <v>1274</v>
      </c>
      <c r="G911" s="303" t="s">
        <v>824</v>
      </c>
      <c r="H911" s="303"/>
      <c r="I911" s="19"/>
      <c r="J911" s="19">
        <v>25</v>
      </c>
      <c r="K911" s="248" t="s">
        <v>1053</v>
      </c>
      <c r="L911" s="227"/>
      <c r="M911" s="367">
        <f t="shared" si="94"/>
        <v>11.9</v>
      </c>
      <c r="N911" s="290">
        <f t="shared" si="95"/>
        <v>11.9</v>
      </c>
      <c r="O911" s="227"/>
      <c r="P911" s="200" t="s">
        <v>2324</v>
      </c>
      <c r="Q911" s="267">
        <v>10.9</v>
      </c>
      <c r="R911" s="282">
        <f t="shared" si="96"/>
        <v>9.1743119266055037E-2</v>
      </c>
      <c r="S911" s="207">
        <v>11.9</v>
      </c>
    </row>
    <row r="912" spans="1:19">
      <c r="A912" s="173" t="str">
        <f t="shared" si="97"/>
        <v>Dysk na rzep784F150mm60+welur</v>
      </c>
      <c r="C912" s="24" t="s">
        <v>1572</v>
      </c>
      <c r="D912" s="24" t="s">
        <v>1340</v>
      </c>
      <c r="E912" s="19" t="s">
        <v>720</v>
      </c>
      <c r="F912" s="354" t="s">
        <v>1281</v>
      </c>
      <c r="G912" s="303" t="s">
        <v>824</v>
      </c>
      <c r="H912" s="303"/>
      <c r="I912" s="19"/>
      <c r="J912" s="19">
        <v>25</v>
      </c>
      <c r="K912" s="248" t="s">
        <v>1053</v>
      </c>
      <c r="L912" s="227"/>
      <c r="M912" s="367">
        <f t="shared" si="94"/>
        <v>9.8000000000000007</v>
      </c>
      <c r="N912" s="290">
        <f t="shared" si="95"/>
        <v>9.8000000000000007</v>
      </c>
      <c r="O912" s="227"/>
      <c r="P912" s="200" t="s">
        <v>2324</v>
      </c>
      <c r="Q912" s="267">
        <v>9</v>
      </c>
      <c r="R912" s="282">
        <f t="shared" si="96"/>
        <v>8.8888888888888962E-2</v>
      </c>
      <c r="S912" s="207">
        <v>9.8000000000000007</v>
      </c>
    </row>
    <row r="913" spans="1:19">
      <c r="A913" s="173" t="str">
        <f t="shared" si="97"/>
        <v>Dysk na rzep784F150mm80+welur</v>
      </c>
      <c r="C913" s="24" t="s">
        <v>1572</v>
      </c>
      <c r="D913" s="24" t="s">
        <v>1340</v>
      </c>
      <c r="E913" s="19" t="s">
        <v>720</v>
      </c>
      <c r="F913" s="354" t="s">
        <v>1284</v>
      </c>
      <c r="G913" s="303" t="s">
        <v>824</v>
      </c>
      <c r="H913" s="303"/>
      <c r="I913" s="19"/>
      <c r="J913" s="19">
        <v>25</v>
      </c>
      <c r="K913" s="248" t="s">
        <v>1053</v>
      </c>
      <c r="L913" s="227"/>
      <c r="M913" s="367">
        <f t="shared" ref="M913:M948" si="98">S913</f>
        <v>9.8000000000000007</v>
      </c>
      <c r="N913" s="290">
        <f t="shared" si="95"/>
        <v>9.8000000000000007</v>
      </c>
      <c r="O913" s="227"/>
      <c r="P913" s="200" t="s">
        <v>2324</v>
      </c>
      <c r="Q913" s="267">
        <v>9</v>
      </c>
      <c r="R913" s="282">
        <f t="shared" si="96"/>
        <v>8.8888888888888962E-2</v>
      </c>
      <c r="S913" s="207">
        <v>9.8000000000000007</v>
      </c>
    </row>
    <row r="914" spans="1:19">
      <c r="A914" s="173" t="str">
        <f t="shared" si="97"/>
        <v>Dysk na rzep784F150mm120+welur</v>
      </c>
      <c r="C914" s="24" t="s">
        <v>1572</v>
      </c>
      <c r="D914" s="24" t="s">
        <v>1340</v>
      </c>
      <c r="E914" s="19" t="s">
        <v>720</v>
      </c>
      <c r="F914" s="354" t="s">
        <v>1257</v>
      </c>
      <c r="G914" s="303" t="s">
        <v>824</v>
      </c>
      <c r="H914" s="303"/>
      <c r="I914" s="19"/>
      <c r="J914" s="19">
        <v>25</v>
      </c>
      <c r="K914" s="248" t="s">
        <v>1053</v>
      </c>
      <c r="L914" s="227"/>
      <c r="M914" s="367">
        <f t="shared" si="98"/>
        <v>9.8000000000000007</v>
      </c>
      <c r="N914" s="290">
        <f t="shared" si="95"/>
        <v>9.8000000000000007</v>
      </c>
      <c r="O914" s="227"/>
      <c r="P914" s="200" t="s">
        <v>2324</v>
      </c>
      <c r="Q914" s="267">
        <v>9</v>
      </c>
      <c r="R914" s="282">
        <f t="shared" si="96"/>
        <v>8.8888888888888962E-2</v>
      </c>
      <c r="S914" s="207">
        <v>9.8000000000000007</v>
      </c>
    </row>
    <row r="915" spans="1:19">
      <c r="A915" s="173" t="str">
        <f t="shared" si="97"/>
        <v>Dysk na rzep784F150mm150+welur</v>
      </c>
      <c r="C915" s="24" t="s">
        <v>1572</v>
      </c>
      <c r="D915" s="24" t="s">
        <v>1340</v>
      </c>
      <c r="E915" s="19" t="s">
        <v>720</v>
      </c>
      <c r="F915" s="354" t="s">
        <v>1260</v>
      </c>
      <c r="G915" s="303" t="s">
        <v>824</v>
      </c>
      <c r="H915" s="303"/>
      <c r="I915" s="19"/>
      <c r="J915" s="19">
        <v>25</v>
      </c>
      <c r="K915" s="248" t="s">
        <v>1053</v>
      </c>
      <c r="L915" s="227"/>
      <c r="M915" s="367">
        <f t="shared" si="98"/>
        <v>9.8000000000000007</v>
      </c>
      <c r="N915" s="290">
        <f t="shared" si="95"/>
        <v>9.8000000000000007</v>
      </c>
      <c r="O915" s="227"/>
      <c r="P915" s="200" t="s">
        <v>2324</v>
      </c>
      <c r="Q915" s="267">
        <v>9</v>
      </c>
      <c r="R915" s="282">
        <f t="shared" si="96"/>
        <v>8.8888888888888962E-2</v>
      </c>
      <c r="S915" s="207">
        <v>9.8000000000000007</v>
      </c>
    </row>
    <row r="916" spans="1:19">
      <c r="A916" s="173" t="str">
        <f t="shared" si="97"/>
        <v>Dysk na rzep784F150mm180+welur</v>
      </c>
      <c r="C916" s="24" t="s">
        <v>1572</v>
      </c>
      <c r="D916" s="24" t="s">
        <v>1340</v>
      </c>
      <c r="E916" s="19" t="s">
        <v>720</v>
      </c>
      <c r="F916" s="354" t="s">
        <v>1263</v>
      </c>
      <c r="G916" s="303" t="s">
        <v>824</v>
      </c>
      <c r="H916" s="303"/>
      <c r="I916" s="19"/>
      <c r="J916" s="19">
        <v>25</v>
      </c>
      <c r="K916" s="248" t="s">
        <v>1053</v>
      </c>
      <c r="L916" s="227"/>
      <c r="M916" s="367">
        <f t="shared" si="98"/>
        <v>9.6999999999999993</v>
      </c>
      <c r="N916" s="290">
        <f t="shared" si="95"/>
        <v>9.6999999999999993</v>
      </c>
      <c r="O916" s="227"/>
      <c r="P916" s="200" t="s">
        <v>2324</v>
      </c>
      <c r="Q916" s="267">
        <v>8.9</v>
      </c>
      <c r="R916" s="282">
        <f t="shared" si="96"/>
        <v>8.9887640449438075E-2</v>
      </c>
      <c r="S916" s="207">
        <v>9.6999999999999993</v>
      </c>
    </row>
    <row r="917" spans="1:19">
      <c r="A917" s="173" t="str">
        <f t="shared" si="97"/>
        <v>Dysk na rzep777F115mmP40welur</v>
      </c>
      <c r="C917" s="24" t="s">
        <v>1572</v>
      </c>
      <c r="D917" s="24" t="s">
        <v>849</v>
      </c>
      <c r="E917" s="19" t="s">
        <v>862</v>
      </c>
      <c r="F917" s="354" t="s">
        <v>96</v>
      </c>
      <c r="G917" s="303" t="s">
        <v>824</v>
      </c>
      <c r="H917" s="303"/>
      <c r="I917" s="19"/>
      <c r="J917" s="19">
        <v>25</v>
      </c>
      <c r="K917" s="248" t="s">
        <v>1053</v>
      </c>
      <c r="L917" s="227"/>
      <c r="M917" s="367">
        <f t="shared" si="98"/>
        <v>7.2</v>
      </c>
      <c r="N917" s="290">
        <f t="shared" si="95"/>
        <v>7.2</v>
      </c>
      <c r="O917" s="227"/>
      <c r="P917" s="200" t="s">
        <v>2324</v>
      </c>
      <c r="Q917" s="267">
        <v>6.4</v>
      </c>
      <c r="R917" s="282">
        <f t="shared" si="96"/>
        <v>0.12499999999999997</v>
      </c>
      <c r="S917" s="207">
        <v>7.2</v>
      </c>
    </row>
    <row r="918" spans="1:19">
      <c r="A918" s="173" t="str">
        <f t="shared" si="97"/>
        <v>Dysk na rzep777F115mmP60welur</v>
      </c>
      <c r="C918" s="24" t="s">
        <v>1572</v>
      </c>
      <c r="D918" s="24" t="s">
        <v>849</v>
      </c>
      <c r="E918" s="19" t="s">
        <v>862</v>
      </c>
      <c r="F918" s="354" t="s">
        <v>98</v>
      </c>
      <c r="G918" s="303" t="s">
        <v>824</v>
      </c>
      <c r="H918" s="303"/>
      <c r="I918" s="19"/>
      <c r="J918" s="19">
        <v>25</v>
      </c>
      <c r="K918" s="248" t="s">
        <v>139</v>
      </c>
      <c r="L918" s="227"/>
      <c r="M918" s="367">
        <f t="shared" si="98"/>
        <v>5.8</v>
      </c>
      <c r="N918" s="290">
        <f t="shared" si="95"/>
        <v>5.8</v>
      </c>
      <c r="O918" s="227"/>
      <c r="P918" s="200" t="s">
        <v>2389</v>
      </c>
      <c r="Q918" s="267">
        <v>5.2</v>
      </c>
      <c r="R918" s="282">
        <f t="shared" si="96"/>
        <v>0.11538461538461531</v>
      </c>
      <c r="S918" s="207">
        <v>5.8</v>
      </c>
    </row>
    <row r="919" spans="1:19">
      <c r="A919" s="173" t="str">
        <f t="shared" si="97"/>
        <v>Dysk na rzep777F115mmP80welur</v>
      </c>
      <c r="C919" s="24" t="s">
        <v>1572</v>
      </c>
      <c r="D919" s="24" t="s">
        <v>849</v>
      </c>
      <c r="E919" s="19" t="s">
        <v>862</v>
      </c>
      <c r="F919" s="354" t="s">
        <v>100</v>
      </c>
      <c r="G919" s="303" t="s">
        <v>824</v>
      </c>
      <c r="H919" s="303"/>
      <c r="I919" s="19"/>
      <c r="J919" s="19">
        <v>25</v>
      </c>
      <c r="K919" s="248" t="s">
        <v>139</v>
      </c>
      <c r="L919" s="227"/>
      <c r="M919" s="367">
        <f t="shared" si="98"/>
        <v>5.8</v>
      </c>
      <c r="N919" s="290">
        <f t="shared" si="95"/>
        <v>5.8</v>
      </c>
      <c r="O919" s="227"/>
      <c r="P919" s="200" t="s">
        <v>2390</v>
      </c>
      <c r="Q919" s="267">
        <v>5.2</v>
      </c>
      <c r="R919" s="282">
        <f t="shared" si="96"/>
        <v>0.11538461538461531</v>
      </c>
      <c r="S919" s="207">
        <v>5.8</v>
      </c>
    </row>
    <row r="920" spans="1:19">
      <c r="A920" s="173" t="str">
        <f t="shared" si="97"/>
        <v>Dysk na rzep777F115mmP100welur</v>
      </c>
      <c r="C920" s="24" t="s">
        <v>1572</v>
      </c>
      <c r="D920" s="24" t="s">
        <v>849</v>
      </c>
      <c r="E920" s="19" t="s">
        <v>862</v>
      </c>
      <c r="F920" s="354" t="s">
        <v>102</v>
      </c>
      <c r="G920" s="303" t="s">
        <v>824</v>
      </c>
      <c r="H920" s="303"/>
      <c r="I920" s="19"/>
      <c r="J920" s="19">
        <v>25</v>
      </c>
      <c r="K920" s="248" t="s">
        <v>139</v>
      </c>
      <c r="L920" s="227"/>
      <c r="M920" s="367">
        <f t="shared" si="98"/>
        <v>5.8</v>
      </c>
      <c r="N920" s="290">
        <f t="shared" si="95"/>
        <v>5.8</v>
      </c>
      <c r="O920" s="227"/>
      <c r="P920" s="200" t="s">
        <v>2391</v>
      </c>
      <c r="Q920" s="267">
        <v>5.2</v>
      </c>
      <c r="R920" s="282">
        <f t="shared" si="96"/>
        <v>0.11538461538461531</v>
      </c>
      <c r="S920" s="207">
        <v>5.8</v>
      </c>
    </row>
    <row r="921" spans="1:19">
      <c r="A921" s="173" t="str">
        <f t="shared" si="97"/>
        <v>Dysk na rzep777F115mmP120welur</v>
      </c>
      <c r="C921" s="24" t="s">
        <v>1572</v>
      </c>
      <c r="D921" s="24" t="s">
        <v>849</v>
      </c>
      <c r="E921" s="19" t="s">
        <v>862</v>
      </c>
      <c r="F921" s="354" t="s">
        <v>104</v>
      </c>
      <c r="G921" s="303" t="s">
        <v>824</v>
      </c>
      <c r="H921" s="303"/>
      <c r="I921" s="19"/>
      <c r="J921" s="19">
        <v>25</v>
      </c>
      <c r="K921" s="248" t="s">
        <v>139</v>
      </c>
      <c r="L921" s="227"/>
      <c r="M921" s="367">
        <f t="shared" si="98"/>
        <v>5.8</v>
      </c>
      <c r="N921" s="290">
        <f t="shared" si="95"/>
        <v>5.8</v>
      </c>
      <c r="O921" s="227"/>
      <c r="P921" s="200" t="s">
        <v>2392</v>
      </c>
      <c r="Q921" s="267">
        <v>5.2</v>
      </c>
      <c r="R921" s="282">
        <f t="shared" si="96"/>
        <v>0.11538461538461531</v>
      </c>
      <c r="S921" s="207">
        <v>5.8</v>
      </c>
    </row>
    <row r="922" spans="1:19">
      <c r="A922" s="173" t="str">
        <f t="shared" si="97"/>
        <v>Dysk na rzep777F115mmP150welur</v>
      </c>
      <c r="C922" s="24" t="s">
        <v>1572</v>
      </c>
      <c r="D922" s="24" t="s">
        <v>849</v>
      </c>
      <c r="E922" s="19" t="s">
        <v>862</v>
      </c>
      <c r="F922" s="354" t="s">
        <v>127</v>
      </c>
      <c r="G922" s="303" t="s">
        <v>824</v>
      </c>
      <c r="H922" s="303"/>
      <c r="I922" s="19"/>
      <c r="J922" s="19">
        <v>25</v>
      </c>
      <c r="K922" s="248" t="s">
        <v>139</v>
      </c>
      <c r="L922" s="227"/>
      <c r="M922" s="367">
        <f t="shared" si="98"/>
        <v>5.8</v>
      </c>
      <c r="N922" s="290">
        <f t="shared" si="95"/>
        <v>5.8</v>
      </c>
      <c r="O922" s="227"/>
      <c r="P922" s="200" t="s">
        <v>2393</v>
      </c>
      <c r="Q922" s="267">
        <v>5.2</v>
      </c>
      <c r="R922" s="282">
        <f t="shared" si="96"/>
        <v>0.11538461538461531</v>
      </c>
      <c r="S922" s="207">
        <v>5.8</v>
      </c>
    </row>
    <row r="923" spans="1:19">
      <c r="A923" s="173" t="str">
        <f t="shared" si="97"/>
        <v>Dysk na rzep777F115mmP180welur</v>
      </c>
      <c r="C923" s="24" t="s">
        <v>1572</v>
      </c>
      <c r="D923" s="24" t="s">
        <v>849</v>
      </c>
      <c r="E923" s="19" t="s">
        <v>862</v>
      </c>
      <c r="F923" s="354" t="s">
        <v>129</v>
      </c>
      <c r="G923" s="303" t="s">
        <v>824</v>
      </c>
      <c r="H923" s="303"/>
      <c r="I923" s="19"/>
      <c r="J923" s="19">
        <v>25</v>
      </c>
      <c r="K923" s="248" t="s">
        <v>139</v>
      </c>
      <c r="L923" s="227"/>
      <c r="M923" s="367">
        <f t="shared" si="98"/>
        <v>5.8</v>
      </c>
      <c r="N923" s="290">
        <f t="shared" si="95"/>
        <v>5.8</v>
      </c>
      <c r="O923" s="227"/>
      <c r="P923" s="200" t="s">
        <v>2324</v>
      </c>
      <c r="Q923" s="267">
        <v>5.2</v>
      </c>
      <c r="R923" s="282">
        <f t="shared" si="96"/>
        <v>0.11538461538461531</v>
      </c>
      <c r="S923" s="207">
        <v>5.8</v>
      </c>
    </row>
    <row r="924" spans="1:19">
      <c r="A924" s="173" t="str">
        <f t="shared" si="97"/>
        <v>Dysk na rzep777F126mmP40welur</v>
      </c>
      <c r="C924" s="24" t="s">
        <v>1572</v>
      </c>
      <c r="D924" s="24" t="s">
        <v>849</v>
      </c>
      <c r="E924" s="19" t="s">
        <v>2189</v>
      </c>
      <c r="F924" s="354" t="s">
        <v>96</v>
      </c>
      <c r="G924" s="303" t="s">
        <v>824</v>
      </c>
      <c r="H924" s="303"/>
      <c r="I924" s="19"/>
      <c r="J924" s="19">
        <v>25</v>
      </c>
      <c r="K924" s="248" t="s">
        <v>1053</v>
      </c>
      <c r="L924" s="227"/>
      <c r="M924" s="367">
        <f t="shared" si="98"/>
        <v>8.1</v>
      </c>
      <c r="N924" s="290">
        <f t="shared" si="95"/>
        <v>8.1</v>
      </c>
      <c r="O924" s="227"/>
      <c r="P924" s="200" t="s">
        <v>2324</v>
      </c>
      <c r="Q924" s="267">
        <v>7.2</v>
      </c>
      <c r="R924" s="282">
        <f t="shared" si="96"/>
        <v>0.12499999999999992</v>
      </c>
      <c r="S924" s="207">
        <v>8.1</v>
      </c>
    </row>
    <row r="925" spans="1:19">
      <c r="A925" s="173" t="str">
        <f t="shared" si="97"/>
        <v>Dysk na rzep777F126mmP60welur</v>
      </c>
      <c r="C925" s="24" t="s">
        <v>1572</v>
      </c>
      <c r="D925" s="24" t="s">
        <v>849</v>
      </c>
      <c r="E925" s="19" t="s">
        <v>2189</v>
      </c>
      <c r="F925" s="354" t="s">
        <v>98</v>
      </c>
      <c r="G925" s="303" t="s">
        <v>824</v>
      </c>
      <c r="H925" s="303"/>
      <c r="I925" s="19"/>
      <c r="J925" s="19">
        <v>25</v>
      </c>
      <c r="K925" s="248" t="s">
        <v>139</v>
      </c>
      <c r="L925" s="227"/>
      <c r="M925" s="367">
        <f t="shared" si="98"/>
        <v>6.5</v>
      </c>
      <c r="N925" s="290">
        <f t="shared" si="95"/>
        <v>6.5</v>
      </c>
      <c r="O925" s="227"/>
      <c r="P925" s="200" t="s">
        <v>850</v>
      </c>
      <c r="Q925" s="267">
        <v>5.8</v>
      </c>
      <c r="R925" s="282">
        <f t="shared" si="96"/>
        <v>0.12068965517241383</v>
      </c>
      <c r="S925" s="207">
        <v>6.5</v>
      </c>
    </row>
    <row r="926" spans="1:19">
      <c r="A926" s="173" t="str">
        <f t="shared" si="97"/>
        <v>Dysk na rzep777F126mmP80welur</v>
      </c>
      <c r="C926" s="24" t="s">
        <v>1572</v>
      </c>
      <c r="D926" s="24" t="s">
        <v>849</v>
      </c>
      <c r="E926" s="19" t="s">
        <v>2189</v>
      </c>
      <c r="F926" s="354" t="s">
        <v>100</v>
      </c>
      <c r="G926" s="303" t="s">
        <v>824</v>
      </c>
      <c r="H926" s="303"/>
      <c r="I926" s="19"/>
      <c r="J926" s="19">
        <v>25</v>
      </c>
      <c r="K926" s="248" t="s">
        <v>139</v>
      </c>
      <c r="L926" s="227"/>
      <c r="M926" s="367">
        <f t="shared" si="98"/>
        <v>6.5</v>
      </c>
      <c r="N926" s="290">
        <f t="shared" si="95"/>
        <v>6.5</v>
      </c>
      <c r="O926" s="227"/>
      <c r="P926" s="200" t="s">
        <v>851</v>
      </c>
      <c r="Q926" s="267">
        <v>5.8</v>
      </c>
      <c r="R926" s="282">
        <f t="shared" si="96"/>
        <v>0.12068965517241383</v>
      </c>
      <c r="S926" s="207">
        <v>6.5</v>
      </c>
    </row>
    <row r="927" spans="1:19">
      <c r="A927" s="173" t="str">
        <f t="shared" si="97"/>
        <v>Dysk na rzep777F126mmP100welur</v>
      </c>
      <c r="C927" s="24" t="s">
        <v>1572</v>
      </c>
      <c r="D927" s="24" t="s">
        <v>849</v>
      </c>
      <c r="E927" s="19" t="s">
        <v>2189</v>
      </c>
      <c r="F927" s="354" t="s">
        <v>102</v>
      </c>
      <c r="G927" s="303" t="s">
        <v>824</v>
      </c>
      <c r="H927" s="303"/>
      <c r="I927" s="19"/>
      <c r="J927" s="19">
        <v>25</v>
      </c>
      <c r="K927" s="248" t="s">
        <v>139</v>
      </c>
      <c r="L927" s="227"/>
      <c r="M927" s="367">
        <f t="shared" si="98"/>
        <v>6.5</v>
      </c>
      <c r="N927" s="290">
        <f t="shared" si="95"/>
        <v>6.5</v>
      </c>
      <c r="O927" s="227"/>
      <c r="P927" s="200" t="s">
        <v>852</v>
      </c>
      <c r="Q927" s="267">
        <v>5.8</v>
      </c>
      <c r="R927" s="282">
        <f t="shared" si="96"/>
        <v>0.12068965517241383</v>
      </c>
      <c r="S927" s="207">
        <v>6.5</v>
      </c>
    </row>
    <row r="928" spans="1:19">
      <c r="A928" s="173" t="str">
        <f t="shared" si="97"/>
        <v>Dysk na rzep777F126mmP120welur</v>
      </c>
      <c r="C928" s="24" t="s">
        <v>1572</v>
      </c>
      <c r="D928" s="24" t="s">
        <v>849</v>
      </c>
      <c r="E928" s="19" t="s">
        <v>2189</v>
      </c>
      <c r="F928" s="354" t="s">
        <v>104</v>
      </c>
      <c r="G928" s="303" t="s">
        <v>824</v>
      </c>
      <c r="H928" s="303"/>
      <c r="I928" s="19"/>
      <c r="J928" s="19">
        <v>25</v>
      </c>
      <c r="K928" s="248" t="s">
        <v>139</v>
      </c>
      <c r="L928" s="227"/>
      <c r="M928" s="367">
        <f t="shared" si="98"/>
        <v>6.5</v>
      </c>
      <c r="N928" s="290">
        <f t="shared" si="95"/>
        <v>6.5</v>
      </c>
      <c r="O928" s="227"/>
      <c r="P928" s="200" t="s">
        <v>853</v>
      </c>
      <c r="Q928" s="267">
        <v>5.8</v>
      </c>
      <c r="R928" s="282">
        <f t="shared" si="96"/>
        <v>0.12068965517241383</v>
      </c>
      <c r="S928" s="207">
        <v>6.5</v>
      </c>
    </row>
    <row r="929" spans="1:19">
      <c r="A929" s="173" t="str">
        <f t="shared" si="97"/>
        <v>Dysk na rzep777F126mmP150welur</v>
      </c>
      <c r="C929" s="24" t="s">
        <v>1572</v>
      </c>
      <c r="D929" s="24" t="s">
        <v>849</v>
      </c>
      <c r="E929" s="19" t="s">
        <v>2189</v>
      </c>
      <c r="F929" s="354" t="s">
        <v>127</v>
      </c>
      <c r="G929" s="303" t="s">
        <v>824</v>
      </c>
      <c r="H929" s="303"/>
      <c r="I929" s="19"/>
      <c r="J929" s="19">
        <v>25</v>
      </c>
      <c r="K929" s="248" t="s">
        <v>139</v>
      </c>
      <c r="L929" s="227"/>
      <c r="M929" s="367">
        <f t="shared" si="98"/>
        <v>6.5</v>
      </c>
      <c r="N929" s="290">
        <f t="shared" si="95"/>
        <v>6.5</v>
      </c>
      <c r="O929" s="227"/>
      <c r="P929" s="200" t="s">
        <v>854</v>
      </c>
      <c r="Q929" s="267">
        <v>5.8</v>
      </c>
      <c r="R929" s="282">
        <f t="shared" si="96"/>
        <v>0.12068965517241383</v>
      </c>
      <c r="S929" s="207">
        <v>6.5</v>
      </c>
    </row>
    <row r="930" spans="1:19">
      <c r="A930" s="173" t="str">
        <f t="shared" si="97"/>
        <v>Dysk na rzep777F126mmP180welur</v>
      </c>
      <c r="C930" s="24" t="s">
        <v>1572</v>
      </c>
      <c r="D930" s="24" t="s">
        <v>849</v>
      </c>
      <c r="E930" s="19" t="s">
        <v>2189</v>
      </c>
      <c r="F930" s="354" t="s">
        <v>129</v>
      </c>
      <c r="G930" s="303" t="s">
        <v>824</v>
      </c>
      <c r="H930" s="303"/>
      <c r="I930" s="19"/>
      <c r="J930" s="19">
        <v>25</v>
      </c>
      <c r="K930" s="248" t="s">
        <v>139</v>
      </c>
      <c r="L930" s="227"/>
      <c r="M930" s="367">
        <f t="shared" si="98"/>
        <v>6.5</v>
      </c>
      <c r="N930" s="290">
        <f t="shared" si="95"/>
        <v>6.5</v>
      </c>
      <c r="O930" s="227"/>
      <c r="P930" s="200" t="s">
        <v>855</v>
      </c>
      <c r="Q930" s="267">
        <v>5.8</v>
      </c>
      <c r="R930" s="282">
        <f t="shared" si="96"/>
        <v>0.12068965517241383</v>
      </c>
      <c r="S930" s="207">
        <v>6.5</v>
      </c>
    </row>
    <row r="931" spans="1:19">
      <c r="A931" s="173" t="str">
        <f t="shared" si="97"/>
        <v>Dysk na rzep777F150mmP40welur</v>
      </c>
      <c r="C931" s="24" t="s">
        <v>1572</v>
      </c>
      <c r="D931" s="24" t="s">
        <v>849</v>
      </c>
      <c r="E931" s="19" t="s">
        <v>720</v>
      </c>
      <c r="F931" s="354" t="s">
        <v>96</v>
      </c>
      <c r="G931" s="303" t="s">
        <v>824</v>
      </c>
      <c r="H931" s="303"/>
      <c r="I931" s="19"/>
      <c r="J931" s="19">
        <v>25</v>
      </c>
      <c r="K931" s="248" t="s">
        <v>1053</v>
      </c>
      <c r="L931" s="227"/>
      <c r="M931" s="367">
        <f t="shared" si="98"/>
        <v>11.9</v>
      </c>
      <c r="N931" s="290">
        <f t="shared" si="95"/>
        <v>11.9</v>
      </c>
      <c r="O931" s="227"/>
      <c r="P931" s="200" t="s">
        <v>2324</v>
      </c>
      <c r="Q931" s="267">
        <v>10.6</v>
      </c>
      <c r="R931" s="282">
        <f t="shared" si="96"/>
        <v>0.12264150943396233</v>
      </c>
      <c r="S931" s="207">
        <v>11.9</v>
      </c>
    </row>
    <row r="932" spans="1:19">
      <c r="A932" s="173" t="str">
        <f t="shared" si="97"/>
        <v>Dysk na rzep777F150mmP60welur</v>
      </c>
      <c r="C932" s="24" t="s">
        <v>1572</v>
      </c>
      <c r="D932" s="24" t="s">
        <v>849</v>
      </c>
      <c r="E932" s="19" t="s">
        <v>720</v>
      </c>
      <c r="F932" s="354" t="s">
        <v>98</v>
      </c>
      <c r="G932" s="303" t="s">
        <v>824</v>
      </c>
      <c r="H932" s="303"/>
      <c r="I932" s="19"/>
      <c r="J932" s="19">
        <v>25</v>
      </c>
      <c r="K932" s="248" t="s">
        <v>139</v>
      </c>
      <c r="L932" s="227"/>
      <c r="M932" s="367">
        <f t="shared" si="98"/>
        <v>9.6</v>
      </c>
      <c r="N932" s="290">
        <f t="shared" si="95"/>
        <v>9.6</v>
      </c>
      <c r="O932" s="227"/>
      <c r="P932" s="200" t="s">
        <v>2394</v>
      </c>
      <c r="Q932" s="267">
        <v>8.6</v>
      </c>
      <c r="R932" s="282">
        <f t="shared" si="96"/>
        <v>0.11627906976744186</v>
      </c>
      <c r="S932" s="207">
        <v>9.6</v>
      </c>
    </row>
    <row r="933" spans="1:19">
      <c r="A933" s="173" t="str">
        <f t="shared" si="97"/>
        <v>Dysk na rzep777F150mmP80welur</v>
      </c>
      <c r="C933" s="24" t="s">
        <v>1572</v>
      </c>
      <c r="D933" s="24" t="s">
        <v>849</v>
      </c>
      <c r="E933" s="19" t="s">
        <v>720</v>
      </c>
      <c r="F933" s="354" t="s">
        <v>100</v>
      </c>
      <c r="G933" s="303" t="s">
        <v>824</v>
      </c>
      <c r="H933" s="303"/>
      <c r="I933" s="19"/>
      <c r="J933" s="19">
        <v>25</v>
      </c>
      <c r="K933" s="248" t="s">
        <v>139</v>
      </c>
      <c r="L933" s="227"/>
      <c r="M933" s="367">
        <f t="shared" si="98"/>
        <v>9.6</v>
      </c>
      <c r="N933" s="290">
        <f t="shared" si="95"/>
        <v>9.6</v>
      </c>
      <c r="O933" s="227"/>
      <c r="P933" s="200" t="s">
        <v>2395</v>
      </c>
      <c r="Q933" s="267">
        <v>8.6</v>
      </c>
      <c r="R933" s="282">
        <f t="shared" si="96"/>
        <v>0.11627906976744186</v>
      </c>
      <c r="S933" s="207">
        <v>9.6</v>
      </c>
    </row>
    <row r="934" spans="1:19">
      <c r="A934" s="173" t="str">
        <f t="shared" si="97"/>
        <v>Dysk na rzep777F150mmP100welur</v>
      </c>
      <c r="C934" s="24" t="s">
        <v>1572</v>
      </c>
      <c r="D934" s="24" t="s">
        <v>849</v>
      </c>
      <c r="E934" s="19" t="s">
        <v>720</v>
      </c>
      <c r="F934" s="354" t="s">
        <v>102</v>
      </c>
      <c r="G934" s="303" t="s">
        <v>824</v>
      </c>
      <c r="H934" s="303"/>
      <c r="I934" s="19"/>
      <c r="J934" s="19">
        <v>25</v>
      </c>
      <c r="K934" s="248" t="s">
        <v>139</v>
      </c>
      <c r="L934" s="227"/>
      <c r="M934" s="367">
        <f t="shared" si="98"/>
        <v>9.6</v>
      </c>
      <c r="N934" s="290">
        <f t="shared" si="95"/>
        <v>9.6</v>
      </c>
      <c r="O934" s="227"/>
      <c r="P934" s="200" t="s">
        <v>2396</v>
      </c>
      <c r="Q934" s="267">
        <v>8.6</v>
      </c>
      <c r="R934" s="282">
        <f t="shared" si="96"/>
        <v>0.11627906976744186</v>
      </c>
      <c r="S934" s="207">
        <v>9.6</v>
      </c>
    </row>
    <row r="935" spans="1:19">
      <c r="A935" s="173" t="str">
        <f t="shared" si="97"/>
        <v>Dysk na rzep777F150mmP120welur</v>
      </c>
      <c r="C935" s="24" t="s">
        <v>1572</v>
      </c>
      <c r="D935" s="24" t="s">
        <v>849</v>
      </c>
      <c r="E935" s="19" t="s">
        <v>720</v>
      </c>
      <c r="F935" s="354" t="s">
        <v>104</v>
      </c>
      <c r="G935" s="303" t="s">
        <v>824</v>
      </c>
      <c r="H935" s="303"/>
      <c r="I935" s="19"/>
      <c r="J935" s="19">
        <v>25</v>
      </c>
      <c r="K935" s="248" t="s">
        <v>139</v>
      </c>
      <c r="L935" s="227"/>
      <c r="M935" s="367">
        <f t="shared" si="98"/>
        <v>9.6</v>
      </c>
      <c r="N935" s="290">
        <f t="shared" si="95"/>
        <v>9.6</v>
      </c>
      <c r="O935" s="227"/>
      <c r="P935" s="200" t="s">
        <v>2397</v>
      </c>
      <c r="Q935" s="267">
        <v>8.6</v>
      </c>
      <c r="R935" s="282">
        <f t="shared" si="96"/>
        <v>0.11627906976744186</v>
      </c>
      <c r="S935" s="207">
        <v>9.6</v>
      </c>
    </row>
    <row r="936" spans="1:19">
      <c r="A936" s="173" t="str">
        <f t="shared" si="97"/>
        <v>Dysk na rzep777F150mmP150welur</v>
      </c>
      <c r="C936" s="24" t="s">
        <v>1572</v>
      </c>
      <c r="D936" s="24" t="s">
        <v>849</v>
      </c>
      <c r="E936" s="19" t="s">
        <v>720</v>
      </c>
      <c r="F936" s="354" t="s">
        <v>127</v>
      </c>
      <c r="G936" s="303" t="s">
        <v>824</v>
      </c>
      <c r="H936" s="303"/>
      <c r="I936" s="19"/>
      <c r="J936" s="19">
        <v>25</v>
      </c>
      <c r="K936" s="248" t="s">
        <v>139</v>
      </c>
      <c r="L936" s="227"/>
      <c r="M936" s="367">
        <f t="shared" si="98"/>
        <v>9.6</v>
      </c>
      <c r="N936" s="290">
        <f t="shared" si="95"/>
        <v>9.6</v>
      </c>
      <c r="O936" s="227"/>
      <c r="P936" s="200" t="s">
        <v>2324</v>
      </c>
      <c r="Q936" s="267">
        <v>8.6</v>
      </c>
      <c r="R936" s="282">
        <f t="shared" si="96"/>
        <v>0.11627906976744186</v>
      </c>
      <c r="S936" s="207">
        <v>9.6</v>
      </c>
    </row>
    <row r="937" spans="1:19">
      <c r="A937" s="173" t="str">
        <f t="shared" si="97"/>
        <v>Dysk na rzep777F150mmP180welur</v>
      </c>
      <c r="C937" s="24" t="s">
        <v>1572</v>
      </c>
      <c r="D937" s="24" t="s">
        <v>849</v>
      </c>
      <c r="E937" s="19" t="s">
        <v>720</v>
      </c>
      <c r="F937" s="354" t="s">
        <v>129</v>
      </c>
      <c r="G937" s="303" t="s">
        <v>824</v>
      </c>
      <c r="H937" s="303"/>
      <c r="I937" s="19"/>
      <c r="J937" s="19">
        <v>25</v>
      </c>
      <c r="K937" s="248" t="s">
        <v>139</v>
      </c>
      <c r="L937" s="227"/>
      <c r="M937" s="367">
        <f t="shared" si="98"/>
        <v>9.6</v>
      </c>
      <c r="N937" s="290">
        <f t="shared" si="95"/>
        <v>9.6</v>
      </c>
      <c r="O937" s="227"/>
      <c r="P937" s="200" t="s">
        <v>2324</v>
      </c>
      <c r="Q937" s="267">
        <v>8.6</v>
      </c>
      <c r="R937" s="282">
        <f t="shared" si="96"/>
        <v>0.11627906976744186</v>
      </c>
      <c r="S937" s="207">
        <v>9.6</v>
      </c>
    </row>
    <row r="938" spans="1:19">
      <c r="A938" s="173" t="str">
        <f t="shared" si="97"/>
        <v>Dysk na rzep947D126mmP40welur</v>
      </c>
      <c r="C938" s="24" t="s">
        <v>1572</v>
      </c>
      <c r="D938" s="24" t="s">
        <v>856</v>
      </c>
      <c r="E938" s="19" t="s">
        <v>2189</v>
      </c>
      <c r="F938" s="354" t="s">
        <v>96</v>
      </c>
      <c r="G938" s="303" t="s">
        <v>824</v>
      </c>
      <c r="H938" s="303"/>
      <c r="I938" s="19"/>
      <c r="J938" s="19">
        <v>25</v>
      </c>
      <c r="K938" s="248" t="s">
        <v>139</v>
      </c>
      <c r="L938" s="227"/>
      <c r="M938" s="367">
        <f t="shared" si="98"/>
        <v>8.5</v>
      </c>
      <c r="N938" s="290">
        <f t="shared" si="95"/>
        <v>8.5</v>
      </c>
      <c r="O938" s="227"/>
      <c r="P938" s="200" t="s">
        <v>859</v>
      </c>
      <c r="Q938" s="267">
        <v>7.6</v>
      </c>
      <c r="R938" s="282">
        <f t="shared" si="96"/>
        <v>0.118421052631579</v>
      </c>
      <c r="S938" s="207">
        <v>8.5</v>
      </c>
    </row>
    <row r="939" spans="1:19">
      <c r="A939" s="173" t="str">
        <f t="shared" si="97"/>
        <v>Dysk na rzep947D126mmP60welur</v>
      </c>
      <c r="C939" s="24" t="s">
        <v>1572</v>
      </c>
      <c r="D939" s="24" t="s">
        <v>856</v>
      </c>
      <c r="E939" s="19" t="s">
        <v>2189</v>
      </c>
      <c r="F939" s="354" t="s">
        <v>98</v>
      </c>
      <c r="G939" s="303" t="s">
        <v>824</v>
      </c>
      <c r="H939" s="303"/>
      <c r="I939" s="19"/>
      <c r="J939" s="19">
        <v>25</v>
      </c>
      <c r="K939" s="248" t="s">
        <v>139</v>
      </c>
      <c r="L939" s="227"/>
      <c r="M939" s="367">
        <f t="shared" si="98"/>
        <v>7</v>
      </c>
      <c r="N939" s="290">
        <f t="shared" si="95"/>
        <v>7</v>
      </c>
      <c r="O939" s="227"/>
      <c r="P939" s="200" t="s">
        <v>857</v>
      </c>
      <c r="Q939" s="267">
        <v>6.2</v>
      </c>
      <c r="R939" s="282">
        <f t="shared" si="96"/>
        <v>0.1290322580645161</v>
      </c>
      <c r="S939" s="207">
        <v>7</v>
      </c>
    </row>
    <row r="940" spans="1:19">
      <c r="A940" s="173" t="str">
        <f t="shared" si="97"/>
        <v>Dysk na rzep947D126mmP80welur</v>
      </c>
      <c r="C940" s="24" t="s">
        <v>1572</v>
      </c>
      <c r="D940" s="24" t="s">
        <v>856</v>
      </c>
      <c r="E940" s="19" t="s">
        <v>2189</v>
      </c>
      <c r="F940" s="354" t="s">
        <v>100</v>
      </c>
      <c r="G940" s="303" t="s">
        <v>824</v>
      </c>
      <c r="H940" s="303"/>
      <c r="I940" s="19"/>
      <c r="J940" s="19">
        <v>25</v>
      </c>
      <c r="K940" s="248" t="s">
        <v>139</v>
      </c>
      <c r="L940" s="227"/>
      <c r="M940" s="367">
        <f t="shared" si="98"/>
        <v>7</v>
      </c>
      <c r="N940" s="290">
        <f t="shared" si="95"/>
        <v>7</v>
      </c>
      <c r="O940" s="227"/>
      <c r="P940" s="200" t="s">
        <v>858</v>
      </c>
      <c r="Q940" s="267">
        <v>6.2</v>
      </c>
      <c r="R940" s="282">
        <f t="shared" si="96"/>
        <v>0.1290322580645161</v>
      </c>
      <c r="S940" s="207">
        <v>7</v>
      </c>
    </row>
    <row r="941" spans="1:19">
      <c r="A941" s="173" t="str">
        <f t="shared" si="97"/>
        <v>Dysk na rzep947D126mmP120welur</v>
      </c>
      <c r="C941" s="24" t="s">
        <v>1572</v>
      </c>
      <c r="D941" s="24" t="s">
        <v>856</v>
      </c>
      <c r="E941" s="19" t="s">
        <v>2189</v>
      </c>
      <c r="F941" s="354" t="s">
        <v>104</v>
      </c>
      <c r="G941" s="303" t="s">
        <v>824</v>
      </c>
      <c r="H941" s="303"/>
      <c r="I941" s="19"/>
      <c r="J941" s="19">
        <v>25</v>
      </c>
      <c r="K941" s="248" t="s">
        <v>139</v>
      </c>
      <c r="L941" s="227"/>
      <c r="M941" s="367">
        <f t="shared" si="98"/>
        <v>7</v>
      </c>
      <c r="N941" s="290">
        <f t="shared" si="95"/>
        <v>7</v>
      </c>
      <c r="O941" s="227"/>
      <c r="P941" s="200" t="s">
        <v>859</v>
      </c>
      <c r="Q941" s="267">
        <v>6.2</v>
      </c>
      <c r="R941" s="282">
        <f t="shared" si="96"/>
        <v>0.1290322580645161</v>
      </c>
      <c r="S941" s="207">
        <v>7</v>
      </c>
    </row>
    <row r="942" spans="1:19">
      <c r="A942" s="173" t="str">
        <f t="shared" si="97"/>
        <v>Dysk na rzep947D150mmP40welur</v>
      </c>
      <c r="C942" s="24" t="s">
        <v>1572</v>
      </c>
      <c r="D942" s="24" t="s">
        <v>856</v>
      </c>
      <c r="E942" s="19" t="s">
        <v>720</v>
      </c>
      <c r="F942" s="354" t="s">
        <v>96</v>
      </c>
      <c r="G942" s="303" t="s">
        <v>824</v>
      </c>
      <c r="H942" s="303"/>
      <c r="I942" s="19"/>
      <c r="J942" s="19">
        <v>25</v>
      </c>
      <c r="K942" s="248" t="s">
        <v>139</v>
      </c>
      <c r="L942" s="227"/>
      <c r="M942" s="367">
        <f t="shared" si="98"/>
        <v>12.4</v>
      </c>
      <c r="N942" s="290">
        <f t="shared" si="95"/>
        <v>12.4</v>
      </c>
      <c r="O942" s="227"/>
      <c r="P942" s="200" t="s">
        <v>2398</v>
      </c>
      <c r="Q942" s="267">
        <v>11</v>
      </c>
      <c r="R942" s="282">
        <f t="shared" si="96"/>
        <v>0.12727272727272732</v>
      </c>
      <c r="S942" s="207">
        <v>12.4</v>
      </c>
    </row>
    <row r="943" spans="1:19">
      <c r="A943" s="173" t="str">
        <f t="shared" si="97"/>
        <v>Dysk na rzep947D150mmP60welur</v>
      </c>
      <c r="C943" s="24" t="s">
        <v>1572</v>
      </c>
      <c r="D943" s="24" t="s">
        <v>856</v>
      </c>
      <c r="E943" s="19" t="s">
        <v>720</v>
      </c>
      <c r="F943" s="354" t="s">
        <v>98</v>
      </c>
      <c r="G943" s="303" t="s">
        <v>824</v>
      </c>
      <c r="H943" s="303"/>
      <c r="I943" s="19"/>
      <c r="J943" s="19">
        <v>25</v>
      </c>
      <c r="K943" s="248" t="s">
        <v>139</v>
      </c>
      <c r="L943" s="227"/>
      <c r="M943" s="367">
        <f t="shared" si="98"/>
        <v>10</v>
      </c>
      <c r="N943" s="290">
        <f t="shared" si="95"/>
        <v>10</v>
      </c>
      <c r="O943" s="227"/>
      <c r="P943" s="200" t="s">
        <v>2399</v>
      </c>
      <c r="Q943" s="267">
        <v>8.9</v>
      </c>
      <c r="R943" s="282">
        <f t="shared" si="96"/>
        <v>0.12359550561797748</v>
      </c>
      <c r="S943" s="207">
        <v>10</v>
      </c>
    </row>
    <row r="944" spans="1:19">
      <c r="A944" s="173" t="str">
        <f t="shared" si="97"/>
        <v>Dysk na rzep947D150mmP80welur</v>
      </c>
      <c r="C944" s="24" t="s">
        <v>1572</v>
      </c>
      <c r="D944" s="24" t="s">
        <v>856</v>
      </c>
      <c r="E944" s="19" t="s">
        <v>720</v>
      </c>
      <c r="F944" s="354" t="s">
        <v>100</v>
      </c>
      <c r="G944" s="303" t="s">
        <v>824</v>
      </c>
      <c r="H944" s="303"/>
      <c r="I944" s="19"/>
      <c r="J944" s="19">
        <v>25</v>
      </c>
      <c r="K944" s="248" t="s">
        <v>139</v>
      </c>
      <c r="L944" s="227"/>
      <c r="M944" s="367">
        <f t="shared" si="98"/>
        <v>10</v>
      </c>
      <c r="N944" s="290">
        <f t="shared" si="95"/>
        <v>10</v>
      </c>
      <c r="O944" s="227"/>
      <c r="P944" s="200" t="s">
        <v>2400</v>
      </c>
      <c r="Q944" s="267">
        <v>8.9</v>
      </c>
      <c r="R944" s="282">
        <f t="shared" si="96"/>
        <v>0.12359550561797748</v>
      </c>
      <c r="S944" s="207">
        <v>10</v>
      </c>
    </row>
    <row r="945" spans="1:19">
      <c r="A945" s="173" t="str">
        <f t="shared" si="97"/>
        <v>Dysk na rzep947D150mmP120welur</v>
      </c>
      <c r="C945" s="24" t="s">
        <v>1572</v>
      </c>
      <c r="D945" s="24" t="s">
        <v>856</v>
      </c>
      <c r="E945" s="19" t="s">
        <v>720</v>
      </c>
      <c r="F945" s="354" t="s">
        <v>104</v>
      </c>
      <c r="G945" s="303" t="s">
        <v>824</v>
      </c>
      <c r="H945" s="303"/>
      <c r="I945" s="19"/>
      <c r="J945" s="19">
        <v>25</v>
      </c>
      <c r="K945" s="248" t="s">
        <v>139</v>
      </c>
      <c r="L945" s="227"/>
      <c r="M945" s="367">
        <f t="shared" si="98"/>
        <v>10</v>
      </c>
      <c r="N945" s="290">
        <f t="shared" si="95"/>
        <v>10</v>
      </c>
      <c r="O945" s="227"/>
      <c r="P945" s="200" t="s">
        <v>2401</v>
      </c>
      <c r="Q945" s="267">
        <v>8.9</v>
      </c>
      <c r="R945" s="282">
        <f t="shared" si="96"/>
        <v>0.12359550561797748</v>
      </c>
      <c r="S945" s="207">
        <v>10</v>
      </c>
    </row>
    <row r="946" spans="1:19">
      <c r="A946" s="173" t="str">
        <f t="shared" ref="A946:A977" si="99">_xlfn.CONCAT(C946,D946,E946,F946,G946,I946)</f>
        <v>Dysk z włókniny na rzepCWO-DH126mmS MED Cwelur</v>
      </c>
      <c r="C946" s="28" t="s">
        <v>1571</v>
      </c>
      <c r="D946" s="28" t="s">
        <v>865</v>
      </c>
      <c r="E946" s="19" t="s">
        <v>2189</v>
      </c>
      <c r="F946" s="321" t="s">
        <v>948</v>
      </c>
      <c r="G946" s="303" t="s">
        <v>824</v>
      </c>
      <c r="H946" s="303"/>
      <c r="I946" s="10"/>
      <c r="J946" s="10">
        <v>20</v>
      </c>
      <c r="K946" s="272" t="s">
        <v>139</v>
      </c>
      <c r="L946" s="225"/>
      <c r="M946" s="367">
        <f t="shared" si="98"/>
        <v>7.3</v>
      </c>
      <c r="N946" s="290">
        <f t="shared" si="95"/>
        <v>7.3</v>
      </c>
      <c r="O946" s="225"/>
      <c r="P946" s="200" t="s">
        <v>866</v>
      </c>
      <c r="Q946" s="267">
        <v>6.6</v>
      </c>
      <c r="R946" s="282">
        <f t="shared" ref="R946:R990" si="100">(S946-Q946)/Q946</f>
        <v>0.10606060606060609</v>
      </c>
      <c r="S946" s="207">
        <v>7.3</v>
      </c>
    </row>
    <row r="947" spans="1:19">
      <c r="A947" s="173" t="str">
        <f t="shared" si="99"/>
        <v>Dysk z włókniny na rzepCWO-DH150mmS MED Cwelur</v>
      </c>
      <c r="C947" s="28" t="s">
        <v>1571</v>
      </c>
      <c r="D947" s="28" t="s">
        <v>865</v>
      </c>
      <c r="E947" s="19" t="s">
        <v>720</v>
      </c>
      <c r="F947" s="321" t="s">
        <v>948</v>
      </c>
      <c r="G947" s="303" t="s">
        <v>824</v>
      </c>
      <c r="H947" s="303"/>
      <c r="I947" s="10"/>
      <c r="J947" s="10">
        <v>20</v>
      </c>
      <c r="K947" s="272" t="s">
        <v>139</v>
      </c>
      <c r="L947" s="225"/>
      <c r="M947" s="367">
        <f t="shared" si="98"/>
        <v>9.5</v>
      </c>
      <c r="N947" s="290">
        <f t="shared" si="95"/>
        <v>9.5</v>
      </c>
      <c r="O947" s="225"/>
      <c r="P947" s="200" t="s">
        <v>2402</v>
      </c>
      <c r="Q947" s="267">
        <v>8.6</v>
      </c>
      <c r="R947" s="282">
        <f t="shared" si="100"/>
        <v>0.10465116279069772</v>
      </c>
      <c r="S947" s="207">
        <v>9.5</v>
      </c>
    </row>
    <row r="948" spans="1:19">
      <c r="A948" s="173" t="str">
        <f t="shared" si="99"/>
        <v>Dysk z włókniny na rzepCWO-DH126mmS FIN Cwelur</v>
      </c>
      <c r="C948" s="28" t="s">
        <v>1571</v>
      </c>
      <c r="D948" s="28" t="s">
        <v>865</v>
      </c>
      <c r="E948" s="19" t="s">
        <v>2189</v>
      </c>
      <c r="F948" s="6" t="s">
        <v>950</v>
      </c>
      <c r="G948" s="303" t="s">
        <v>824</v>
      </c>
      <c r="H948" s="303"/>
      <c r="I948" s="10"/>
      <c r="J948" s="10">
        <v>20</v>
      </c>
      <c r="K948" s="272" t="s">
        <v>139</v>
      </c>
      <c r="L948" s="225"/>
      <c r="M948" s="367">
        <f t="shared" si="98"/>
        <v>6.5</v>
      </c>
      <c r="N948" s="290">
        <f t="shared" si="95"/>
        <v>6.5</v>
      </c>
      <c r="O948" s="225"/>
      <c r="P948" s="200" t="s">
        <v>867</v>
      </c>
      <c r="Q948" s="267">
        <v>5.9</v>
      </c>
      <c r="R948" s="282">
        <f t="shared" si="100"/>
        <v>0.10169491525423723</v>
      </c>
      <c r="S948" s="207">
        <v>6.5</v>
      </c>
    </row>
    <row r="949" spans="1:19">
      <c r="A949" s="173" t="str">
        <f t="shared" ref="A949" si="101">_xlfn.CONCAT(C949,D949,E949,F949,G949,I949)</f>
        <v>Dysk z włókniny na rzepCWO-DH150mmS FIN Cwelur</v>
      </c>
      <c r="C949" s="28" t="s">
        <v>1571</v>
      </c>
      <c r="D949" s="28" t="s">
        <v>865</v>
      </c>
      <c r="E949" s="19" t="s">
        <v>720</v>
      </c>
      <c r="F949" s="6" t="s">
        <v>950</v>
      </c>
      <c r="G949" s="303" t="s">
        <v>824</v>
      </c>
      <c r="H949" s="303"/>
      <c r="I949" s="10"/>
      <c r="J949" s="10">
        <v>20</v>
      </c>
      <c r="K949" s="272" t="s">
        <v>139</v>
      </c>
      <c r="L949" s="225"/>
      <c r="M949" s="367">
        <f t="shared" ref="M949" si="102">S949</f>
        <v>7.9</v>
      </c>
      <c r="N949" s="290">
        <f t="shared" si="95"/>
        <v>7.9</v>
      </c>
      <c r="O949" s="225"/>
      <c r="P949" s="200" t="s">
        <v>867</v>
      </c>
      <c r="Q949" s="267">
        <v>5.9</v>
      </c>
      <c r="R949" s="282">
        <f t="shared" si="100"/>
        <v>0.33898305084745761</v>
      </c>
      <c r="S949" s="207">
        <v>7.9</v>
      </c>
    </row>
    <row r="950" spans="1:19">
      <c r="A950" s="173" t="str">
        <f t="shared" si="99"/>
        <v>Dysk z włókniny na rzepCWM-DH150mmA MEDwelur</v>
      </c>
      <c r="C950" s="28" t="s">
        <v>1571</v>
      </c>
      <c r="D950" s="28" t="s">
        <v>868</v>
      </c>
      <c r="E950" s="19" t="s">
        <v>720</v>
      </c>
      <c r="F950" s="10" t="s">
        <v>358</v>
      </c>
      <c r="G950" s="303" t="s">
        <v>824</v>
      </c>
      <c r="H950" s="303"/>
      <c r="I950" s="10"/>
      <c r="J950" s="10">
        <v>20</v>
      </c>
      <c r="K950" s="272" t="s">
        <v>139</v>
      </c>
      <c r="L950" s="225"/>
      <c r="M950" s="367">
        <f t="shared" ref="M950:M981" si="103">S950</f>
        <v>8.4</v>
      </c>
      <c r="N950" s="290">
        <f t="shared" si="95"/>
        <v>8.4</v>
      </c>
      <c r="O950" s="225"/>
      <c r="P950" s="200" t="s">
        <v>869</v>
      </c>
      <c r="Q950" s="267">
        <v>7.6</v>
      </c>
      <c r="R950" s="282">
        <f t="shared" si="100"/>
        <v>0.10526315789473695</v>
      </c>
      <c r="S950" s="207">
        <v>8.4</v>
      </c>
    </row>
    <row r="951" spans="1:19">
      <c r="A951" s="173" t="str">
        <f t="shared" si="99"/>
        <v>Dysk z włókniny na rzepCWM-DH150mmA FINwelur</v>
      </c>
      <c r="C951" s="28" t="s">
        <v>1571</v>
      </c>
      <c r="D951" s="28" t="s">
        <v>868</v>
      </c>
      <c r="E951" s="19" t="s">
        <v>720</v>
      </c>
      <c r="F951" s="10" t="s">
        <v>394</v>
      </c>
      <c r="G951" s="303" t="s">
        <v>824</v>
      </c>
      <c r="H951" s="303"/>
      <c r="I951" s="10"/>
      <c r="J951" s="10">
        <v>20</v>
      </c>
      <c r="K951" s="272" t="s">
        <v>139</v>
      </c>
      <c r="L951" s="225"/>
      <c r="M951" s="367">
        <f t="shared" si="103"/>
        <v>7.7</v>
      </c>
      <c r="N951" s="290">
        <f t="shared" si="95"/>
        <v>7.7</v>
      </c>
      <c r="O951" s="225"/>
      <c r="P951" s="200" t="s">
        <v>870</v>
      </c>
      <c r="Q951" s="267">
        <v>7</v>
      </c>
      <c r="R951" s="282">
        <f t="shared" si="100"/>
        <v>0.10000000000000002</v>
      </c>
      <c r="S951" s="207">
        <v>7.7</v>
      </c>
    </row>
    <row r="952" spans="1:19">
      <c r="A952" s="173" t="str">
        <f t="shared" si="99"/>
        <v>Dysk z włókniny na rzepCWM-DH150mmA VFNwelur</v>
      </c>
      <c r="C952" s="28" t="s">
        <v>1571</v>
      </c>
      <c r="D952" s="28" t="s">
        <v>868</v>
      </c>
      <c r="E952" s="19" t="s">
        <v>720</v>
      </c>
      <c r="F952" s="10" t="s">
        <v>68</v>
      </c>
      <c r="G952" s="303" t="s">
        <v>824</v>
      </c>
      <c r="H952" s="303"/>
      <c r="I952" s="10"/>
      <c r="J952" s="10">
        <v>20</v>
      </c>
      <c r="K952" s="272" t="s">
        <v>139</v>
      </c>
      <c r="L952" s="225"/>
      <c r="M952" s="367">
        <f t="shared" si="103"/>
        <v>7.7</v>
      </c>
      <c r="N952" s="290">
        <f t="shared" si="95"/>
        <v>7.7</v>
      </c>
      <c r="O952" s="225"/>
      <c r="P952" s="200" t="s">
        <v>871</v>
      </c>
      <c r="Q952" s="267">
        <v>7</v>
      </c>
      <c r="R952" s="282">
        <f t="shared" si="100"/>
        <v>0.10000000000000002</v>
      </c>
      <c r="S952" s="207">
        <v>7.7</v>
      </c>
    </row>
    <row r="953" spans="1:19">
      <c r="A953" s="173" t="str">
        <f t="shared" si="99"/>
        <v>Dysk z włókniny na rzepCWM-DH126mmA MEDwelur</v>
      </c>
      <c r="C953" s="28" t="s">
        <v>1571</v>
      </c>
      <c r="D953" s="28" t="s">
        <v>868</v>
      </c>
      <c r="E953" s="19" t="s">
        <v>2189</v>
      </c>
      <c r="F953" s="10" t="s">
        <v>358</v>
      </c>
      <c r="G953" s="303" t="s">
        <v>824</v>
      </c>
      <c r="H953" s="303"/>
      <c r="I953" s="10"/>
      <c r="J953" s="10">
        <v>20</v>
      </c>
      <c r="K953" s="272" t="s">
        <v>139</v>
      </c>
      <c r="L953" s="225"/>
      <c r="M953" s="367">
        <f t="shared" si="103"/>
        <v>6.9</v>
      </c>
      <c r="N953" s="290">
        <f t="shared" si="95"/>
        <v>6.9</v>
      </c>
      <c r="O953" s="225"/>
      <c r="P953" s="200" t="s">
        <v>872</v>
      </c>
      <c r="Q953" s="267">
        <v>6.2</v>
      </c>
      <c r="R953" s="282">
        <f t="shared" si="100"/>
        <v>0.11290322580645164</v>
      </c>
      <c r="S953" s="207">
        <v>6.9</v>
      </c>
    </row>
    <row r="954" spans="1:19">
      <c r="A954" s="173" t="str">
        <f t="shared" si="99"/>
        <v>Dysk z włókniny na rzepCWM-DH126mmA FINwelur</v>
      </c>
      <c r="C954" s="28" t="s">
        <v>1571</v>
      </c>
      <c r="D954" s="28" t="s">
        <v>868</v>
      </c>
      <c r="E954" s="19" t="s">
        <v>2189</v>
      </c>
      <c r="F954" s="10" t="s">
        <v>394</v>
      </c>
      <c r="G954" s="303" t="s">
        <v>824</v>
      </c>
      <c r="H954" s="303"/>
      <c r="I954" s="10"/>
      <c r="J954" s="10">
        <v>20</v>
      </c>
      <c r="K954" s="272" t="s">
        <v>139</v>
      </c>
      <c r="L954" s="225"/>
      <c r="M954" s="367">
        <f t="shared" si="103"/>
        <v>6.2</v>
      </c>
      <c r="N954" s="290">
        <f t="shared" si="95"/>
        <v>6.2</v>
      </c>
      <c r="O954" s="225"/>
      <c r="P954" s="200" t="s">
        <v>873</v>
      </c>
      <c r="Q954" s="267">
        <v>5.6</v>
      </c>
      <c r="R954" s="282">
        <f t="shared" si="100"/>
        <v>0.10714285714285725</v>
      </c>
      <c r="S954" s="207">
        <v>6.2</v>
      </c>
    </row>
    <row r="955" spans="1:19">
      <c r="A955" s="173" t="str">
        <f t="shared" si="99"/>
        <v>Dysk z włókniny na rzepCWM-DH126mmA VFNwelur</v>
      </c>
      <c r="C955" s="28" t="s">
        <v>1571</v>
      </c>
      <c r="D955" s="28" t="s">
        <v>868</v>
      </c>
      <c r="E955" s="19" t="s">
        <v>2189</v>
      </c>
      <c r="F955" s="10" t="s">
        <v>68</v>
      </c>
      <c r="G955" s="303" t="s">
        <v>824</v>
      </c>
      <c r="H955" s="303"/>
      <c r="I955" s="10"/>
      <c r="J955" s="10">
        <v>20</v>
      </c>
      <c r="K955" s="272" t="s">
        <v>139</v>
      </c>
      <c r="L955" s="225"/>
      <c r="M955" s="367">
        <f t="shared" si="103"/>
        <v>6.2</v>
      </c>
      <c r="N955" s="290">
        <f t="shared" si="95"/>
        <v>6.2</v>
      </c>
      <c r="O955" s="225"/>
      <c r="P955" s="200" t="s">
        <v>874</v>
      </c>
      <c r="Q955" s="267">
        <v>5.6</v>
      </c>
      <c r="R955" s="282">
        <f t="shared" si="100"/>
        <v>0.10714285714285725</v>
      </c>
      <c r="S955" s="207">
        <v>6.2</v>
      </c>
    </row>
    <row r="956" spans="1:19">
      <c r="A956" s="173" t="str">
        <f t="shared" si="99"/>
        <v>Dysk z włókniny na rzepCW-DH150mmS UFN (P600)welur</v>
      </c>
      <c r="C956" s="28" t="s">
        <v>1571</v>
      </c>
      <c r="D956" s="28" t="s">
        <v>875</v>
      </c>
      <c r="E956" s="19" t="s">
        <v>720</v>
      </c>
      <c r="F956" s="10" t="s">
        <v>876</v>
      </c>
      <c r="G956" s="303" t="s">
        <v>824</v>
      </c>
      <c r="H956" s="303"/>
      <c r="I956" s="10"/>
      <c r="J956" s="10">
        <v>20</v>
      </c>
      <c r="K956" s="272" t="s">
        <v>139</v>
      </c>
      <c r="L956" s="225"/>
      <c r="M956" s="367">
        <f t="shared" si="103"/>
        <v>7.7</v>
      </c>
      <c r="N956" s="290">
        <f t="shared" si="95"/>
        <v>7.7</v>
      </c>
      <c r="O956" s="225"/>
      <c r="P956" s="200" t="s">
        <v>877</v>
      </c>
      <c r="Q956" s="267">
        <v>7</v>
      </c>
      <c r="R956" s="282">
        <f t="shared" si="100"/>
        <v>0.10000000000000002</v>
      </c>
      <c r="S956" s="207">
        <v>7.7</v>
      </c>
    </row>
    <row r="957" spans="1:19">
      <c r="A957" s="173" t="str">
        <f t="shared" si="99"/>
        <v>Dysk z włókniny na rzepCW-DH150mmS UFN (P1000)welur</v>
      </c>
      <c r="C957" s="28" t="s">
        <v>1571</v>
      </c>
      <c r="D957" s="28" t="s">
        <v>875</v>
      </c>
      <c r="E957" s="19" t="s">
        <v>720</v>
      </c>
      <c r="F957" s="10" t="s">
        <v>878</v>
      </c>
      <c r="G957" s="303" t="s">
        <v>824</v>
      </c>
      <c r="H957" s="303"/>
      <c r="I957" s="10"/>
      <c r="J957" s="10">
        <v>20</v>
      </c>
      <c r="K957" s="272" t="s">
        <v>139</v>
      </c>
      <c r="L957" s="225"/>
      <c r="M957" s="367">
        <f t="shared" si="103"/>
        <v>7.7</v>
      </c>
      <c r="N957" s="290">
        <f t="shared" si="95"/>
        <v>7.7</v>
      </c>
      <c r="O957" s="225"/>
      <c r="P957" s="200" t="s">
        <v>879</v>
      </c>
      <c r="Q957" s="267">
        <v>7.1</v>
      </c>
      <c r="R957" s="282">
        <f t="shared" si="100"/>
        <v>8.4507042253521208E-2</v>
      </c>
      <c r="S957" s="207">
        <v>7.7</v>
      </c>
    </row>
    <row r="958" spans="1:19">
      <c r="A958" s="173" t="str">
        <f t="shared" si="99"/>
        <v>Dysk z włókniny na rzepCW-DH126mmS UFN (P600)welur</v>
      </c>
      <c r="C958" s="28" t="s">
        <v>1571</v>
      </c>
      <c r="D958" s="28" t="s">
        <v>875</v>
      </c>
      <c r="E958" s="19" t="s">
        <v>2189</v>
      </c>
      <c r="F958" s="10" t="s">
        <v>876</v>
      </c>
      <c r="G958" s="303" t="s">
        <v>824</v>
      </c>
      <c r="H958" s="303"/>
      <c r="I958" s="10"/>
      <c r="J958" s="10">
        <v>20</v>
      </c>
      <c r="K958" s="272" t="s">
        <v>139</v>
      </c>
      <c r="L958" s="225"/>
      <c r="M958" s="367">
        <f t="shared" si="103"/>
        <v>6.4</v>
      </c>
      <c r="N958" s="290">
        <f t="shared" si="95"/>
        <v>6.4</v>
      </c>
      <c r="O958" s="225"/>
      <c r="P958" s="200" t="s">
        <v>880</v>
      </c>
      <c r="Q958" s="267">
        <v>5.8</v>
      </c>
      <c r="R958" s="282">
        <f t="shared" si="100"/>
        <v>0.10344827586206906</v>
      </c>
      <c r="S958" s="207">
        <v>6.4</v>
      </c>
    </row>
    <row r="959" spans="1:19">
      <c r="A959" s="173" t="str">
        <f t="shared" si="99"/>
        <v>Dysk z włókniny na rzepCW-DH126mmS UFN (P1000)welur</v>
      </c>
      <c r="C959" s="28" t="s">
        <v>1571</v>
      </c>
      <c r="D959" s="28" t="s">
        <v>875</v>
      </c>
      <c r="E959" s="19" t="s">
        <v>2189</v>
      </c>
      <c r="F959" s="10" t="s">
        <v>878</v>
      </c>
      <c r="G959" s="303" t="s">
        <v>824</v>
      </c>
      <c r="H959" s="303"/>
      <c r="I959" s="10"/>
      <c r="J959" s="10">
        <v>20</v>
      </c>
      <c r="K959" s="272" t="s">
        <v>139</v>
      </c>
      <c r="L959" s="225"/>
      <c r="M959" s="367">
        <f t="shared" si="103"/>
        <v>6.4</v>
      </c>
      <c r="N959" s="290">
        <f t="shared" si="95"/>
        <v>6.4</v>
      </c>
      <c r="O959" s="225"/>
      <c r="P959" s="200" t="s">
        <v>2403</v>
      </c>
      <c r="Q959" s="267">
        <v>5.7</v>
      </c>
      <c r="R959" s="282">
        <f t="shared" si="100"/>
        <v>0.12280701754385967</v>
      </c>
      <c r="S959" s="207">
        <v>6.4</v>
      </c>
    </row>
    <row r="960" spans="1:19">
      <c r="A960" s="173" t="str">
        <f t="shared" si="99"/>
        <v>Dysk z włókniny na rzepHD-DH150mmA CRSwelur</v>
      </c>
      <c r="C960" s="28" t="s">
        <v>1571</v>
      </c>
      <c r="D960" s="28" t="s">
        <v>881</v>
      </c>
      <c r="E960" s="19" t="s">
        <v>720</v>
      </c>
      <c r="F960" s="10" t="s">
        <v>65</v>
      </c>
      <c r="G960" s="303" t="s">
        <v>824</v>
      </c>
      <c r="H960" s="303"/>
      <c r="I960" s="10"/>
      <c r="J960" s="10">
        <v>20</v>
      </c>
      <c r="K960" s="272" t="s">
        <v>139</v>
      </c>
      <c r="L960" s="225"/>
      <c r="M960" s="367">
        <f t="shared" si="103"/>
        <v>8</v>
      </c>
      <c r="N960" s="290">
        <f t="shared" si="95"/>
        <v>8</v>
      </c>
      <c r="O960" s="225"/>
      <c r="P960" s="200" t="s">
        <v>882</v>
      </c>
      <c r="Q960" s="267">
        <v>8</v>
      </c>
      <c r="R960" s="282">
        <f t="shared" si="100"/>
        <v>0</v>
      </c>
      <c r="S960" s="207">
        <v>8</v>
      </c>
    </row>
    <row r="961" spans="1:19">
      <c r="A961" s="173" t="str">
        <f t="shared" si="99"/>
        <v>Dysk z włókniny na rzepHD-DH150mmA FIN REDwelur</v>
      </c>
      <c r="C961" s="28" t="s">
        <v>1571</v>
      </c>
      <c r="D961" s="28" t="s">
        <v>881</v>
      </c>
      <c r="E961" s="19" t="s">
        <v>720</v>
      </c>
      <c r="F961" s="355" t="s">
        <v>883</v>
      </c>
      <c r="G961" s="303" t="s">
        <v>824</v>
      </c>
      <c r="H961" s="303"/>
      <c r="I961" s="10"/>
      <c r="J961" s="10">
        <v>20</v>
      </c>
      <c r="K961" s="272" t="s">
        <v>139</v>
      </c>
      <c r="L961" s="225"/>
      <c r="M961" s="367">
        <f t="shared" si="103"/>
        <v>6.6</v>
      </c>
      <c r="N961" s="290">
        <f t="shared" si="95"/>
        <v>6.6</v>
      </c>
      <c r="O961" s="225"/>
      <c r="P961" s="200" t="s">
        <v>884</v>
      </c>
      <c r="Q961" s="267">
        <v>6.6</v>
      </c>
      <c r="R961" s="282">
        <f t="shared" si="100"/>
        <v>0</v>
      </c>
      <c r="S961" s="207">
        <v>6.6</v>
      </c>
    </row>
    <row r="962" spans="1:19">
      <c r="A962" s="173" t="str">
        <f t="shared" si="99"/>
        <v>Dysk z włókniny na rzepHD-DH126mmA CRSwelur</v>
      </c>
      <c r="C962" s="28" t="s">
        <v>1571</v>
      </c>
      <c r="D962" s="28" t="s">
        <v>881</v>
      </c>
      <c r="E962" s="19" t="s">
        <v>2189</v>
      </c>
      <c r="F962" s="10" t="s">
        <v>65</v>
      </c>
      <c r="G962" s="303" t="s">
        <v>824</v>
      </c>
      <c r="H962" s="303"/>
      <c r="I962" s="10"/>
      <c r="J962" s="10">
        <v>20</v>
      </c>
      <c r="K962" s="272" t="s">
        <v>139</v>
      </c>
      <c r="L962" s="225"/>
      <c r="M962" s="367">
        <f t="shared" si="103"/>
        <v>6.6</v>
      </c>
      <c r="N962" s="290">
        <f t="shared" si="95"/>
        <v>6.6</v>
      </c>
      <c r="O962" s="225"/>
      <c r="P962" s="200" t="s">
        <v>885</v>
      </c>
      <c r="Q962" s="267">
        <v>6.6</v>
      </c>
      <c r="R962" s="282">
        <f t="shared" si="100"/>
        <v>0</v>
      </c>
      <c r="S962" s="207">
        <v>6.6</v>
      </c>
    </row>
    <row r="963" spans="1:19">
      <c r="A963" s="173" t="str">
        <f t="shared" si="99"/>
        <v>Dysk z włókniny na rzepHD-DH126mmA FIN REDwelur</v>
      </c>
      <c r="C963" s="28" t="s">
        <v>1571</v>
      </c>
      <c r="D963" s="28" t="s">
        <v>881</v>
      </c>
      <c r="E963" s="19" t="s">
        <v>2189</v>
      </c>
      <c r="F963" s="355" t="s">
        <v>883</v>
      </c>
      <c r="G963" s="303" t="s">
        <v>824</v>
      </c>
      <c r="H963" s="303"/>
      <c r="I963" s="10"/>
      <c r="J963" s="10">
        <v>20</v>
      </c>
      <c r="K963" s="272" t="s">
        <v>139</v>
      </c>
      <c r="L963" s="225"/>
      <c r="M963" s="367">
        <f t="shared" si="103"/>
        <v>5.2</v>
      </c>
      <c r="N963" s="290">
        <f t="shared" si="95"/>
        <v>5.2</v>
      </c>
      <c r="O963" s="225"/>
      <c r="P963" s="200" t="s">
        <v>886</v>
      </c>
      <c r="Q963" s="267">
        <v>5.2</v>
      </c>
      <c r="R963" s="282">
        <f t="shared" si="100"/>
        <v>0</v>
      </c>
      <c r="S963" s="207">
        <v>5.2</v>
      </c>
    </row>
    <row r="964" spans="1:19">
      <c r="A964" s="173" t="str">
        <f t="shared" si="99"/>
        <v>Dysk z włókniny na rzepHDI-DH150mmA CRSwelur</v>
      </c>
      <c r="C964" s="346" t="s">
        <v>1571</v>
      </c>
      <c r="D964" s="346" t="s">
        <v>887</v>
      </c>
      <c r="E964" s="19" t="s">
        <v>720</v>
      </c>
      <c r="F964" s="320" t="s">
        <v>65</v>
      </c>
      <c r="G964" s="303" t="s">
        <v>824</v>
      </c>
      <c r="H964" s="303"/>
      <c r="I964" s="17"/>
      <c r="J964" s="10">
        <v>20</v>
      </c>
      <c r="K964" s="272" t="s">
        <v>139</v>
      </c>
      <c r="L964" s="225"/>
      <c r="M964" s="367">
        <f t="shared" si="103"/>
        <v>8</v>
      </c>
      <c r="N964" s="290">
        <f t="shared" si="95"/>
        <v>8</v>
      </c>
      <c r="O964" s="225"/>
      <c r="P964" s="200" t="s">
        <v>888</v>
      </c>
      <c r="Q964" s="267">
        <v>8</v>
      </c>
      <c r="R964" s="282">
        <f t="shared" si="100"/>
        <v>0</v>
      </c>
      <c r="S964" s="207">
        <v>8</v>
      </c>
    </row>
    <row r="965" spans="1:19">
      <c r="A965" s="173" t="str">
        <f t="shared" si="99"/>
        <v>Dysk z włókniny na rzepHDI-DH150mmA MEDwelur</v>
      </c>
      <c r="C965" s="346" t="s">
        <v>1571</v>
      </c>
      <c r="D965" s="346" t="s">
        <v>887</v>
      </c>
      <c r="E965" s="19" t="s">
        <v>720</v>
      </c>
      <c r="F965" s="320" t="s">
        <v>358</v>
      </c>
      <c r="G965" s="303" t="s">
        <v>824</v>
      </c>
      <c r="H965" s="303"/>
      <c r="I965" s="17"/>
      <c r="J965" s="10">
        <v>20</v>
      </c>
      <c r="K965" s="272" t="s">
        <v>139</v>
      </c>
      <c r="L965" s="225"/>
      <c r="M965" s="367">
        <f t="shared" si="103"/>
        <v>7.6</v>
      </c>
      <c r="N965" s="290">
        <f t="shared" ref="N965:N1028" si="104">M965*(1-$N$2)</f>
        <v>7.6</v>
      </c>
      <c r="O965" s="225"/>
      <c r="P965" s="200" t="s">
        <v>889</v>
      </c>
      <c r="Q965" s="267">
        <v>7.6</v>
      </c>
      <c r="R965" s="282">
        <f t="shared" si="100"/>
        <v>0</v>
      </c>
      <c r="S965" s="207">
        <v>7.6</v>
      </c>
    </row>
    <row r="966" spans="1:19">
      <c r="A966" s="173" t="str">
        <f t="shared" si="99"/>
        <v>Dysk z włókniny na rzepHDI-DH150mmA FINwelur</v>
      </c>
      <c r="C966" s="346" t="s">
        <v>1571</v>
      </c>
      <c r="D966" s="346" t="s">
        <v>887</v>
      </c>
      <c r="E966" s="19" t="s">
        <v>720</v>
      </c>
      <c r="F966" s="320" t="s">
        <v>394</v>
      </c>
      <c r="G966" s="303" t="s">
        <v>824</v>
      </c>
      <c r="H966" s="303"/>
      <c r="I966" s="17"/>
      <c r="J966" s="10">
        <v>20</v>
      </c>
      <c r="K966" s="272" t="s">
        <v>139</v>
      </c>
      <c r="L966" s="225"/>
      <c r="M966" s="367">
        <f t="shared" si="103"/>
        <v>7.6</v>
      </c>
      <c r="N966" s="290">
        <f t="shared" si="104"/>
        <v>7.6</v>
      </c>
      <c r="O966" s="225"/>
      <c r="P966" s="200" t="s">
        <v>2157</v>
      </c>
      <c r="Q966" s="267">
        <v>7.6</v>
      </c>
      <c r="R966" s="282">
        <f t="shared" si="100"/>
        <v>0</v>
      </c>
      <c r="S966" s="207">
        <v>7.6</v>
      </c>
    </row>
    <row r="967" spans="1:19">
      <c r="A967" s="173" t="str">
        <f t="shared" si="99"/>
        <v>Dysk z włókniny na rzepHDI-DH150mmS VFNwelur</v>
      </c>
      <c r="C967" s="346" t="s">
        <v>1571</v>
      </c>
      <c r="D967" s="346" t="s">
        <v>887</v>
      </c>
      <c r="E967" s="19" t="s">
        <v>720</v>
      </c>
      <c r="F967" s="320" t="s">
        <v>807</v>
      </c>
      <c r="G967" s="303" t="s">
        <v>824</v>
      </c>
      <c r="H967" s="303"/>
      <c r="I967" s="17"/>
      <c r="J967" s="10">
        <v>20</v>
      </c>
      <c r="K967" s="272" t="s">
        <v>139</v>
      </c>
      <c r="L967" s="225"/>
      <c r="M967" s="367">
        <f t="shared" si="103"/>
        <v>8.4</v>
      </c>
      <c r="N967" s="290">
        <f t="shared" si="104"/>
        <v>8.4</v>
      </c>
      <c r="O967" s="225"/>
      <c r="P967" s="200" t="s">
        <v>890</v>
      </c>
      <c r="Q967" s="267">
        <v>7.6</v>
      </c>
      <c r="R967" s="282">
        <f t="shared" si="100"/>
        <v>0.10526315789473695</v>
      </c>
      <c r="S967" s="207">
        <v>8.4</v>
      </c>
    </row>
    <row r="968" spans="1:19">
      <c r="A968" s="173" t="str">
        <f t="shared" si="99"/>
        <v>Dysk z włókniny na rzepHDI-DH126mmA CRSwelur</v>
      </c>
      <c r="C968" s="346" t="s">
        <v>1571</v>
      </c>
      <c r="D968" s="346" t="s">
        <v>887</v>
      </c>
      <c r="E968" s="19" t="s">
        <v>2189</v>
      </c>
      <c r="F968" s="320" t="s">
        <v>65</v>
      </c>
      <c r="G968" s="303" t="s">
        <v>824</v>
      </c>
      <c r="H968" s="303"/>
      <c r="I968" s="17"/>
      <c r="J968" s="10">
        <v>20</v>
      </c>
      <c r="K968" s="272" t="s">
        <v>139</v>
      </c>
      <c r="L968" s="225"/>
      <c r="M968" s="367">
        <f t="shared" si="103"/>
        <v>6.6</v>
      </c>
      <c r="N968" s="290">
        <f t="shared" si="104"/>
        <v>6.6</v>
      </c>
      <c r="O968" s="225"/>
      <c r="P968" s="200" t="s">
        <v>2158</v>
      </c>
      <c r="Q968" s="267">
        <v>6.6</v>
      </c>
      <c r="R968" s="282">
        <f t="shared" si="100"/>
        <v>0</v>
      </c>
      <c r="S968" s="207">
        <v>6.6</v>
      </c>
    </row>
    <row r="969" spans="1:19">
      <c r="A969" s="173" t="str">
        <f t="shared" si="99"/>
        <v>Dysk z włókniny na rzepHDI-DH126mmA MEDwelur</v>
      </c>
      <c r="C969" s="346" t="s">
        <v>1571</v>
      </c>
      <c r="D969" s="346" t="s">
        <v>887</v>
      </c>
      <c r="E969" s="19" t="s">
        <v>2189</v>
      </c>
      <c r="F969" s="320" t="s">
        <v>358</v>
      </c>
      <c r="G969" s="303" t="s">
        <v>824</v>
      </c>
      <c r="H969" s="303"/>
      <c r="I969" s="17"/>
      <c r="J969" s="10">
        <v>20</v>
      </c>
      <c r="K969" s="272" t="s">
        <v>139</v>
      </c>
      <c r="L969" s="225"/>
      <c r="M969" s="367">
        <f t="shared" si="103"/>
        <v>6.4</v>
      </c>
      <c r="N969" s="290">
        <f t="shared" si="104"/>
        <v>6.4</v>
      </c>
      <c r="O969" s="225"/>
      <c r="P969" s="200" t="s">
        <v>2324</v>
      </c>
      <c r="Q969" s="267">
        <v>6.4</v>
      </c>
      <c r="R969" s="282">
        <f t="shared" si="100"/>
        <v>0</v>
      </c>
      <c r="S969" s="207">
        <v>6.4</v>
      </c>
    </row>
    <row r="970" spans="1:19">
      <c r="A970" s="173" t="str">
        <f t="shared" si="99"/>
        <v>Dysk z włókniny na rzepHDI-DH126mmA FINwelur</v>
      </c>
      <c r="C970" s="346" t="s">
        <v>1571</v>
      </c>
      <c r="D970" s="346" t="s">
        <v>887</v>
      </c>
      <c r="E970" s="19" t="s">
        <v>2189</v>
      </c>
      <c r="F970" s="320" t="s">
        <v>394</v>
      </c>
      <c r="G970" s="303" t="s">
        <v>824</v>
      </c>
      <c r="H970" s="303"/>
      <c r="I970" s="17"/>
      <c r="J970" s="10">
        <v>20</v>
      </c>
      <c r="K970" s="272" t="s">
        <v>139</v>
      </c>
      <c r="L970" s="225"/>
      <c r="M970" s="367">
        <f t="shared" si="103"/>
        <v>6.4</v>
      </c>
      <c r="N970" s="290">
        <f t="shared" si="104"/>
        <v>6.4</v>
      </c>
      <c r="O970" s="225"/>
      <c r="P970" s="200" t="s">
        <v>891</v>
      </c>
      <c r="Q970" s="267">
        <v>6.4</v>
      </c>
      <c r="R970" s="282">
        <f t="shared" si="100"/>
        <v>0</v>
      </c>
      <c r="S970" s="207">
        <v>6.4</v>
      </c>
    </row>
    <row r="971" spans="1:19">
      <c r="A971" s="173" t="str">
        <f t="shared" si="99"/>
        <v>Dysk z włókniny na rzepHDI-DH126mmS VFNwelur</v>
      </c>
      <c r="C971" s="346" t="s">
        <v>1571</v>
      </c>
      <c r="D971" s="346" t="s">
        <v>887</v>
      </c>
      <c r="E971" s="19" t="s">
        <v>2189</v>
      </c>
      <c r="F971" s="320" t="s">
        <v>807</v>
      </c>
      <c r="G971" s="303" t="s">
        <v>824</v>
      </c>
      <c r="H971" s="303"/>
      <c r="I971" s="17"/>
      <c r="J971" s="10">
        <v>20</v>
      </c>
      <c r="K971" s="272" t="s">
        <v>139</v>
      </c>
      <c r="L971" s="225"/>
      <c r="M971" s="367">
        <f t="shared" si="103"/>
        <v>7.1</v>
      </c>
      <c r="N971" s="290">
        <f t="shared" si="104"/>
        <v>7.1</v>
      </c>
      <c r="O971" s="225"/>
      <c r="P971" s="200" t="s">
        <v>2159</v>
      </c>
      <c r="Q971" s="267">
        <v>6.4</v>
      </c>
      <c r="R971" s="282">
        <f t="shared" si="100"/>
        <v>0.10937499999999989</v>
      </c>
      <c r="S971" s="207">
        <v>7.1</v>
      </c>
    </row>
    <row r="972" spans="1:19">
      <c r="A972" s="173" t="str">
        <f t="shared" si="99"/>
        <v>Dysk na rzepZIRCO 32126mmP36welurb/o</v>
      </c>
      <c r="C972" s="24" t="s">
        <v>1572</v>
      </c>
      <c r="D972" s="24" t="s">
        <v>893</v>
      </c>
      <c r="E972" s="19" t="s">
        <v>2189</v>
      </c>
      <c r="F972" s="330" t="s">
        <v>94</v>
      </c>
      <c r="G972" s="303" t="s">
        <v>824</v>
      </c>
      <c r="H972" s="303"/>
      <c r="I972" s="19" t="s">
        <v>861</v>
      </c>
      <c r="J972" s="19">
        <v>50</v>
      </c>
      <c r="K972" s="254" t="s">
        <v>139</v>
      </c>
      <c r="L972" s="227"/>
      <c r="M972" s="367">
        <f t="shared" si="103"/>
        <v>3</v>
      </c>
      <c r="N972" s="290">
        <f t="shared" si="104"/>
        <v>3</v>
      </c>
      <c r="O972" s="227"/>
      <c r="P972" s="200" t="s">
        <v>2324</v>
      </c>
      <c r="Q972" s="267">
        <v>3</v>
      </c>
      <c r="R972" s="282">
        <f t="shared" si="100"/>
        <v>0</v>
      </c>
      <c r="S972" s="207">
        <v>3</v>
      </c>
    </row>
    <row r="973" spans="1:19">
      <c r="A973" s="173" t="str">
        <f t="shared" si="99"/>
        <v>Dysk na rzepZIRCO 32126mmP40welurb/o</v>
      </c>
      <c r="C973" s="24" t="s">
        <v>1572</v>
      </c>
      <c r="D973" s="24" t="s">
        <v>893</v>
      </c>
      <c r="E973" s="19" t="s">
        <v>2189</v>
      </c>
      <c r="F973" s="330" t="s">
        <v>96</v>
      </c>
      <c r="G973" s="303" t="s">
        <v>824</v>
      </c>
      <c r="H973" s="303"/>
      <c r="I973" s="19" t="s">
        <v>861</v>
      </c>
      <c r="J973" s="19">
        <v>50</v>
      </c>
      <c r="K973" s="248" t="s">
        <v>1053</v>
      </c>
      <c r="L973" s="227"/>
      <c r="M973" s="367">
        <f t="shared" si="103"/>
        <v>2.9</v>
      </c>
      <c r="N973" s="290">
        <f t="shared" si="104"/>
        <v>2.9</v>
      </c>
      <c r="O973" s="227"/>
      <c r="P973" s="200" t="s">
        <v>2160</v>
      </c>
      <c r="Q973" s="267">
        <v>2.9</v>
      </c>
      <c r="R973" s="282">
        <f t="shared" si="100"/>
        <v>0</v>
      </c>
      <c r="S973" s="207">
        <v>2.9</v>
      </c>
    </row>
    <row r="974" spans="1:19">
      <c r="A974" s="173" t="str">
        <f t="shared" si="99"/>
        <v>Dysk na rzepZIRCO 32126mmP60welurb/o</v>
      </c>
      <c r="C974" s="24" t="s">
        <v>1572</v>
      </c>
      <c r="D974" s="24" t="s">
        <v>893</v>
      </c>
      <c r="E974" s="19" t="s">
        <v>2189</v>
      </c>
      <c r="F974" s="330" t="s">
        <v>98</v>
      </c>
      <c r="G974" s="303" t="s">
        <v>824</v>
      </c>
      <c r="H974" s="303"/>
      <c r="I974" s="19" t="s">
        <v>861</v>
      </c>
      <c r="J974" s="19">
        <v>50</v>
      </c>
      <c r="K974" s="254" t="s">
        <v>139</v>
      </c>
      <c r="L974" s="227"/>
      <c r="M974" s="367">
        <f t="shared" si="103"/>
        <v>2.6</v>
      </c>
      <c r="N974" s="290">
        <f t="shared" si="104"/>
        <v>2.6</v>
      </c>
      <c r="O974" s="227"/>
      <c r="P974" s="200" t="s">
        <v>2161</v>
      </c>
      <c r="Q974" s="267">
        <v>2.6</v>
      </c>
      <c r="R974" s="282">
        <f t="shared" si="100"/>
        <v>0</v>
      </c>
      <c r="S974" s="207">
        <v>2.6</v>
      </c>
    </row>
    <row r="975" spans="1:19">
      <c r="A975" s="173" t="str">
        <f t="shared" si="99"/>
        <v>Dysk na rzepZIRCO 32126mmP80welurb/o</v>
      </c>
      <c r="C975" s="24" t="s">
        <v>1572</v>
      </c>
      <c r="D975" s="24" t="s">
        <v>893</v>
      </c>
      <c r="E975" s="19" t="s">
        <v>2189</v>
      </c>
      <c r="F975" s="330" t="s">
        <v>100</v>
      </c>
      <c r="G975" s="303" t="s">
        <v>824</v>
      </c>
      <c r="H975" s="303"/>
      <c r="I975" s="19" t="s">
        <v>861</v>
      </c>
      <c r="J975" s="19">
        <v>50</v>
      </c>
      <c r="K975" s="254" t="s">
        <v>139</v>
      </c>
      <c r="L975" s="227"/>
      <c r="M975" s="367">
        <f t="shared" si="103"/>
        <v>2.4</v>
      </c>
      <c r="N975" s="290">
        <f t="shared" si="104"/>
        <v>2.4</v>
      </c>
      <c r="O975" s="227"/>
      <c r="P975" s="200" t="s">
        <v>2162</v>
      </c>
      <c r="Q975" s="267">
        <v>2.4</v>
      </c>
      <c r="R975" s="282">
        <f t="shared" si="100"/>
        <v>0</v>
      </c>
      <c r="S975" s="207">
        <v>2.4</v>
      </c>
    </row>
    <row r="976" spans="1:19">
      <c r="A976" s="173" t="str">
        <f t="shared" si="99"/>
        <v>Dysk na rzepZIRCO 32126mmP120welurb/o</v>
      </c>
      <c r="C976" s="24" t="s">
        <v>1572</v>
      </c>
      <c r="D976" s="24" t="s">
        <v>893</v>
      </c>
      <c r="E976" s="19" t="s">
        <v>2189</v>
      </c>
      <c r="F976" s="330" t="s">
        <v>104</v>
      </c>
      <c r="G976" s="303" t="s">
        <v>824</v>
      </c>
      <c r="H976" s="303"/>
      <c r="I976" s="19" t="s">
        <v>861</v>
      </c>
      <c r="J976" s="19">
        <v>50</v>
      </c>
      <c r="K976" s="254" t="s">
        <v>139</v>
      </c>
      <c r="L976" s="227"/>
      <c r="M976" s="367">
        <f t="shared" si="103"/>
        <v>2.4</v>
      </c>
      <c r="N976" s="290">
        <f t="shared" si="104"/>
        <v>2.4</v>
      </c>
      <c r="O976" s="227"/>
      <c r="P976" s="200" t="s">
        <v>2324</v>
      </c>
      <c r="Q976" s="267">
        <v>2.4</v>
      </c>
      <c r="R976" s="282">
        <f t="shared" si="100"/>
        <v>0</v>
      </c>
      <c r="S976" s="207">
        <v>2.4</v>
      </c>
    </row>
    <row r="977" spans="1:19">
      <c r="A977" s="173" t="str">
        <f t="shared" si="99"/>
        <v>Dysk na rzepZIRCO 32150mmP36welur</v>
      </c>
      <c r="C977" s="24" t="s">
        <v>1572</v>
      </c>
      <c r="D977" s="24" t="s">
        <v>893</v>
      </c>
      <c r="E977" s="19" t="s">
        <v>720</v>
      </c>
      <c r="F977" s="330" t="s">
        <v>94</v>
      </c>
      <c r="G977" s="303" t="s">
        <v>824</v>
      </c>
      <c r="H977" s="303"/>
      <c r="I977" s="19"/>
      <c r="J977" s="19">
        <v>50</v>
      </c>
      <c r="K977" s="254" t="s">
        <v>139</v>
      </c>
      <c r="L977" s="227"/>
      <c r="M977" s="367">
        <f t="shared" si="103"/>
        <v>5.6</v>
      </c>
      <c r="N977" s="290">
        <f t="shared" si="104"/>
        <v>5.6</v>
      </c>
      <c r="O977" s="227"/>
      <c r="P977" s="200" t="s">
        <v>2324</v>
      </c>
      <c r="Q977" s="267">
        <v>4.4000000000000004</v>
      </c>
      <c r="R977" s="282">
        <f t="shared" si="100"/>
        <v>0.27272727272727254</v>
      </c>
      <c r="S977" s="207">
        <v>5.6</v>
      </c>
    </row>
    <row r="978" spans="1:19">
      <c r="A978" s="173" t="str">
        <f t="shared" ref="A978:A1044" si="105">_xlfn.CONCAT(C978,D978,E978,F978,G978,I978)</f>
        <v>Dysk na rzepZIRCO 32150mmP40welur</v>
      </c>
      <c r="C978" s="24" t="s">
        <v>1572</v>
      </c>
      <c r="D978" s="24" t="s">
        <v>893</v>
      </c>
      <c r="E978" s="19" t="s">
        <v>720</v>
      </c>
      <c r="F978" s="330" t="s">
        <v>96</v>
      </c>
      <c r="G978" s="303" t="s">
        <v>824</v>
      </c>
      <c r="H978" s="303"/>
      <c r="I978" s="19"/>
      <c r="J978" s="19">
        <v>50</v>
      </c>
      <c r="K978" s="248" t="s">
        <v>1053</v>
      </c>
      <c r="L978" s="227"/>
      <c r="M978" s="367">
        <f t="shared" si="103"/>
        <v>5.2</v>
      </c>
      <c r="N978" s="290">
        <f t="shared" si="104"/>
        <v>5.2</v>
      </c>
      <c r="O978" s="227"/>
      <c r="P978" s="200" t="s">
        <v>894</v>
      </c>
      <c r="Q978" s="267">
        <v>4.2</v>
      </c>
      <c r="R978" s="282">
        <f t="shared" si="100"/>
        <v>0.23809523809523808</v>
      </c>
      <c r="S978" s="207">
        <v>5.2</v>
      </c>
    </row>
    <row r="979" spans="1:19">
      <c r="A979" s="173" t="str">
        <f t="shared" si="105"/>
        <v>Dysk na rzepZIRCO 32150mmP60welur</v>
      </c>
      <c r="C979" s="24" t="s">
        <v>1572</v>
      </c>
      <c r="D979" s="24" t="s">
        <v>893</v>
      </c>
      <c r="E979" s="19" t="s">
        <v>720</v>
      </c>
      <c r="F979" s="330" t="s">
        <v>98</v>
      </c>
      <c r="G979" s="303" t="s">
        <v>824</v>
      </c>
      <c r="H979" s="303"/>
      <c r="I979" s="19"/>
      <c r="J979" s="19">
        <v>50</v>
      </c>
      <c r="K979" s="254" t="s">
        <v>139</v>
      </c>
      <c r="L979" s="227"/>
      <c r="M979" s="367">
        <f t="shared" si="103"/>
        <v>4.5999999999999996</v>
      </c>
      <c r="N979" s="290">
        <f t="shared" si="104"/>
        <v>4.5999999999999996</v>
      </c>
      <c r="O979" s="227"/>
      <c r="P979" s="200" t="s">
        <v>895</v>
      </c>
      <c r="Q979" s="267">
        <v>3.7</v>
      </c>
      <c r="R979" s="282">
        <f t="shared" si="100"/>
        <v>0.24324324324324309</v>
      </c>
      <c r="S979" s="207">
        <v>4.5999999999999996</v>
      </c>
    </row>
    <row r="980" spans="1:19">
      <c r="A980" s="173" t="str">
        <f t="shared" si="105"/>
        <v>Dysk na rzepZIRCO 32150mmP80welur</v>
      </c>
      <c r="C980" s="24" t="s">
        <v>1572</v>
      </c>
      <c r="D980" s="24" t="s">
        <v>893</v>
      </c>
      <c r="E980" s="19" t="s">
        <v>720</v>
      </c>
      <c r="F980" s="330" t="s">
        <v>100</v>
      </c>
      <c r="G980" s="303" t="s">
        <v>824</v>
      </c>
      <c r="H980" s="303"/>
      <c r="I980" s="19"/>
      <c r="J980" s="19">
        <v>50</v>
      </c>
      <c r="K980" s="254" t="s">
        <v>139</v>
      </c>
      <c r="L980" s="227"/>
      <c r="M980" s="367">
        <f t="shared" si="103"/>
        <v>4.3</v>
      </c>
      <c r="N980" s="290">
        <f t="shared" si="104"/>
        <v>4.3</v>
      </c>
      <c r="O980" s="227"/>
      <c r="P980" s="200" t="s">
        <v>896</v>
      </c>
      <c r="Q980" s="267">
        <v>3.5</v>
      </c>
      <c r="R980" s="282">
        <f t="shared" si="100"/>
        <v>0.22857142857142851</v>
      </c>
      <c r="S980" s="207">
        <v>4.3</v>
      </c>
    </row>
    <row r="981" spans="1:19">
      <c r="A981" s="173" t="str">
        <f t="shared" si="105"/>
        <v>Dysk na rzepZIRCO 32150mmP120welur</v>
      </c>
      <c r="C981" s="24" t="s">
        <v>1572</v>
      </c>
      <c r="D981" s="24" t="s">
        <v>893</v>
      </c>
      <c r="E981" s="19" t="s">
        <v>720</v>
      </c>
      <c r="F981" s="330" t="s">
        <v>104</v>
      </c>
      <c r="G981" s="303" t="s">
        <v>824</v>
      </c>
      <c r="H981" s="303"/>
      <c r="I981" s="19"/>
      <c r="J981" s="19">
        <v>50</v>
      </c>
      <c r="K981" s="254" t="s">
        <v>139</v>
      </c>
      <c r="L981" s="227"/>
      <c r="M981" s="367">
        <f t="shared" si="103"/>
        <v>4.0999999999999996</v>
      </c>
      <c r="N981" s="290">
        <f t="shared" si="104"/>
        <v>4.0999999999999996</v>
      </c>
      <c r="O981" s="227"/>
      <c r="P981" s="200" t="s">
        <v>897</v>
      </c>
      <c r="Q981" s="267">
        <v>3.4</v>
      </c>
      <c r="R981" s="282">
        <f t="shared" si="100"/>
        <v>0.20588235294117641</v>
      </c>
      <c r="S981" s="207">
        <v>4.0999999999999996</v>
      </c>
    </row>
    <row r="982" spans="1:19">
      <c r="A982" s="173" t="str">
        <f t="shared" si="105"/>
        <v>Dysk na rzepZIRCO 55126mmP40welurb/o</v>
      </c>
      <c r="C982" s="24" t="s">
        <v>1572</v>
      </c>
      <c r="D982" s="24" t="s">
        <v>1501</v>
      </c>
      <c r="E982" s="19" t="s">
        <v>2189</v>
      </c>
      <c r="F982" s="327" t="s">
        <v>96</v>
      </c>
      <c r="G982" s="303" t="s">
        <v>824</v>
      </c>
      <c r="H982" s="303"/>
      <c r="I982" s="19" t="s">
        <v>861</v>
      </c>
      <c r="J982" s="19">
        <v>50</v>
      </c>
      <c r="K982" s="248" t="s">
        <v>1053</v>
      </c>
      <c r="L982" s="227"/>
      <c r="M982" s="367">
        <f t="shared" ref="M982:M998" si="106">S982</f>
        <v>3.1</v>
      </c>
      <c r="N982" s="290">
        <f t="shared" si="104"/>
        <v>3.1</v>
      </c>
      <c r="O982" s="227"/>
      <c r="P982" s="200" t="s">
        <v>2163</v>
      </c>
      <c r="Q982" s="267">
        <v>2.8</v>
      </c>
      <c r="R982" s="282">
        <f t="shared" si="100"/>
        <v>0.10714285714285725</v>
      </c>
      <c r="S982" s="207">
        <v>3.1</v>
      </c>
    </row>
    <row r="983" spans="1:19">
      <c r="A983" s="173" t="str">
        <f t="shared" si="105"/>
        <v>Dysk na rzepZIRCO 55126mmP60welurb/o</v>
      </c>
      <c r="C983" s="24" t="s">
        <v>1572</v>
      </c>
      <c r="D983" s="24" t="s">
        <v>1501</v>
      </c>
      <c r="E983" s="19" t="s">
        <v>2189</v>
      </c>
      <c r="F983" s="330" t="s">
        <v>98</v>
      </c>
      <c r="G983" s="303" t="s">
        <v>824</v>
      </c>
      <c r="H983" s="303"/>
      <c r="I983" s="19" t="s">
        <v>861</v>
      </c>
      <c r="J983" s="19">
        <v>50</v>
      </c>
      <c r="K983" s="248" t="s">
        <v>1053</v>
      </c>
      <c r="L983" s="227"/>
      <c r="M983" s="367">
        <f t="shared" si="106"/>
        <v>2.9</v>
      </c>
      <c r="N983" s="290">
        <f t="shared" si="104"/>
        <v>2.9</v>
      </c>
      <c r="O983" s="227"/>
      <c r="P983" s="200" t="s">
        <v>2164</v>
      </c>
      <c r="Q983" s="267">
        <v>2.6</v>
      </c>
      <c r="R983" s="282">
        <f t="shared" si="100"/>
        <v>0.11538461538461531</v>
      </c>
      <c r="S983" s="207">
        <v>2.9</v>
      </c>
    </row>
    <row r="984" spans="1:19">
      <c r="A984" s="173" t="str">
        <f t="shared" si="105"/>
        <v>Dysk na rzepZIRCO 55126mmP80welurb/o</v>
      </c>
      <c r="C984" s="24" t="s">
        <v>1572</v>
      </c>
      <c r="D984" s="24" t="s">
        <v>1501</v>
      </c>
      <c r="E984" s="19" t="s">
        <v>2189</v>
      </c>
      <c r="F984" s="330" t="s">
        <v>100</v>
      </c>
      <c r="G984" s="303" t="s">
        <v>824</v>
      </c>
      <c r="H984" s="303"/>
      <c r="I984" s="19" t="s">
        <v>861</v>
      </c>
      <c r="J984" s="19">
        <v>50</v>
      </c>
      <c r="K984" s="248" t="s">
        <v>1053</v>
      </c>
      <c r="L984" s="227"/>
      <c r="M984" s="367">
        <f t="shared" si="106"/>
        <v>2.8</v>
      </c>
      <c r="N984" s="290">
        <f t="shared" si="104"/>
        <v>2.8</v>
      </c>
      <c r="O984" s="227"/>
      <c r="P984" s="200" t="s">
        <v>2165</v>
      </c>
      <c r="Q984" s="267">
        <v>2.5</v>
      </c>
      <c r="R984" s="282">
        <f t="shared" si="100"/>
        <v>0.11999999999999993</v>
      </c>
      <c r="S984" s="207">
        <v>2.8</v>
      </c>
    </row>
    <row r="985" spans="1:19">
      <c r="A985" s="173" t="str">
        <f t="shared" si="105"/>
        <v>Dysk na rzepZIRCO 55150mmP40welurb/o</v>
      </c>
      <c r="C985" s="24" t="s">
        <v>1572</v>
      </c>
      <c r="D985" s="24" t="s">
        <v>1501</v>
      </c>
      <c r="E985" s="19" t="s">
        <v>720</v>
      </c>
      <c r="F985" s="327" t="s">
        <v>96</v>
      </c>
      <c r="G985" s="303" t="s">
        <v>824</v>
      </c>
      <c r="H985" s="303"/>
      <c r="I985" s="19" t="s">
        <v>861</v>
      </c>
      <c r="J985" s="19">
        <v>50</v>
      </c>
      <c r="K985" s="248" t="s">
        <v>1053</v>
      </c>
      <c r="L985" s="227"/>
      <c r="M985" s="367">
        <f t="shared" si="106"/>
        <v>4.4000000000000004</v>
      </c>
      <c r="N985" s="290">
        <f t="shared" si="104"/>
        <v>4.4000000000000004</v>
      </c>
      <c r="O985" s="227"/>
      <c r="P985" s="200" t="s">
        <v>2166</v>
      </c>
      <c r="Q985" s="267">
        <v>4</v>
      </c>
      <c r="R985" s="282">
        <f t="shared" si="100"/>
        <v>0.10000000000000009</v>
      </c>
      <c r="S985" s="207">
        <v>4.4000000000000004</v>
      </c>
    </row>
    <row r="986" spans="1:19">
      <c r="A986" s="173" t="str">
        <f t="shared" si="105"/>
        <v>Dysk na rzepZIRCO 55150mmP60welurb/o</v>
      </c>
      <c r="C986" s="24" t="s">
        <v>1572</v>
      </c>
      <c r="D986" s="24" t="s">
        <v>1501</v>
      </c>
      <c r="E986" s="19" t="s">
        <v>720</v>
      </c>
      <c r="F986" s="330" t="s">
        <v>98</v>
      </c>
      <c r="G986" s="303" t="s">
        <v>824</v>
      </c>
      <c r="H986" s="303"/>
      <c r="I986" s="19" t="s">
        <v>861</v>
      </c>
      <c r="J986" s="19">
        <v>50</v>
      </c>
      <c r="K986" s="248" t="s">
        <v>1053</v>
      </c>
      <c r="L986" s="227"/>
      <c r="M986" s="367">
        <f t="shared" si="106"/>
        <v>3.9</v>
      </c>
      <c r="N986" s="290">
        <f t="shared" si="104"/>
        <v>3.9</v>
      </c>
      <c r="O986" s="227"/>
      <c r="P986" s="200" t="s">
        <v>2167</v>
      </c>
      <c r="Q986" s="267">
        <v>3.5</v>
      </c>
      <c r="R986" s="282">
        <f t="shared" si="100"/>
        <v>0.11428571428571425</v>
      </c>
      <c r="S986" s="207">
        <v>3.9</v>
      </c>
    </row>
    <row r="987" spans="1:19">
      <c r="A987" s="173" t="str">
        <f t="shared" si="105"/>
        <v>Dysk na rzepZIRCO 55150mmP80welurb/o</v>
      </c>
      <c r="C987" s="24" t="s">
        <v>1572</v>
      </c>
      <c r="D987" s="24" t="s">
        <v>1501</v>
      </c>
      <c r="E987" s="19" t="s">
        <v>720</v>
      </c>
      <c r="F987" s="330" t="s">
        <v>100</v>
      </c>
      <c r="G987" s="303" t="s">
        <v>824</v>
      </c>
      <c r="H987" s="303"/>
      <c r="I987" s="19" t="s">
        <v>861</v>
      </c>
      <c r="J987" s="19">
        <v>50</v>
      </c>
      <c r="K987" s="248" t="s">
        <v>1053</v>
      </c>
      <c r="L987" s="227"/>
      <c r="M987" s="367">
        <f t="shared" si="106"/>
        <v>3.8</v>
      </c>
      <c r="N987" s="290">
        <f t="shared" si="104"/>
        <v>3.8</v>
      </c>
      <c r="O987" s="227"/>
      <c r="P987" s="200" t="s">
        <v>2168</v>
      </c>
      <c r="Q987" s="267">
        <v>3.4</v>
      </c>
      <c r="R987" s="282">
        <f t="shared" si="100"/>
        <v>0.11764705882352938</v>
      </c>
      <c r="S987" s="207">
        <v>3.8</v>
      </c>
    </row>
    <row r="988" spans="1:19">
      <c r="A988" s="173" t="str">
        <f t="shared" ref="A988:A997" si="107">_xlfn.CONCAT(C988,D988,E988,F988,G988,I988)</f>
        <v>Dysk na rzepACER 92126mmP40welurb/o</v>
      </c>
      <c r="C988" s="356" t="s">
        <v>1572</v>
      </c>
      <c r="D988" s="356" t="s">
        <v>2043</v>
      </c>
      <c r="E988" s="177" t="s">
        <v>2189</v>
      </c>
      <c r="F988" s="357" t="s">
        <v>96</v>
      </c>
      <c r="G988" s="177" t="s">
        <v>824</v>
      </c>
      <c r="H988" s="177"/>
      <c r="I988" s="177" t="s">
        <v>861</v>
      </c>
      <c r="J988" s="177">
        <v>50</v>
      </c>
      <c r="K988" s="254" t="s">
        <v>139</v>
      </c>
      <c r="L988" s="227"/>
      <c r="M988" s="367">
        <f t="shared" si="106"/>
        <v>4</v>
      </c>
      <c r="N988" s="290">
        <f t="shared" si="104"/>
        <v>4</v>
      </c>
      <c r="O988" s="227"/>
      <c r="P988" s="200" t="s">
        <v>2276</v>
      </c>
      <c r="Q988" s="267">
        <v>3.7</v>
      </c>
      <c r="R988" s="282">
        <f t="shared" si="100"/>
        <v>8.108108108108103E-2</v>
      </c>
      <c r="S988" s="207">
        <v>4</v>
      </c>
    </row>
    <row r="989" spans="1:19">
      <c r="A989" s="173" t="str">
        <f t="shared" si="107"/>
        <v>Dysk na rzepACER 92126mmP60welurb/o</v>
      </c>
      <c r="C989" s="356" t="s">
        <v>1572</v>
      </c>
      <c r="D989" s="356" t="s">
        <v>2043</v>
      </c>
      <c r="E989" s="177" t="s">
        <v>2189</v>
      </c>
      <c r="F989" s="357" t="s">
        <v>98</v>
      </c>
      <c r="G989" s="177" t="s">
        <v>824</v>
      </c>
      <c r="H989" s="177"/>
      <c r="I989" s="177" t="s">
        <v>861</v>
      </c>
      <c r="J989" s="177">
        <v>50</v>
      </c>
      <c r="K989" s="254" t="s">
        <v>139</v>
      </c>
      <c r="L989" s="227"/>
      <c r="M989" s="367">
        <f t="shared" si="106"/>
        <v>3.7</v>
      </c>
      <c r="N989" s="290">
        <f t="shared" si="104"/>
        <v>3.7</v>
      </c>
      <c r="O989" s="227"/>
      <c r="P989" s="200" t="s">
        <v>2277</v>
      </c>
      <c r="Q989" s="267">
        <v>3.4</v>
      </c>
      <c r="R989" s="282">
        <f t="shared" si="100"/>
        <v>8.8235294117647134E-2</v>
      </c>
      <c r="S989" s="207">
        <v>3.7</v>
      </c>
    </row>
    <row r="990" spans="1:19">
      <c r="A990" s="173" t="str">
        <f t="shared" si="107"/>
        <v>Dysk na rzepACER 92126mmP80welurb/o</v>
      </c>
      <c r="C990" s="356" t="s">
        <v>1572</v>
      </c>
      <c r="D990" s="356" t="s">
        <v>2043</v>
      </c>
      <c r="E990" s="177" t="s">
        <v>2189</v>
      </c>
      <c r="F990" s="357" t="s">
        <v>100</v>
      </c>
      <c r="G990" s="177" t="s">
        <v>824</v>
      </c>
      <c r="H990" s="177"/>
      <c r="I990" s="177" t="s">
        <v>861</v>
      </c>
      <c r="J990" s="177">
        <v>50</v>
      </c>
      <c r="K990" s="254" t="s">
        <v>139</v>
      </c>
      <c r="L990" s="227"/>
      <c r="M990" s="367">
        <f t="shared" si="106"/>
        <v>3.7</v>
      </c>
      <c r="N990" s="290">
        <f t="shared" si="104"/>
        <v>3.7</v>
      </c>
      <c r="O990" s="227"/>
      <c r="P990" s="200" t="s">
        <v>2278</v>
      </c>
      <c r="Q990" s="267">
        <v>3.4</v>
      </c>
      <c r="R990" s="282">
        <f t="shared" si="100"/>
        <v>8.8235294117647134E-2</v>
      </c>
      <c r="S990" s="207">
        <v>3.7</v>
      </c>
    </row>
    <row r="991" spans="1:19">
      <c r="A991" s="173" t="str">
        <f t="shared" si="107"/>
        <v>Dysk na rzepACER 92126mmP100welurb/o</v>
      </c>
      <c r="C991" s="356" t="s">
        <v>1572</v>
      </c>
      <c r="D991" s="356" t="s">
        <v>2043</v>
      </c>
      <c r="E991" s="177" t="s">
        <v>2189</v>
      </c>
      <c r="F991" s="357" t="s">
        <v>102</v>
      </c>
      <c r="G991" s="177" t="s">
        <v>824</v>
      </c>
      <c r="H991" s="177"/>
      <c r="I991" s="177" t="s">
        <v>861</v>
      </c>
      <c r="J991" s="177">
        <v>50</v>
      </c>
      <c r="K991" s="254" t="s">
        <v>139</v>
      </c>
      <c r="L991" s="227"/>
      <c r="M991" s="367">
        <f t="shared" si="106"/>
        <v>3.5</v>
      </c>
      <c r="N991" s="290">
        <f t="shared" si="104"/>
        <v>3.5</v>
      </c>
      <c r="O991" s="227"/>
      <c r="P991" s="200" t="s">
        <v>2324</v>
      </c>
      <c r="Q991" s="267">
        <v>3.2</v>
      </c>
      <c r="R991" s="282">
        <f t="shared" ref="R991:R1054" si="108">(S991-Q991)/Q991</f>
        <v>9.3749999999999944E-2</v>
      </c>
      <c r="S991" s="207">
        <v>3.5</v>
      </c>
    </row>
    <row r="992" spans="1:19">
      <c r="A992" s="173" t="str">
        <f t="shared" si="107"/>
        <v>Dysk na rzepACER 92126mmP120welurb/o</v>
      </c>
      <c r="C992" s="356" t="s">
        <v>1572</v>
      </c>
      <c r="D992" s="356" t="s">
        <v>2043</v>
      </c>
      <c r="E992" s="177" t="s">
        <v>2189</v>
      </c>
      <c r="F992" s="357" t="s">
        <v>104</v>
      </c>
      <c r="G992" s="177" t="s">
        <v>824</v>
      </c>
      <c r="H992" s="177"/>
      <c r="I992" s="177" t="s">
        <v>861</v>
      </c>
      <c r="J992" s="177">
        <v>50</v>
      </c>
      <c r="K992" s="254" t="s">
        <v>139</v>
      </c>
      <c r="L992" s="227"/>
      <c r="M992" s="367">
        <f t="shared" si="106"/>
        <v>3.5</v>
      </c>
      <c r="N992" s="290">
        <f t="shared" si="104"/>
        <v>3.5</v>
      </c>
      <c r="O992" s="227"/>
      <c r="P992" s="200" t="s">
        <v>2279</v>
      </c>
      <c r="Q992" s="267">
        <v>3.2</v>
      </c>
      <c r="R992" s="282">
        <f t="shared" si="108"/>
        <v>9.3749999999999944E-2</v>
      </c>
      <c r="S992" s="207">
        <v>3.5</v>
      </c>
    </row>
    <row r="993" spans="1:19">
      <c r="A993" s="173" t="str">
        <f t="shared" si="107"/>
        <v>Dysk na rzepACER 92150mmP40welurb/o</v>
      </c>
      <c r="C993" s="356" t="s">
        <v>1572</v>
      </c>
      <c r="D993" s="356" t="s">
        <v>2043</v>
      </c>
      <c r="E993" s="177" t="s">
        <v>720</v>
      </c>
      <c r="F993" s="357" t="s">
        <v>96</v>
      </c>
      <c r="G993" s="177" t="s">
        <v>824</v>
      </c>
      <c r="H993" s="177"/>
      <c r="I993" s="177" t="s">
        <v>861</v>
      </c>
      <c r="J993" s="177">
        <v>50</v>
      </c>
      <c r="K993" s="254" t="s">
        <v>139</v>
      </c>
      <c r="L993" s="227"/>
      <c r="M993" s="367">
        <f t="shared" si="106"/>
        <v>5</v>
      </c>
      <c r="N993" s="290">
        <f t="shared" si="104"/>
        <v>5</v>
      </c>
      <c r="O993" s="227"/>
      <c r="P993" s="200" t="s">
        <v>2324</v>
      </c>
      <c r="Q993" s="267">
        <v>4.5999999999999996</v>
      </c>
      <c r="R993" s="282">
        <f t="shared" si="108"/>
        <v>8.6956521739130516E-2</v>
      </c>
      <c r="S993" s="207">
        <v>5</v>
      </c>
    </row>
    <row r="994" spans="1:19">
      <c r="A994" s="173" t="str">
        <f t="shared" si="107"/>
        <v>Dysk na rzepACER 92150mmP60welurb/o</v>
      </c>
      <c r="C994" s="356" t="s">
        <v>1572</v>
      </c>
      <c r="D994" s="356" t="s">
        <v>2043</v>
      </c>
      <c r="E994" s="177" t="s">
        <v>720</v>
      </c>
      <c r="F994" s="357" t="s">
        <v>98</v>
      </c>
      <c r="G994" s="177" t="s">
        <v>824</v>
      </c>
      <c r="H994" s="177"/>
      <c r="I994" s="177" t="s">
        <v>861</v>
      </c>
      <c r="J994" s="177">
        <v>50</v>
      </c>
      <c r="K994" s="254" t="s">
        <v>139</v>
      </c>
      <c r="L994" s="227"/>
      <c r="M994" s="367">
        <f t="shared" si="106"/>
        <v>4.5</v>
      </c>
      <c r="N994" s="290">
        <f t="shared" si="104"/>
        <v>4.5</v>
      </c>
      <c r="O994" s="227"/>
      <c r="P994" s="200" t="s">
        <v>2280</v>
      </c>
      <c r="Q994" s="267">
        <v>4.0999999999999996</v>
      </c>
      <c r="R994" s="282">
        <f t="shared" si="108"/>
        <v>9.7560975609756198E-2</v>
      </c>
      <c r="S994" s="207">
        <v>4.5</v>
      </c>
    </row>
    <row r="995" spans="1:19">
      <c r="A995" s="173" t="str">
        <f t="shared" si="107"/>
        <v>Dysk na rzepACER 92150mmP80welurb/o</v>
      </c>
      <c r="C995" s="356" t="s">
        <v>1572</v>
      </c>
      <c r="D995" s="356" t="s">
        <v>2043</v>
      </c>
      <c r="E995" s="177" t="s">
        <v>720</v>
      </c>
      <c r="F995" s="357" t="s">
        <v>100</v>
      </c>
      <c r="G995" s="177" t="s">
        <v>824</v>
      </c>
      <c r="H995" s="177"/>
      <c r="I995" s="177" t="s">
        <v>861</v>
      </c>
      <c r="J995" s="177">
        <v>50</v>
      </c>
      <c r="K995" s="254" t="s">
        <v>139</v>
      </c>
      <c r="L995" s="227"/>
      <c r="M995" s="367">
        <f t="shared" si="106"/>
        <v>4.5</v>
      </c>
      <c r="N995" s="290">
        <f t="shared" si="104"/>
        <v>4.5</v>
      </c>
      <c r="O995" s="227"/>
      <c r="P995" s="200" t="s">
        <v>2324</v>
      </c>
      <c r="Q995" s="267">
        <v>4.0999999999999996</v>
      </c>
      <c r="R995" s="282">
        <f t="shared" si="108"/>
        <v>9.7560975609756198E-2</v>
      </c>
      <c r="S995" s="207">
        <v>4.5</v>
      </c>
    </row>
    <row r="996" spans="1:19">
      <c r="A996" s="173" t="str">
        <f t="shared" si="107"/>
        <v>Dysk na rzepACER 92150mmP100welurb/o</v>
      </c>
      <c r="C996" s="356" t="s">
        <v>1572</v>
      </c>
      <c r="D996" s="356" t="s">
        <v>2043</v>
      </c>
      <c r="E996" s="177" t="s">
        <v>720</v>
      </c>
      <c r="F996" s="357" t="s">
        <v>102</v>
      </c>
      <c r="G996" s="177" t="s">
        <v>824</v>
      </c>
      <c r="H996" s="177"/>
      <c r="I996" s="177" t="s">
        <v>861</v>
      </c>
      <c r="J996" s="177">
        <v>50</v>
      </c>
      <c r="K996" s="254" t="s">
        <v>139</v>
      </c>
      <c r="L996" s="227"/>
      <c r="M996" s="367">
        <f t="shared" si="106"/>
        <v>4.3</v>
      </c>
      <c r="N996" s="290">
        <f t="shared" si="104"/>
        <v>4.3</v>
      </c>
      <c r="O996" s="227"/>
      <c r="P996" s="200" t="s">
        <v>2324</v>
      </c>
      <c r="Q996" s="267">
        <v>4</v>
      </c>
      <c r="R996" s="282">
        <f t="shared" si="108"/>
        <v>7.4999999999999956E-2</v>
      </c>
      <c r="S996" s="207">
        <v>4.3</v>
      </c>
    </row>
    <row r="997" spans="1:19">
      <c r="A997" s="173" t="str">
        <f t="shared" si="107"/>
        <v>Dysk na rzepACER 92150mmP120welurb/o</v>
      </c>
      <c r="C997" s="356" t="s">
        <v>1572</v>
      </c>
      <c r="D997" s="356" t="s">
        <v>2043</v>
      </c>
      <c r="E997" s="177" t="s">
        <v>720</v>
      </c>
      <c r="F997" s="357" t="s">
        <v>104</v>
      </c>
      <c r="G997" s="177" t="s">
        <v>824</v>
      </c>
      <c r="H997" s="177"/>
      <c r="I997" s="177" t="s">
        <v>861</v>
      </c>
      <c r="J997" s="177">
        <v>50</v>
      </c>
      <c r="K997" s="254" t="s">
        <v>139</v>
      </c>
      <c r="L997" s="227"/>
      <c r="M997" s="367">
        <f t="shared" si="106"/>
        <v>4.3</v>
      </c>
      <c r="N997" s="290">
        <f t="shared" si="104"/>
        <v>4.3</v>
      </c>
      <c r="O997" s="227"/>
      <c r="P997" s="200" t="s">
        <v>2324</v>
      </c>
      <c r="Q997" s="267">
        <v>4</v>
      </c>
      <c r="R997" s="282">
        <f t="shared" si="108"/>
        <v>7.4999999999999956E-2</v>
      </c>
      <c r="S997" s="207">
        <v>4.3</v>
      </c>
    </row>
    <row r="998" spans="1:19">
      <c r="A998" s="173" t="str">
        <f t="shared" si="105"/>
        <v>Dysk na rzepCR116150mmP60welurb/o</v>
      </c>
      <c r="C998" s="302" t="s">
        <v>1572</v>
      </c>
      <c r="D998" s="302" t="s">
        <v>1502</v>
      </c>
      <c r="E998" s="221" t="s">
        <v>720</v>
      </c>
      <c r="F998" s="376" t="s">
        <v>98</v>
      </c>
      <c r="G998" s="221" t="s">
        <v>824</v>
      </c>
      <c r="H998" s="221"/>
      <c r="I998" s="221" t="s">
        <v>861</v>
      </c>
      <c r="J998" s="221">
        <v>50</v>
      </c>
      <c r="K998" s="254" t="s">
        <v>139</v>
      </c>
      <c r="L998" s="227"/>
      <c r="M998" s="367">
        <f t="shared" si="106"/>
        <v>3.8</v>
      </c>
      <c r="N998" s="290">
        <f t="shared" si="104"/>
        <v>3.8</v>
      </c>
      <c r="O998" s="227"/>
      <c r="P998" s="200" t="s">
        <v>2352</v>
      </c>
      <c r="Q998" s="267">
        <v>3.6</v>
      </c>
      <c r="R998" s="282">
        <f t="shared" si="108"/>
        <v>5.5555555555555483E-2</v>
      </c>
      <c r="S998" s="207">
        <v>3.8</v>
      </c>
    </row>
    <row r="999" spans="1:19">
      <c r="A999" s="173" t="str">
        <f t="shared" si="105"/>
        <v>Dysk na rzepCR116150mmP80welurb/o</v>
      </c>
      <c r="C999" s="302" t="s">
        <v>1572</v>
      </c>
      <c r="D999" s="302" t="s">
        <v>1502</v>
      </c>
      <c r="E999" s="221" t="s">
        <v>720</v>
      </c>
      <c r="F999" s="376" t="s">
        <v>100</v>
      </c>
      <c r="G999" s="221" t="s">
        <v>824</v>
      </c>
      <c r="H999" s="221"/>
      <c r="I999" s="221" t="s">
        <v>861</v>
      </c>
      <c r="J999" s="221">
        <v>50</v>
      </c>
      <c r="K999" s="254" t="s">
        <v>139</v>
      </c>
      <c r="L999" s="227"/>
      <c r="M999" s="367">
        <f t="shared" ref="M999:M1062" si="109">S999</f>
        <v>3.1</v>
      </c>
      <c r="N999" s="290">
        <f t="shared" si="104"/>
        <v>3.1</v>
      </c>
      <c r="O999" s="227"/>
      <c r="P999" s="200" t="s">
        <v>2353</v>
      </c>
      <c r="Q999" s="267">
        <v>2.9</v>
      </c>
      <c r="R999" s="282">
        <f t="shared" si="108"/>
        <v>6.8965517241379379E-2</v>
      </c>
      <c r="S999" s="207">
        <v>3.1</v>
      </c>
    </row>
    <row r="1000" spans="1:19">
      <c r="A1000" s="173" t="str">
        <f t="shared" si="105"/>
        <v>Dysk na rzepCR116150mmP100welurb/o</v>
      </c>
      <c r="C1000" s="302" t="s">
        <v>1572</v>
      </c>
      <c r="D1000" s="302" t="s">
        <v>1502</v>
      </c>
      <c r="E1000" s="221" t="s">
        <v>720</v>
      </c>
      <c r="F1000" s="376" t="s">
        <v>102</v>
      </c>
      <c r="G1000" s="221" t="s">
        <v>824</v>
      </c>
      <c r="H1000" s="221"/>
      <c r="I1000" s="221" t="s">
        <v>861</v>
      </c>
      <c r="J1000" s="221">
        <v>50</v>
      </c>
      <c r="K1000" s="254" t="s">
        <v>139</v>
      </c>
      <c r="L1000" s="227"/>
      <c r="M1000" s="367">
        <f t="shared" si="109"/>
        <v>3</v>
      </c>
      <c r="N1000" s="290">
        <f t="shared" si="104"/>
        <v>3</v>
      </c>
      <c r="O1000" s="227"/>
      <c r="P1000" s="200" t="s">
        <v>2324</v>
      </c>
      <c r="Q1000" s="267">
        <v>2.8</v>
      </c>
      <c r="R1000" s="282">
        <f t="shared" si="108"/>
        <v>7.1428571428571494E-2</v>
      </c>
      <c r="S1000" s="207">
        <v>3</v>
      </c>
    </row>
    <row r="1001" spans="1:19">
      <c r="A1001" s="173" t="str">
        <f t="shared" si="105"/>
        <v>Dysk na rzepCR116150mmP120welurb/o</v>
      </c>
      <c r="C1001" s="302" t="s">
        <v>1572</v>
      </c>
      <c r="D1001" s="302" t="s">
        <v>1502</v>
      </c>
      <c r="E1001" s="221" t="s">
        <v>720</v>
      </c>
      <c r="F1001" s="376" t="s">
        <v>104</v>
      </c>
      <c r="G1001" s="221" t="s">
        <v>824</v>
      </c>
      <c r="H1001" s="221"/>
      <c r="I1001" s="221" t="s">
        <v>861</v>
      </c>
      <c r="J1001" s="221">
        <v>50</v>
      </c>
      <c r="K1001" s="254" t="s">
        <v>139</v>
      </c>
      <c r="L1001" s="227"/>
      <c r="M1001" s="367">
        <f t="shared" si="109"/>
        <v>3</v>
      </c>
      <c r="N1001" s="290">
        <f t="shared" si="104"/>
        <v>3</v>
      </c>
      <c r="O1001" s="227"/>
      <c r="P1001" s="200" t="s">
        <v>2354</v>
      </c>
      <c r="Q1001" s="267">
        <v>2.8</v>
      </c>
      <c r="R1001" s="282">
        <f t="shared" si="108"/>
        <v>7.1428571428571494E-2</v>
      </c>
      <c r="S1001" s="207">
        <v>3</v>
      </c>
    </row>
    <row r="1002" spans="1:19">
      <c r="A1002" s="173" t="str">
        <f t="shared" si="105"/>
        <v>Dysk na rzepCR116150mmP150welurb/o</v>
      </c>
      <c r="C1002" s="302" t="s">
        <v>1572</v>
      </c>
      <c r="D1002" s="302" t="s">
        <v>1502</v>
      </c>
      <c r="E1002" s="221" t="s">
        <v>720</v>
      </c>
      <c r="F1002" s="376" t="s">
        <v>127</v>
      </c>
      <c r="G1002" s="221" t="s">
        <v>824</v>
      </c>
      <c r="H1002" s="221"/>
      <c r="I1002" s="221" t="s">
        <v>861</v>
      </c>
      <c r="J1002" s="221">
        <v>50</v>
      </c>
      <c r="K1002" s="254" t="s">
        <v>139</v>
      </c>
      <c r="L1002" s="227"/>
      <c r="M1002" s="367">
        <f t="shared" si="109"/>
        <v>3</v>
      </c>
      <c r="N1002" s="290">
        <f t="shared" si="104"/>
        <v>3</v>
      </c>
      <c r="O1002" s="227"/>
      <c r="P1002" s="200" t="s">
        <v>2281</v>
      </c>
      <c r="Q1002" s="267">
        <v>2.8</v>
      </c>
      <c r="R1002" s="282">
        <f t="shared" si="108"/>
        <v>7.1428571428571494E-2</v>
      </c>
      <c r="S1002" s="207">
        <v>3</v>
      </c>
    </row>
    <row r="1003" spans="1:19">
      <c r="A1003" s="173" t="str">
        <f t="shared" si="105"/>
        <v>Dysk na rzepCR116150mmP180welurb/o</v>
      </c>
      <c r="C1003" s="302" t="s">
        <v>1572</v>
      </c>
      <c r="D1003" s="302" t="s">
        <v>1502</v>
      </c>
      <c r="E1003" s="221" t="s">
        <v>720</v>
      </c>
      <c r="F1003" s="376" t="s">
        <v>129</v>
      </c>
      <c r="G1003" s="221" t="s">
        <v>824</v>
      </c>
      <c r="H1003" s="221"/>
      <c r="I1003" s="221" t="s">
        <v>861</v>
      </c>
      <c r="J1003" s="221">
        <v>50</v>
      </c>
      <c r="K1003" s="254" t="s">
        <v>139</v>
      </c>
      <c r="L1003" s="227"/>
      <c r="M1003" s="367">
        <f t="shared" si="109"/>
        <v>3</v>
      </c>
      <c r="N1003" s="290">
        <f t="shared" si="104"/>
        <v>3</v>
      </c>
      <c r="O1003" s="227"/>
      <c r="P1003" s="200" t="s">
        <v>2324</v>
      </c>
      <c r="Q1003" s="267">
        <v>2.8</v>
      </c>
      <c r="R1003" s="282">
        <f t="shared" si="108"/>
        <v>7.1428571428571494E-2</v>
      </c>
      <c r="S1003" s="207">
        <v>3</v>
      </c>
    </row>
    <row r="1004" spans="1:19">
      <c r="A1004" s="173" t="str">
        <f t="shared" si="105"/>
        <v>Dysk na rzepCR116150mmP240welurb/o</v>
      </c>
      <c r="C1004" s="302" t="s">
        <v>1572</v>
      </c>
      <c r="D1004" s="302" t="s">
        <v>1502</v>
      </c>
      <c r="E1004" s="221" t="s">
        <v>720</v>
      </c>
      <c r="F1004" s="376" t="s">
        <v>906</v>
      </c>
      <c r="G1004" s="221" t="s">
        <v>824</v>
      </c>
      <c r="H1004" s="221"/>
      <c r="I1004" s="221" t="s">
        <v>861</v>
      </c>
      <c r="J1004" s="221">
        <v>50</v>
      </c>
      <c r="K1004" s="254" t="s">
        <v>139</v>
      </c>
      <c r="L1004" s="227"/>
      <c r="M1004" s="367">
        <f t="shared" si="109"/>
        <v>3</v>
      </c>
      <c r="N1004" s="290">
        <f t="shared" si="104"/>
        <v>3</v>
      </c>
      <c r="O1004" s="227"/>
      <c r="P1004" s="200" t="s">
        <v>2324</v>
      </c>
      <c r="Q1004" s="267">
        <v>2.8</v>
      </c>
      <c r="R1004" s="282">
        <f t="shared" si="108"/>
        <v>7.1428571428571494E-2</v>
      </c>
      <c r="S1004" s="207">
        <v>3</v>
      </c>
    </row>
    <row r="1005" spans="1:19">
      <c r="A1005" s="173" t="str">
        <f t="shared" si="105"/>
        <v>Dysk na rzepCR116150mmP320welurb/o</v>
      </c>
      <c r="C1005" s="302" t="s">
        <v>1572</v>
      </c>
      <c r="D1005" s="302" t="s">
        <v>1502</v>
      </c>
      <c r="E1005" s="221" t="s">
        <v>720</v>
      </c>
      <c r="F1005" s="376" t="s">
        <v>908</v>
      </c>
      <c r="G1005" s="221" t="s">
        <v>824</v>
      </c>
      <c r="H1005" s="221"/>
      <c r="I1005" s="221" t="s">
        <v>861</v>
      </c>
      <c r="J1005" s="221">
        <v>50</v>
      </c>
      <c r="K1005" s="254" t="s">
        <v>139</v>
      </c>
      <c r="L1005" s="227"/>
      <c r="M1005" s="367">
        <f t="shared" si="109"/>
        <v>3</v>
      </c>
      <c r="N1005" s="290">
        <f t="shared" si="104"/>
        <v>3</v>
      </c>
      <c r="O1005" s="227"/>
      <c r="P1005" s="200" t="s">
        <v>2324</v>
      </c>
      <c r="Q1005" s="267">
        <v>2.8</v>
      </c>
      <c r="R1005" s="282">
        <f t="shared" si="108"/>
        <v>7.1428571428571494E-2</v>
      </c>
      <c r="S1005" s="207">
        <v>3</v>
      </c>
    </row>
    <row r="1006" spans="1:19">
      <c r="A1006" s="173" t="str">
        <f t="shared" si="105"/>
        <v>Dysk na rzepCR116150mmP400welurb/o</v>
      </c>
      <c r="C1006" s="302" t="s">
        <v>1572</v>
      </c>
      <c r="D1006" s="302" t="s">
        <v>1502</v>
      </c>
      <c r="E1006" s="221" t="s">
        <v>720</v>
      </c>
      <c r="F1006" s="376" t="s">
        <v>910</v>
      </c>
      <c r="G1006" s="221" t="s">
        <v>824</v>
      </c>
      <c r="H1006" s="221"/>
      <c r="I1006" s="221" t="s">
        <v>861</v>
      </c>
      <c r="J1006" s="221">
        <v>50</v>
      </c>
      <c r="K1006" s="254" t="s">
        <v>139</v>
      </c>
      <c r="L1006" s="227"/>
      <c r="M1006" s="367">
        <f t="shared" si="109"/>
        <v>3</v>
      </c>
      <c r="N1006" s="290">
        <f t="shared" si="104"/>
        <v>3</v>
      </c>
      <c r="O1006" s="227"/>
      <c r="P1006" s="200" t="s">
        <v>2324</v>
      </c>
      <c r="Q1006" s="267">
        <v>2.8</v>
      </c>
      <c r="R1006" s="282">
        <f t="shared" si="108"/>
        <v>7.1428571428571494E-2</v>
      </c>
      <c r="S1006" s="207">
        <v>3</v>
      </c>
    </row>
    <row r="1007" spans="1:19">
      <c r="A1007" s="173" t="str">
        <f t="shared" ref="A1007:A1015" si="110">_xlfn.CONCAT(C1007,D1007,E1007,F1007,G1007,I1007)</f>
        <v>Dysk na rzepCR116115mmP60welurb/o</v>
      </c>
      <c r="C1007" s="302" t="s">
        <v>1572</v>
      </c>
      <c r="D1007" s="302" t="s">
        <v>1502</v>
      </c>
      <c r="E1007" s="221" t="s">
        <v>862</v>
      </c>
      <c r="F1007" s="376" t="s">
        <v>98</v>
      </c>
      <c r="G1007" s="221" t="s">
        <v>824</v>
      </c>
      <c r="H1007" s="221"/>
      <c r="I1007" s="221" t="s">
        <v>861</v>
      </c>
      <c r="J1007" s="221">
        <v>50</v>
      </c>
      <c r="K1007" s="254" t="s">
        <v>139</v>
      </c>
      <c r="L1007" s="227"/>
      <c r="M1007" s="367">
        <f t="shared" si="109"/>
        <v>2.6</v>
      </c>
      <c r="N1007" s="290">
        <f t="shared" si="104"/>
        <v>2.6</v>
      </c>
      <c r="O1007" s="227"/>
      <c r="P1007" s="200" t="s">
        <v>2324</v>
      </c>
      <c r="Q1007" s="267">
        <v>2.5</v>
      </c>
      <c r="R1007" s="282">
        <f t="shared" si="108"/>
        <v>4.0000000000000036E-2</v>
      </c>
      <c r="S1007" s="207">
        <v>2.6</v>
      </c>
    </row>
    <row r="1008" spans="1:19">
      <c r="A1008" s="173" t="str">
        <f t="shared" si="110"/>
        <v>Dysk na rzepCR116115mmP80welurb/o</v>
      </c>
      <c r="C1008" s="302" t="s">
        <v>1572</v>
      </c>
      <c r="D1008" s="302" t="s">
        <v>1502</v>
      </c>
      <c r="E1008" s="221" t="s">
        <v>862</v>
      </c>
      <c r="F1008" s="376" t="s">
        <v>100</v>
      </c>
      <c r="G1008" s="221" t="s">
        <v>824</v>
      </c>
      <c r="H1008" s="221"/>
      <c r="I1008" s="221" t="s">
        <v>861</v>
      </c>
      <c r="J1008" s="221">
        <v>50</v>
      </c>
      <c r="K1008" s="254" t="s">
        <v>139</v>
      </c>
      <c r="L1008" s="227"/>
      <c r="M1008" s="367">
        <f t="shared" si="109"/>
        <v>2.2999999999999998</v>
      </c>
      <c r="N1008" s="290">
        <f t="shared" si="104"/>
        <v>2.2999999999999998</v>
      </c>
      <c r="O1008" s="227"/>
      <c r="P1008" s="200" t="s">
        <v>2324</v>
      </c>
      <c r="Q1008" s="267">
        <v>2.2000000000000002</v>
      </c>
      <c r="R1008" s="282">
        <f t="shared" si="108"/>
        <v>4.5454545454545289E-2</v>
      </c>
      <c r="S1008" s="207">
        <v>2.2999999999999998</v>
      </c>
    </row>
    <row r="1009" spans="1:19">
      <c r="A1009" s="173" t="str">
        <f t="shared" si="110"/>
        <v>Dysk na rzepCR116115mmP100welurb/o</v>
      </c>
      <c r="C1009" s="302" t="s">
        <v>1572</v>
      </c>
      <c r="D1009" s="302" t="s">
        <v>1502</v>
      </c>
      <c r="E1009" s="221" t="s">
        <v>862</v>
      </c>
      <c r="F1009" s="376" t="s">
        <v>102</v>
      </c>
      <c r="G1009" s="221" t="s">
        <v>824</v>
      </c>
      <c r="H1009" s="221"/>
      <c r="I1009" s="221" t="s">
        <v>861</v>
      </c>
      <c r="J1009" s="221">
        <v>50</v>
      </c>
      <c r="K1009" s="254" t="s">
        <v>139</v>
      </c>
      <c r="L1009" s="227"/>
      <c r="M1009" s="367">
        <f t="shared" si="109"/>
        <v>2.2999999999999998</v>
      </c>
      <c r="N1009" s="290">
        <f t="shared" si="104"/>
        <v>2.2999999999999998</v>
      </c>
      <c r="O1009" s="227"/>
      <c r="P1009" s="200" t="s">
        <v>2324</v>
      </c>
      <c r="Q1009" s="267">
        <v>2.2000000000000002</v>
      </c>
      <c r="R1009" s="282">
        <f t="shared" si="108"/>
        <v>4.5454545454545289E-2</v>
      </c>
      <c r="S1009" s="207">
        <v>2.2999999999999998</v>
      </c>
    </row>
    <row r="1010" spans="1:19">
      <c r="A1010" s="173" t="str">
        <f t="shared" si="110"/>
        <v>Dysk na rzepCR116115mmP120welurb/o</v>
      </c>
      <c r="C1010" s="302" t="s">
        <v>1572</v>
      </c>
      <c r="D1010" s="302" t="s">
        <v>1502</v>
      </c>
      <c r="E1010" s="221" t="s">
        <v>862</v>
      </c>
      <c r="F1010" s="376" t="s">
        <v>104</v>
      </c>
      <c r="G1010" s="221" t="s">
        <v>824</v>
      </c>
      <c r="H1010" s="221"/>
      <c r="I1010" s="221" t="s">
        <v>861</v>
      </c>
      <c r="J1010" s="221">
        <v>50</v>
      </c>
      <c r="K1010" s="254" t="s">
        <v>139</v>
      </c>
      <c r="L1010" s="227"/>
      <c r="M1010" s="367">
        <f t="shared" si="109"/>
        <v>2.2000000000000002</v>
      </c>
      <c r="N1010" s="290">
        <f t="shared" si="104"/>
        <v>2.2000000000000002</v>
      </c>
      <c r="O1010" s="227"/>
      <c r="P1010" s="200" t="s">
        <v>2324</v>
      </c>
      <c r="Q1010" s="267">
        <v>2.1</v>
      </c>
      <c r="R1010" s="282">
        <f t="shared" si="108"/>
        <v>4.7619047619047658E-2</v>
      </c>
      <c r="S1010" s="207">
        <v>2.2000000000000002</v>
      </c>
    </row>
    <row r="1011" spans="1:19">
      <c r="A1011" s="173" t="str">
        <f t="shared" si="110"/>
        <v>Dysk na rzepCR116115mmP150welurb/o</v>
      </c>
      <c r="C1011" s="302" t="s">
        <v>1572</v>
      </c>
      <c r="D1011" s="302" t="s">
        <v>1502</v>
      </c>
      <c r="E1011" s="221" t="s">
        <v>862</v>
      </c>
      <c r="F1011" s="376" t="s">
        <v>127</v>
      </c>
      <c r="G1011" s="221" t="s">
        <v>824</v>
      </c>
      <c r="H1011" s="221"/>
      <c r="I1011" s="221" t="s">
        <v>861</v>
      </c>
      <c r="J1011" s="221">
        <v>50</v>
      </c>
      <c r="K1011" s="254" t="s">
        <v>139</v>
      </c>
      <c r="L1011" s="227"/>
      <c r="M1011" s="367">
        <f t="shared" si="109"/>
        <v>2.2000000000000002</v>
      </c>
      <c r="N1011" s="290">
        <f t="shared" si="104"/>
        <v>2.2000000000000002</v>
      </c>
      <c r="O1011" s="227"/>
      <c r="P1011" s="200" t="s">
        <v>2324</v>
      </c>
      <c r="Q1011" s="267">
        <v>2.1</v>
      </c>
      <c r="R1011" s="282">
        <f t="shared" si="108"/>
        <v>4.7619047619047658E-2</v>
      </c>
      <c r="S1011" s="207">
        <v>2.2000000000000002</v>
      </c>
    </row>
    <row r="1012" spans="1:19">
      <c r="A1012" s="173" t="str">
        <f t="shared" si="110"/>
        <v>Dysk na rzepCR116115mmP180welurb/o</v>
      </c>
      <c r="C1012" s="302" t="s">
        <v>1572</v>
      </c>
      <c r="D1012" s="302" t="s">
        <v>1502</v>
      </c>
      <c r="E1012" s="221" t="s">
        <v>862</v>
      </c>
      <c r="F1012" s="376" t="s">
        <v>129</v>
      </c>
      <c r="G1012" s="221" t="s">
        <v>824</v>
      </c>
      <c r="H1012" s="221"/>
      <c r="I1012" s="221" t="s">
        <v>861</v>
      </c>
      <c r="J1012" s="221">
        <v>50</v>
      </c>
      <c r="K1012" s="254" t="s">
        <v>139</v>
      </c>
      <c r="L1012" s="227"/>
      <c r="M1012" s="367">
        <f t="shared" si="109"/>
        <v>2.2000000000000002</v>
      </c>
      <c r="N1012" s="290">
        <f t="shared" si="104"/>
        <v>2.2000000000000002</v>
      </c>
      <c r="O1012" s="227"/>
      <c r="P1012" s="200" t="s">
        <v>2324</v>
      </c>
      <c r="Q1012" s="267">
        <v>2.1</v>
      </c>
      <c r="R1012" s="282">
        <f t="shared" si="108"/>
        <v>4.7619047619047658E-2</v>
      </c>
      <c r="S1012" s="207">
        <v>2.2000000000000002</v>
      </c>
    </row>
    <row r="1013" spans="1:19">
      <c r="A1013" s="173" t="str">
        <f t="shared" si="110"/>
        <v>Dysk na rzepCR116115mmP240welurb/o</v>
      </c>
      <c r="C1013" s="302" t="s">
        <v>1572</v>
      </c>
      <c r="D1013" s="302" t="s">
        <v>1502</v>
      </c>
      <c r="E1013" s="221" t="s">
        <v>862</v>
      </c>
      <c r="F1013" s="376" t="s">
        <v>906</v>
      </c>
      <c r="G1013" s="221" t="s">
        <v>824</v>
      </c>
      <c r="H1013" s="221"/>
      <c r="I1013" s="221" t="s">
        <v>861</v>
      </c>
      <c r="J1013" s="221">
        <v>50</v>
      </c>
      <c r="K1013" s="254" t="s">
        <v>139</v>
      </c>
      <c r="L1013" s="227"/>
      <c r="M1013" s="367">
        <f t="shared" si="109"/>
        <v>2.2000000000000002</v>
      </c>
      <c r="N1013" s="290">
        <f t="shared" si="104"/>
        <v>2.2000000000000002</v>
      </c>
      <c r="O1013" s="227"/>
      <c r="P1013" s="200" t="s">
        <v>2282</v>
      </c>
      <c r="Q1013" s="267">
        <v>2.1</v>
      </c>
      <c r="R1013" s="282">
        <f t="shared" si="108"/>
        <v>4.7619047619047658E-2</v>
      </c>
      <c r="S1013" s="207">
        <v>2.2000000000000002</v>
      </c>
    </row>
    <row r="1014" spans="1:19">
      <c r="A1014" s="173" t="str">
        <f t="shared" si="110"/>
        <v>Dysk na rzepCR116115mmP320welurb/o</v>
      </c>
      <c r="C1014" s="302" t="s">
        <v>1572</v>
      </c>
      <c r="D1014" s="302" t="s">
        <v>1502</v>
      </c>
      <c r="E1014" s="221" t="s">
        <v>862</v>
      </c>
      <c r="F1014" s="376" t="s">
        <v>908</v>
      </c>
      <c r="G1014" s="221" t="s">
        <v>824</v>
      </c>
      <c r="H1014" s="221"/>
      <c r="I1014" s="221" t="s">
        <v>861</v>
      </c>
      <c r="J1014" s="221">
        <v>50</v>
      </c>
      <c r="K1014" s="254" t="s">
        <v>139</v>
      </c>
      <c r="L1014" s="227"/>
      <c r="M1014" s="367">
        <f t="shared" si="109"/>
        <v>2.2000000000000002</v>
      </c>
      <c r="N1014" s="290">
        <f t="shared" si="104"/>
        <v>2.2000000000000002</v>
      </c>
      <c r="O1014" s="227"/>
      <c r="P1014" s="200" t="s">
        <v>2324</v>
      </c>
      <c r="Q1014" s="267">
        <v>2.1</v>
      </c>
      <c r="R1014" s="282">
        <f t="shared" si="108"/>
        <v>4.7619047619047658E-2</v>
      </c>
      <c r="S1014" s="207">
        <v>2.2000000000000002</v>
      </c>
    </row>
    <row r="1015" spans="1:19">
      <c r="A1015" s="173" t="str">
        <f t="shared" si="110"/>
        <v>Dysk na rzepCR116115mmP400welurb/o</v>
      </c>
      <c r="C1015" s="302" t="s">
        <v>1572</v>
      </c>
      <c r="D1015" s="302" t="s">
        <v>1502</v>
      </c>
      <c r="E1015" s="221" t="s">
        <v>862</v>
      </c>
      <c r="F1015" s="376" t="s">
        <v>910</v>
      </c>
      <c r="G1015" s="221" t="s">
        <v>824</v>
      </c>
      <c r="H1015" s="221"/>
      <c r="I1015" s="221" t="s">
        <v>861</v>
      </c>
      <c r="J1015" s="221">
        <v>50</v>
      </c>
      <c r="K1015" s="254" t="s">
        <v>139</v>
      </c>
      <c r="L1015" s="227"/>
      <c r="M1015" s="367">
        <f t="shared" si="109"/>
        <v>2.2000000000000002</v>
      </c>
      <c r="N1015" s="290">
        <f t="shared" si="104"/>
        <v>2.2000000000000002</v>
      </c>
      <c r="O1015" s="227"/>
      <c r="P1015" s="200" t="s">
        <v>2324</v>
      </c>
      <c r="Q1015" s="267">
        <v>2.1</v>
      </c>
      <c r="R1015" s="282">
        <f t="shared" si="108"/>
        <v>4.7619047619047658E-2</v>
      </c>
      <c r="S1015" s="207">
        <v>2.2000000000000002</v>
      </c>
    </row>
    <row r="1016" spans="1:19">
      <c r="A1016" s="173" t="str">
        <f t="shared" si="105"/>
        <v>Dysk na rzepCR116126mmP60welurb/o</v>
      </c>
      <c r="C1016" s="302" t="s">
        <v>1572</v>
      </c>
      <c r="D1016" s="302" t="s">
        <v>1502</v>
      </c>
      <c r="E1016" s="221" t="s">
        <v>2189</v>
      </c>
      <c r="F1016" s="376" t="s">
        <v>98</v>
      </c>
      <c r="G1016" s="221" t="s">
        <v>824</v>
      </c>
      <c r="H1016" s="221"/>
      <c r="I1016" s="221" t="s">
        <v>861</v>
      </c>
      <c r="J1016" s="221">
        <v>50</v>
      </c>
      <c r="K1016" s="254" t="s">
        <v>139</v>
      </c>
      <c r="L1016" s="227"/>
      <c r="M1016" s="367">
        <f t="shared" si="109"/>
        <v>2.9</v>
      </c>
      <c r="N1016" s="290">
        <f t="shared" si="104"/>
        <v>2.9</v>
      </c>
      <c r="O1016" s="227"/>
      <c r="P1016" s="200" t="s">
        <v>2169</v>
      </c>
      <c r="Q1016" s="267">
        <v>2.7</v>
      </c>
      <c r="R1016" s="282">
        <f t="shared" si="108"/>
        <v>7.4074074074073973E-2</v>
      </c>
      <c r="S1016" s="207">
        <v>2.9</v>
      </c>
    </row>
    <row r="1017" spans="1:19">
      <c r="A1017" s="173" t="str">
        <f t="shared" si="105"/>
        <v>Dysk na rzepCR116126mmP80welurb/o</v>
      </c>
      <c r="C1017" s="302" t="s">
        <v>1572</v>
      </c>
      <c r="D1017" s="302" t="s">
        <v>1502</v>
      </c>
      <c r="E1017" s="221" t="s">
        <v>2189</v>
      </c>
      <c r="F1017" s="376" t="s">
        <v>100</v>
      </c>
      <c r="G1017" s="221" t="s">
        <v>824</v>
      </c>
      <c r="H1017" s="221"/>
      <c r="I1017" s="221" t="s">
        <v>861</v>
      </c>
      <c r="J1017" s="221">
        <v>50</v>
      </c>
      <c r="K1017" s="254" t="s">
        <v>139</v>
      </c>
      <c r="L1017" s="227"/>
      <c r="M1017" s="367">
        <f t="shared" si="109"/>
        <v>2.7</v>
      </c>
      <c r="N1017" s="290">
        <f t="shared" si="104"/>
        <v>2.7</v>
      </c>
      <c r="O1017" s="227"/>
      <c r="P1017" s="200" t="s">
        <v>2170</v>
      </c>
      <c r="Q1017" s="267">
        <v>2.5</v>
      </c>
      <c r="R1017" s="282">
        <f t="shared" si="108"/>
        <v>8.0000000000000071E-2</v>
      </c>
      <c r="S1017" s="207">
        <v>2.7</v>
      </c>
    </row>
    <row r="1018" spans="1:19">
      <c r="A1018" s="173" t="str">
        <f t="shared" si="105"/>
        <v>Dysk na rzepCR116126mmP100welurb/o</v>
      </c>
      <c r="C1018" s="302" t="s">
        <v>1572</v>
      </c>
      <c r="D1018" s="302" t="s">
        <v>1502</v>
      </c>
      <c r="E1018" s="221" t="s">
        <v>2189</v>
      </c>
      <c r="F1018" s="376" t="s">
        <v>102</v>
      </c>
      <c r="G1018" s="221" t="s">
        <v>824</v>
      </c>
      <c r="H1018" s="221"/>
      <c r="I1018" s="221" t="s">
        <v>861</v>
      </c>
      <c r="J1018" s="221">
        <v>50</v>
      </c>
      <c r="K1018" s="254" t="s">
        <v>139</v>
      </c>
      <c r="L1018" s="227"/>
      <c r="M1018" s="367">
        <f t="shared" si="109"/>
        <v>2.7</v>
      </c>
      <c r="N1018" s="290">
        <f t="shared" si="104"/>
        <v>2.7</v>
      </c>
      <c r="O1018" s="227"/>
      <c r="P1018" s="200" t="s">
        <v>2171</v>
      </c>
      <c r="Q1018" s="267">
        <v>2.5</v>
      </c>
      <c r="R1018" s="282">
        <f t="shared" si="108"/>
        <v>8.0000000000000071E-2</v>
      </c>
      <c r="S1018" s="207">
        <v>2.7</v>
      </c>
    </row>
    <row r="1019" spans="1:19">
      <c r="A1019" s="173" t="str">
        <f t="shared" si="105"/>
        <v>Dysk na rzepCR116126mmP120welurb/o</v>
      </c>
      <c r="C1019" s="302" t="s">
        <v>1572</v>
      </c>
      <c r="D1019" s="302" t="s">
        <v>1502</v>
      </c>
      <c r="E1019" s="221" t="s">
        <v>2189</v>
      </c>
      <c r="F1019" s="376" t="s">
        <v>104</v>
      </c>
      <c r="G1019" s="221" t="s">
        <v>824</v>
      </c>
      <c r="H1019" s="221"/>
      <c r="I1019" s="221" t="s">
        <v>861</v>
      </c>
      <c r="J1019" s="221">
        <v>50</v>
      </c>
      <c r="K1019" s="254" t="s">
        <v>139</v>
      </c>
      <c r="L1019" s="227"/>
      <c r="M1019" s="367">
        <f t="shared" si="109"/>
        <v>2.5</v>
      </c>
      <c r="N1019" s="290">
        <f t="shared" si="104"/>
        <v>2.5</v>
      </c>
      <c r="O1019" s="227"/>
      <c r="P1019" s="200" t="s">
        <v>2172</v>
      </c>
      <c r="Q1019" s="267">
        <v>2.2999999999999998</v>
      </c>
      <c r="R1019" s="282">
        <f t="shared" si="108"/>
        <v>8.6956521739130516E-2</v>
      </c>
      <c r="S1019" s="207">
        <v>2.5</v>
      </c>
    </row>
    <row r="1020" spans="1:19">
      <c r="A1020" s="173" t="str">
        <f t="shared" si="105"/>
        <v>Dysk na rzepCR116126mmP150welurb/o</v>
      </c>
      <c r="C1020" s="302" t="s">
        <v>1572</v>
      </c>
      <c r="D1020" s="302" t="s">
        <v>1502</v>
      </c>
      <c r="E1020" s="221" t="s">
        <v>2189</v>
      </c>
      <c r="F1020" s="376" t="s">
        <v>127</v>
      </c>
      <c r="G1020" s="221" t="s">
        <v>824</v>
      </c>
      <c r="H1020" s="221"/>
      <c r="I1020" s="221" t="s">
        <v>861</v>
      </c>
      <c r="J1020" s="221">
        <v>50</v>
      </c>
      <c r="K1020" s="254" t="s">
        <v>139</v>
      </c>
      <c r="L1020" s="227"/>
      <c r="M1020" s="367">
        <f t="shared" si="109"/>
        <v>2.5</v>
      </c>
      <c r="N1020" s="290">
        <f t="shared" si="104"/>
        <v>2.5</v>
      </c>
      <c r="O1020" s="227"/>
      <c r="P1020" s="200" t="s">
        <v>2173</v>
      </c>
      <c r="Q1020" s="267">
        <v>2.2999999999999998</v>
      </c>
      <c r="R1020" s="282">
        <f t="shared" si="108"/>
        <v>8.6956521739130516E-2</v>
      </c>
      <c r="S1020" s="207">
        <v>2.5</v>
      </c>
    </row>
    <row r="1021" spans="1:19">
      <c r="A1021" s="173" t="str">
        <f t="shared" si="105"/>
        <v>Dysk na rzepCR116126mmP180welurb/o</v>
      </c>
      <c r="C1021" s="302" t="s">
        <v>1572</v>
      </c>
      <c r="D1021" s="302" t="s">
        <v>1502</v>
      </c>
      <c r="E1021" s="221" t="s">
        <v>2189</v>
      </c>
      <c r="F1021" s="376" t="s">
        <v>129</v>
      </c>
      <c r="G1021" s="221" t="s">
        <v>824</v>
      </c>
      <c r="H1021" s="221"/>
      <c r="I1021" s="221" t="s">
        <v>861</v>
      </c>
      <c r="J1021" s="221">
        <v>50</v>
      </c>
      <c r="K1021" s="254" t="s">
        <v>139</v>
      </c>
      <c r="L1021" s="227"/>
      <c r="M1021" s="367">
        <f t="shared" si="109"/>
        <v>2.5</v>
      </c>
      <c r="N1021" s="290">
        <f t="shared" si="104"/>
        <v>2.5</v>
      </c>
      <c r="O1021" s="227"/>
      <c r="P1021" s="200" t="s">
        <v>2174</v>
      </c>
      <c r="Q1021" s="267">
        <v>2.2999999999999998</v>
      </c>
      <c r="R1021" s="282">
        <f t="shared" si="108"/>
        <v>8.6956521739130516E-2</v>
      </c>
      <c r="S1021" s="207">
        <v>2.5</v>
      </c>
    </row>
    <row r="1022" spans="1:19">
      <c r="A1022" s="173" t="str">
        <f t="shared" si="105"/>
        <v>Dysk na rzepCR116126mmP240welurb/o</v>
      </c>
      <c r="C1022" s="302" t="s">
        <v>1572</v>
      </c>
      <c r="D1022" s="302" t="s">
        <v>1502</v>
      </c>
      <c r="E1022" s="221" t="s">
        <v>2189</v>
      </c>
      <c r="F1022" s="376" t="s">
        <v>906</v>
      </c>
      <c r="G1022" s="221" t="s">
        <v>824</v>
      </c>
      <c r="H1022" s="221"/>
      <c r="I1022" s="221" t="s">
        <v>861</v>
      </c>
      <c r="J1022" s="221">
        <v>50</v>
      </c>
      <c r="K1022" s="254" t="s">
        <v>139</v>
      </c>
      <c r="L1022" s="227"/>
      <c r="M1022" s="367">
        <f t="shared" si="109"/>
        <v>2.5</v>
      </c>
      <c r="N1022" s="290">
        <f t="shared" si="104"/>
        <v>2.5</v>
      </c>
      <c r="O1022" s="227"/>
      <c r="P1022" s="200" t="s">
        <v>2175</v>
      </c>
      <c r="Q1022" s="267">
        <v>2.2999999999999998</v>
      </c>
      <c r="R1022" s="282">
        <f t="shared" si="108"/>
        <v>8.6956521739130516E-2</v>
      </c>
      <c r="S1022" s="207">
        <v>2.5</v>
      </c>
    </row>
    <row r="1023" spans="1:19">
      <c r="A1023" s="173" t="str">
        <f t="shared" si="105"/>
        <v>Dysk na rzepCR116126mmP320welurb/o</v>
      </c>
      <c r="C1023" s="302" t="s">
        <v>1572</v>
      </c>
      <c r="D1023" s="302" t="s">
        <v>1502</v>
      </c>
      <c r="E1023" s="221" t="s">
        <v>2189</v>
      </c>
      <c r="F1023" s="376" t="s">
        <v>908</v>
      </c>
      <c r="G1023" s="221" t="s">
        <v>824</v>
      </c>
      <c r="H1023" s="221"/>
      <c r="I1023" s="221" t="s">
        <v>861</v>
      </c>
      <c r="J1023" s="221">
        <v>50</v>
      </c>
      <c r="K1023" s="254" t="s">
        <v>139</v>
      </c>
      <c r="L1023" s="227"/>
      <c r="M1023" s="367">
        <f t="shared" si="109"/>
        <v>2.5</v>
      </c>
      <c r="N1023" s="290">
        <f t="shared" si="104"/>
        <v>2.5</v>
      </c>
      <c r="O1023" s="227"/>
      <c r="P1023" s="200" t="s">
        <v>2176</v>
      </c>
      <c r="Q1023" s="267">
        <v>2.2999999999999998</v>
      </c>
      <c r="R1023" s="282">
        <f t="shared" si="108"/>
        <v>8.6956521739130516E-2</v>
      </c>
      <c r="S1023" s="207">
        <v>2.5</v>
      </c>
    </row>
    <row r="1024" spans="1:19">
      <c r="A1024" s="173" t="str">
        <f t="shared" si="105"/>
        <v>Dysk na rzepCR116126mmP400welurb/o</v>
      </c>
      <c r="C1024" s="302" t="s">
        <v>1572</v>
      </c>
      <c r="D1024" s="302" t="s">
        <v>1502</v>
      </c>
      <c r="E1024" s="221" t="s">
        <v>2189</v>
      </c>
      <c r="F1024" s="376" t="s">
        <v>910</v>
      </c>
      <c r="G1024" s="221" t="s">
        <v>824</v>
      </c>
      <c r="H1024" s="221"/>
      <c r="I1024" s="221" t="s">
        <v>861</v>
      </c>
      <c r="J1024" s="221">
        <v>50</v>
      </c>
      <c r="K1024" s="254" t="s">
        <v>139</v>
      </c>
      <c r="L1024" s="227"/>
      <c r="M1024" s="367">
        <f t="shared" si="109"/>
        <v>2.5</v>
      </c>
      <c r="N1024" s="290">
        <f t="shared" si="104"/>
        <v>2.5</v>
      </c>
      <c r="O1024" s="227"/>
      <c r="P1024" s="200" t="s">
        <v>2177</v>
      </c>
      <c r="Q1024" s="267">
        <v>2.2999999999999998</v>
      </c>
      <c r="R1024" s="282">
        <f t="shared" si="108"/>
        <v>8.6956521739130516E-2</v>
      </c>
      <c r="S1024" s="207">
        <v>2.5</v>
      </c>
    </row>
    <row r="1025" spans="1:19">
      <c r="A1025" s="173" t="str">
        <f t="shared" si="105"/>
        <v>Dysk na rzepreddot 21 (papier)126mmP40welurb/o</v>
      </c>
      <c r="C1025" s="358" t="s">
        <v>1572</v>
      </c>
      <c r="D1025" s="358" t="s">
        <v>898</v>
      </c>
      <c r="E1025" s="161" t="s">
        <v>2189</v>
      </c>
      <c r="F1025" s="359" t="s">
        <v>96</v>
      </c>
      <c r="G1025" s="360" t="s">
        <v>824</v>
      </c>
      <c r="H1025" s="360"/>
      <c r="I1025" s="161" t="s">
        <v>861</v>
      </c>
      <c r="J1025" s="161">
        <v>100</v>
      </c>
      <c r="K1025" s="248" t="s">
        <v>1053</v>
      </c>
      <c r="L1025" s="235"/>
      <c r="M1025" s="367">
        <f t="shared" si="109"/>
        <v>2.6712000000000002</v>
      </c>
      <c r="N1025" s="290">
        <f t="shared" si="104"/>
        <v>2.6712000000000002</v>
      </c>
      <c r="O1025" s="235"/>
      <c r="P1025" s="200" t="s">
        <v>899</v>
      </c>
      <c r="Q1025" s="267">
        <v>2.52</v>
      </c>
      <c r="R1025" s="282">
        <f t="shared" si="108"/>
        <v>6.0000000000000088E-2</v>
      </c>
      <c r="S1025" s="207">
        <v>2.6712000000000002</v>
      </c>
    </row>
    <row r="1026" spans="1:19">
      <c r="A1026" s="173" t="str">
        <f t="shared" si="105"/>
        <v>Dysk na rzepreddot 21 (papier)126mmP60welurb/o</v>
      </c>
      <c r="C1026" s="358" t="s">
        <v>1572</v>
      </c>
      <c r="D1026" s="358" t="s">
        <v>898</v>
      </c>
      <c r="E1026" s="161" t="s">
        <v>2189</v>
      </c>
      <c r="F1026" s="359" t="s">
        <v>98</v>
      </c>
      <c r="G1026" s="360" t="s">
        <v>824</v>
      </c>
      <c r="H1026" s="360"/>
      <c r="I1026" s="161" t="s">
        <v>861</v>
      </c>
      <c r="J1026" s="161">
        <v>100</v>
      </c>
      <c r="K1026" s="248" t="s">
        <v>1053</v>
      </c>
      <c r="L1026" s="235"/>
      <c r="M1026" s="367">
        <f t="shared" si="109"/>
        <v>2.3744000000000005</v>
      </c>
      <c r="N1026" s="290">
        <f t="shared" si="104"/>
        <v>2.3744000000000005</v>
      </c>
      <c r="O1026" s="235"/>
      <c r="P1026" s="200" t="s">
        <v>900</v>
      </c>
      <c r="Q1026" s="267">
        <v>2.2400000000000002</v>
      </c>
      <c r="R1026" s="282">
        <f t="shared" si="108"/>
        <v>6.000000000000013E-2</v>
      </c>
      <c r="S1026" s="207">
        <v>2.3744000000000005</v>
      </c>
    </row>
    <row r="1027" spans="1:19">
      <c r="A1027" s="173" t="str">
        <f t="shared" si="105"/>
        <v>Dysk na rzepreddot 21 (papier)126mmP80welurb/o</v>
      </c>
      <c r="C1027" s="358" t="s">
        <v>1572</v>
      </c>
      <c r="D1027" s="358" t="s">
        <v>898</v>
      </c>
      <c r="E1027" s="161" t="s">
        <v>2189</v>
      </c>
      <c r="F1027" s="359" t="s">
        <v>100</v>
      </c>
      <c r="G1027" s="360" t="s">
        <v>824</v>
      </c>
      <c r="H1027" s="360"/>
      <c r="I1027" s="161" t="s">
        <v>861</v>
      </c>
      <c r="J1027" s="161">
        <v>100</v>
      </c>
      <c r="K1027" s="248" t="s">
        <v>1053</v>
      </c>
      <c r="L1027" s="235"/>
      <c r="M1027" s="367">
        <f t="shared" si="109"/>
        <v>2.0988000000000002</v>
      </c>
      <c r="N1027" s="290">
        <f t="shared" si="104"/>
        <v>2.0988000000000002</v>
      </c>
      <c r="O1027" s="235"/>
      <c r="P1027" s="200" t="s">
        <v>901</v>
      </c>
      <c r="Q1027" s="267">
        <v>1.98</v>
      </c>
      <c r="R1027" s="282">
        <f t="shared" si="108"/>
        <v>6.0000000000000123E-2</v>
      </c>
      <c r="S1027" s="207">
        <v>2.0988000000000002</v>
      </c>
    </row>
    <row r="1028" spans="1:19">
      <c r="A1028" s="173" t="str">
        <f t="shared" si="105"/>
        <v>Dysk na rzepreddot 21 (papier)126mmP100welurb/o</v>
      </c>
      <c r="C1028" s="358" t="s">
        <v>1572</v>
      </c>
      <c r="D1028" s="358" t="s">
        <v>898</v>
      </c>
      <c r="E1028" s="161" t="s">
        <v>2189</v>
      </c>
      <c r="F1028" s="359" t="s">
        <v>102</v>
      </c>
      <c r="G1028" s="360" t="s">
        <v>824</v>
      </c>
      <c r="H1028" s="360"/>
      <c r="I1028" s="161" t="s">
        <v>861</v>
      </c>
      <c r="J1028" s="161">
        <v>100</v>
      </c>
      <c r="K1028" s="248" t="s">
        <v>1053</v>
      </c>
      <c r="L1028" s="235"/>
      <c r="M1028" s="367">
        <f t="shared" si="109"/>
        <v>1.9716000000000002</v>
      </c>
      <c r="N1028" s="290">
        <f t="shared" si="104"/>
        <v>1.9716000000000002</v>
      </c>
      <c r="O1028" s="235"/>
      <c r="P1028" s="200" t="s">
        <v>902</v>
      </c>
      <c r="Q1028" s="267">
        <v>1.86</v>
      </c>
      <c r="R1028" s="282">
        <f t="shared" si="108"/>
        <v>6.0000000000000074E-2</v>
      </c>
      <c r="S1028" s="207">
        <v>1.9716000000000002</v>
      </c>
    </row>
    <row r="1029" spans="1:19">
      <c r="A1029" s="173" t="str">
        <f t="shared" si="105"/>
        <v>Dysk na rzepreddot 21 (papier)126mmP120welurb/o</v>
      </c>
      <c r="C1029" s="358" t="s">
        <v>1572</v>
      </c>
      <c r="D1029" s="358" t="s">
        <v>898</v>
      </c>
      <c r="E1029" s="161" t="s">
        <v>2189</v>
      </c>
      <c r="F1029" s="359" t="s">
        <v>104</v>
      </c>
      <c r="G1029" s="360" t="s">
        <v>824</v>
      </c>
      <c r="H1029" s="360"/>
      <c r="I1029" s="161" t="s">
        <v>861</v>
      </c>
      <c r="J1029" s="161">
        <v>100</v>
      </c>
      <c r="K1029" s="248" t="s">
        <v>1053</v>
      </c>
      <c r="L1029" s="235"/>
      <c r="M1029" s="367">
        <f t="shared" si="109"/>
        <v>1.9716000000000002</v>
      </c>
      <c r="N1029" s="290">
        <f t="shared" ref="N1029:N1092" si="111">M1029*(1-$N$2)</f>
        <v>1.9716000000000002</v>
      </c>
      <c r="O1029" s="235"/>
      <c r="P1029" s="200" t="s">
        <v>903</v>
      </c>
      <c r="Q1029" s="267">
        <v>1.86</v>
      </c>
      <c r="R1029" s="282">
        <f t="shared" si="108"/>
        <v>6.0000000000000074E-2</v>
      </c>
      <c r="S1029" s="207">
        <v>1.9716000000000002</v>
      </c>
    </row>
    <row r="1030" spans="1:19">
      <c r="A1030" s="173" t="str">
        <f t="shared" si="105"/>
        <v>Dysk na rzepreddot 21 (papier)126mmP150welurb/o</v>
      </c>
      <c r="C1030" s="358" t="s">
        <v>1572</v>
      </c>
      <c r="D1030" s="358" t="s">
        <v>898</v>
      </c>
      <c r="E1030" s="161" t="s">
        <v>2189</v>
      </c>
      <c r="F1030" s="359" t="s">
        <v>127</v>
      </c>
      <c r="G1030" s="360" t="s">
        <v>824</v>
      </c>
      <c r="H1030" s="360"/>
      <c r="I1030" s="161" t="s">
        <v>861</v>
      </c>
      <c r="J1030" s="161">
        <v>100</v>
      </c>
      <c r="K1030" s="248" t="s">
        <v>1053</v>
      </c>
      <c r="L1030" s="235"/>
      <c r="M1030" s="367">
        <f t="shared" si="109"/>
        <v>1.9716000000000002</v>
      </c>
      <c r="N1030" s="290">
        <f t="shared" si="111"/>
        <v>1.9716000000000002</v>
      </c>
      <c r="O1030" s="235"/>
      <c r="P1030" s="200" t="s">
        <v>904</v>
      </c>
      <c r="Q1030" s="267">
        <v>1.86</v>
      </c>
      <c r="R1030" s="282">
        <f t="shared" si="108"/>
        <v>6.0000000000000074E-2</v>
      </c>
      <c r="S1030" s="207">
        <v>1.9716000000000002</v>
      </c>
    </row>
    <row r="1031" spans="1:19">
      <c r="A1031" s="173" t="str">
        <f t="shared" si="105"/>
        <v>Dysk na rzepreddot 21 (papier)126mmP180welurb/o</v>
      </c>
      <c r="C1031" s="358" t="s">
        <v>1572</v>
      </c>
      <c r="D1031" s="358" t="s">
        <v>898</v>
      </c>
      <c r="E1031" s="161" t="s">
        <v>2189</v>
      </c>
      <c r="F1031" s="359" t="s">
        <v>129</v>
      </c>
      <c r="G1031" s="360" t="s">
        <v>824</v>
      </c>
      <c r="H1031" s="360"/>
      <c r="I1031" s="161" t="s">
        <v>861</v>
      </c>
      <c r="J1031" s="161">
        <v>100</v>
      </c>
      <c r="K1031" s="248" t="s">
        <v>1053</v>
      </c>
      <c r="L1031" s="235"/>
      <c r="M1031" s="367">
        <f t="shared" si="109"/>
        <v>1.9716000000000002</v>
      </c>
      <c r="N1031" s="290">
        <f t="shared" si="111"/>
        <v>1.9716000000000002</v>
      </c>
      <c r="O1031" s="235"/>
      <c r="P1031" s="200" t="s">
        <v>905</v>
      </c>
      <c r="Q1031" s="267">
        <v>1.86</v>
      </c>
      <c r="R1031" s="282">
        <f t="shared" si="108"/>
        <v>6.0000000000000074E-2</v>
      </c>
      <c r="S1031" s="207">
        <v>1.9716000000000002</v>
      </c>
    </row>
    <row r="1032" spans="1:19">
      <c r="A1032" s="173" t="str">
        <f t="shared" si="105"/>
        <v>Dysk na rzepreddot 21 (papier)126mmP240welurb/o</v>
      </c>
      <c r="C1032" s="358" t="s">
        <v>1572</v>
      </c>
      <c r="D1032" s="358" t="s">
        <v>898</v>
      </c>
      <c r="E1032" s="161" t="s">
        <v>2189</v>
      </c>
      <c r="F1032" s="359" t="s">
        <v>906</v>
      </c>
      <c r="G1032" s="360" t="s">
        <v>824</v>
      </c>
      <c r="H1032" s="360"/>
      <c r="I1032" s="161" t="s">
        <v>861</v>
      </c>
      <c r="J1032" s="161">
        <v>100</v>
      </c>
      <c r="K1032" s="248" t="s">
        <v>1053</v>
      </c>
      <c r="L1032" s="235"/>
      <c r="M1032" s="367">
        <f t="shared" si="109"/>
        <v>1.9716000000000002</v>
      </c>
      <c r="N1032" s="290">
        <f t="shared" si="111"/>
        <v>1.9716000000000002</v>
      </c>
      <c r="O1032" s="235"/>
      <c r="P1032" s="200" t="s">
        <v>907</v>
      </c>
      <c r="Q1032" s="267">
        <v>1.86</v>
      </c>
      <c r="R1032" s="282">
        <f t="shared" si="108"/>
        <v>6.0000000000000074E-2</v>
      </c>
      <c r="S1032" s="207">
        <v>1.9716000000000002</v>
      </c>
    </row>
    <row r="1033" spans="1:19">
      <c r="A1033" s="173" t="str">
        <f t="shared" si="105"/>
        <v>Dysk na rzepreddot 21 (papier)126mmP320welurb/o</v>
      </c>
      <c r="C1033" s="358" t="s">
        <v>1572</v>
      </c>
      <c r="D1033" s="358" t="s">
        <v>898</v>
      </c>
      <c r="E1033" s="161" t="s">
        <v>2189</v>
      </c>
      <c r="F1033" s="359" t="s">
        <v>908</v>
      </c>
      <c r="G1033" s="360" t="s">
        <v>824</v>
      </c>
      <c r="H1033" s="360"/>
      <c r="I1033" s="161" t="s">
        <v>861</v>
      </c>
      <c r="J1033" s="161">
        <v>100</v>
      </c>
      <c r="K1033" s="248" t="s">
        <v>1053</v>
      </c>
      <c r="L1033" s="235"/>
      <c r="M1033" s="367">
        <f t="shared" si="109"/>
        <v>1.9716000000000002</v>
      </c>
      <c r="N1033" s="290">
        <f t="shared" si="111"/>
        <v>1.9716000000000002</v>
      </c>
      <c r="O1033" s="235"/>
      <c r="P1033" s="200" t="s">
        <v>909</v>
      </c>
      <c r="Q1033" s="267">
        <v>1.86</v>
      </c>
      <c r="R1033" s="282">
        <f t="shared" si="108"/>
        <v>6.0000000000000074E-2</v>
      </c>
      <c r="S1033" s="207">
        <v>1.9716000000000002</v>
      </c>
    </row>
    <row r="1034" spans="1:19">
      <c r="A1034" s="173" t="str">
        <f t="shared" si="105"/>
        <v>Dysk na rzepreddot 21 (papier)126mmP400welurb/o</v>
      </c>
      <c r="C1034" s="358" t="s">
        <v>1572</v>
      </c>
      <c r="D1034" s="358" t="s">
        <v>898</v>
      </c>
      <c r="E1034" s="161" t="s">
        <v>2189</v>
      </c>
      <c r="F1034" s="359" t="s">
        <v>910</v>
      </c>
      <c r="G1034" s="360" t="s">
        <v>824</v>
      </c>
      <c r="H1034" s="360"/>
      <c r="I1034" s="161" t="s">
        <v>861</v>
      </c>
      <c r="J1034" s="161">
        <v>100</v>
      </c>
      <c r="K1034" s="248" t="s">
        <v>1053</v>
      </c>
      <c r="L1034" s="235"/>
      <c r="M1034" s="367">
        <f t="shared" si="109"/>
        <v>1.9716000000000002</v>
      </c>
      <c r="N1034" s="290">
        <f t="shared" si="111"/>
        <v>1.9716000000000002</v>
      </c>
      <c r="O1034" s="235"/>
      <c r="P1034" s="200" t="s">
        <v>911</v>
      </c>
      <c r="Q1034" s="267">
        <v>1.86</v>
      </c>
      <c r="R1034" s="282">
        <f t="shared" si="108"/>
        <v>6.0000000000000074E-2</v>
      </c>
      <c r="S1034" s="207">
        <v>1.9716000000000002</v>
      </c>
    </row>
    <row r="1035" spans="1:19">
      <c r="A1035" s="173" t="str">
        <f t="shared" si="105"/>
        <v>Dysk na rzepreddot 21 (papier)150mmP40welurb/o</v>
      </c>
      <c r="C1035" s="358" t="s">
        <v>1572</v>
      </c>
      <c r="D1035" s="358" t="s">
        <v>898</v>
      </c>
      <c r="E1035" s="161" t="s">
        <v>720</v>
      </c>
      <c r="F1035" s="359" t="s">
        <v>96</v>
      </c>
      <c r="G1035" s="360" t="s">
        <v>824</v>
      </c>
      <c r="H1035" s="360"/>
      <c r="I1035" s="161" t="s">
        <v>861</v>
      </c>
      <c r="J1035" s="161">
        <v>100</v>
      </c>
      <c r="K1035" s="248" t="s">
        <v>1053</v>
      </c>
      <c r="L1035" s="235"/>
      <c r="M1035" s="367">
        <f t="shared" si="109"/>
        <v>3.8160000000000003</v>
      </c>
      <c r="N1035" s="290">
        <f t="shared" si="111"/>
        <v>3.8160000000000003</v>
      </c>
      <c r="O1035" s="235"/>
      <c r="P1035" s="200" t="s">
        <v>912</v>
      </c>
      <c r="Q1035" s="267">
        <v>3.6</v>
      </c>
      <c r="R1035" s="282">
        <f t="shared" si="108"/>
        <v>6.0000000000000053E-2</v>
      </c>
      <c r="S1035" s="207">
        <v>3.8160000000000003</v>
      </c>
    </row>
    <row r="1036" spans="1:19">
      <c r="A1036" s="173" t="str">
        <f t="shared" si="105"/>
        <v>Dysk na rzepreddot 21 (papier)150mmP60welurb/o</v>
      </c>
      <c r="C1036" s="358" t="s">
        <v>1572</v>
      </c>
      <c r="D1036" s="358" t="s">
        <v>898</v>
      </c>
      <c r="E1036" s="161" t="s">
        <v>720</v>
      </c>
      <c r="F1036" s="359" t="s">
        <v>98</v>
      </c>
      <c r="G1036" s="360" t="s">
        <v>824</v>
      </c>
      <c r="H1036" s="360"/>
      <c r="I1036" s="161" t="s">
        <v>861</v>
      </c>
      <c r="J1036" s="161">
        <v>100</v>
      </c>
      <c r="K1036" s="248" t="s">
        <v>1053</v>
      </c>
      <c r="L1036" s="235"/>
      <c r="M1036" s="367">
        <f t="shared" si="109"/>
        <v>2.968</v>
      </c>
      <c r="N1036" s="290">
        <f t="shared" si="111"/>
        <v>2.968</v>
      </c>
      <c r="O1036" s="235"/>
      <c r="P1036" s="200" t="s">
        <v>913</v>
      </c>
      <c r="Q1036" s="267">
        <v>2.8</v>
      </c>
      <c r="R1036" s="282">
        <f t="shared" si="108"/>
        <v>6.000000000000006E-2</v>
      </c>
      <c r="S1036" s="207">
        <v>2.968</v>
      </c>
    </row>
    <row r="1037" spans="1:19">
      <c r="A1037" s="173" t="str">
        <f t="shared" si="105"/>
        <v>Dysk na rzepreddot 21 (papier)150mmP80welurb/o</v>
      </c>
      <c r="C1037" s="358" t="s">
        <v>1572</v>
      </c>
      <c r="D1037" s="358" t="s">
        <v>898</v>
      </c>
      <c r="E1037" s="161" t="s">
        <v>720</v>
      </c>
      <c r="F1037" s="359" t="s">
        <v>100</v>
      </c>
      <c r="G1037" s="360" t="s">
        <v>824</v>
      </c>
      <c r="H1037" s="360"/>
      <c r="I1037" s="161" t="s">
        <v>861</v>
      </c>
      <c r="J1037" s="161">
        <v>100</v>
      </c>
      <c r="K1037" s="248" t="s">
        <v>1053</v>
      </c>
      <c r="L1037" s="235"/>
      <c r="M1037" s="367">
        <f t="shared" si="109"/>
        <v>2.7772000000000001</v>
      </c>
      <c r="N1037" s="290">
        <f t="shared" si="111"/>
        <v>2.7772000000000001</v>
      </c>
      <c r="O1037" s="235"/>
      <c r="P1037" s="200" t="s">
        <v>914</v>
      </c>
      <c r="Q1037" s="267">
        <v>2.62</v>
      </c>
      <c r="R1037" s="282">
        <f t="shared" si="108"/>
        <v>0.06</v>
      </c>
      <c r="S1037" s="207">
        <v>2.7772000000000001</v>
      </c>
    </row>
    <row r="1038" spans="1:19">
      <c r="A1038" s="173" t="str">
        <f t="shared" si="105"/>
        <v>Dysk na rzepreddot 21 (papier)150mmP100welurb/o</v>
      </c>
      <c r="C1038" s="358" t="s">
        <v>1572</v>
      </c>
      <c r="D1038" s="358" t="s">
        <v>898</v>
      </c>
      <c r="E1038" s="161" t="s">
        <v>720</v>
      </c>
      <c r="F1038" s="359" t="s">
        <v>102</v>
      </c>
      <c r="G1038" s="360" t="s">
        <v>824</v>
      </c>
      <c r="H1038" s="360"/>
      <c r="I1038" s="161" t="s">
        <v>861</v>
      </c>
      <c r="J1038" s="161">
        <v>100</v>
      </c>
      <c r="K1038" s="248" t="s">
        <v>1053</v>
      </c>
      <c r="L1038" s="235"/>
      <c r="M1038" s="367">
        <f t="shared" si="109"/>
        <v>2.544</v>
      </c>
      <c r="N1038" s="290">
        <f t="shared" si="111"/>
        <v>2.544</v>
      </c>
      <c r="O1038" s="235"/>
      <c r="P1038" s="200" t="s">
        <v>915</v>
      </c>
      <c r="Q1038" s="267">
        <v>2.4</v>
      </c>
      <c r="R1038" s="282">
        <f t="shared" si="108"/>
        <v>6.0000000000000053E-2</v>
      </c>
      <c r="S1038" s="207">
        <v>2.544</v>
      </c>
    </row>
    <row r="1039" spans="1:19">
      <c r="A1039" s="173" t="str">
        <f t="shared" si="105"/>
        <v>Dysk na rzepreddot 21 (papier)150mmP120welurb/o</v>
      </c>
      <c r="C1039" s="358" t="s">
        <v>1572</v>
      </c>
      <c r="D1039" s="358" t="s">
        <v>898</v>
      </c>
      <c r="E1039" s="161" t="s">
        <v>720</v>
      </c>
      <c r="F1039" s="359" t="s">
        <v>104</v>
      </c>
      <c r="G1039" s="360" t="s">
        <v>824</v>
      </c>
      <c r="H1039" s="360"/>
      <c r="I1039" s="161" t="s">
        <v>861</v>
      </c>
      <c r="J1039" s="161">
        <v>100</v>
      </c>
      <c r="K1039" s="248" t="s">
        <v>1053</v>
      </c>
      <c r="L1039" s="235"/>
      <c r="M1039" s="367">
        <f t="shared" si="109"/>
        <v>2.544</v>
      </c>
      <c r="N1039" s="290">
        <f t="shared" si="111"/>
        <v>2.544</v>
      </c>
      <c r="O1039" s="235"/>
      <c r="P1039" s="200" t="s">
        <v>916</v>
      </c>
      <c r="Q1039" s="267">
        <v>2.4</v>
      </c>
      <c r="R1039" s="282">
        <f t="shared" si="108"/>
        <v>6.0000000000000053E-2</v>
      </c>
      <c r="S1039" s="207">
        <v>2.544</v>
      </c>
    </row>
    <row r="1040" spans="1:19">
      <c r="A1040" s="173" t="str">
        <f t="shared" si="105"/>
        <v>Dysk na rzepreddot 21 (papier)150mmP150welurb/o</v>
      </c>
      <c r="C1040" s="358" t="s">
        <v>1572</v>
      </c>
      <c r="D1040" s="358" t="s">
        <v>898</v>
      </c>
      <c r="E1040" s="161" t="s">
        <v>720</v>
      </c>
      <c r="F1040" s="359" t="s">
        <v>127</v>
      </c>
      <c r="G1040" s="360" t="s">
        <v>824</v>
      </c>
      <c r="H1040" s="360"/>
      <c r="I1040" s="161" t="s">
        <v>861</v>
      </c>
      <c r="J1040" s="161">
        <v>100</v>
      </c>
      <c r="K1040" s="248" t="s">
        <v>1053</v>
      </c>
      <c r="L1040" s="235"/>
      <c r="M1040" s="367">
        <f t="shared" si="109"/>
        <v>2.544</v>
      </c>
      <c r="N1040" s="290">
        <f t="shared" si="111"/>
        <v>2.544</v>
      </c>
      <c r="O1040" s="235"/>
      <c r="P1040" s="200" t="s">
        <v>917</v>
      </c>
      <c r="Q1040" s="267">
        <v>2.4</v>
      </c>
      <c r="R1040" s="282">
        <f t="shared" si="108"/>
        <v>6.0000000000000053E-2</v>
      </c>
      <c r="S1040" s="207">
        <v>2.544</v>
      </c>
    </row>
    <row r="1041" spans="1:19">
      <c r="A1041" s="173" t="str">
        <f t="shared" si="105"/>
        <v>Dysk na rzepreddot 21 (papier)150mmP180welurb/o</v>
      </c>
      <c r="C1041" s="358" t="s">
        <v>1572</v>
      </c>
      <c r="D1041" s="358" t="s">
        <v>898</v>
      </c>
      <c r="E1041" s="161" t="s">
        <v>720</v>
      </c>
      <c r="F1041" s="359" t="s">
        <v>129</v>
      </c>
      <c r="G1041" s="360" t="s">
        <v>824</v>
      </c>
      <c r="H1041" s="360"/>
      <c r="I1041" s="161" t="s">
        <v>861</v>
      </c>
      <c r="J1041" s="161">
        <v>100</v>
      </c>
      <c r="K1041" s="248" t="s">
        <v>1053</v>
      </c>
      <c r="L1041" s="235"/>
      <c r="M1041" s="367">
        <f t="shared" si="109"/>
        <v>2.544</v>
      </c>
      <c r="N1041" s="290">
        <f t="shared" si="111"/>
        <v>2.544</v>
      </c>
      <c r="O1041" s="235"/>
      <c r="P1041" s="200" t="s">
        <v>918</v>
      </c>
      <c r="Q1041" s="267">
        <v>2.4</v>
      </c>
      <c r="R1041" s="282">
        <f t="shared" si="108"/>
        <v>6.0000000000000053E-2</v>
      </c>
      <c r="S1041" s="207">
        <v>2.544</v>
      </c>
    </row>
    <row r="1042" spans="1:19">
      <c r="A1042" s="173" t="str">
        <f t="shared" si="105"/>
        <v>Dysk na rzepreddot 21 (papier)150mmP240welurb/o</v>
      </c>
      <c r="C1042" s="358" t="s">
        <v>1572</v>
      </c>
      <c r="D1042" s="358" t="s">
        <v>898</v>
      </c>
      <c r="E1042" s="161" t="s">
        <v>720</v>
      </c>
      <c r="F1042" s="359" t="s">
        <v>906</v>
      </c>
      <c r="G1042" s="360" t="s">
        <v>824</v>
      </c>
      <c r="H1042" s="360"/>
      <c r="I1042" s="161" t="s">
        <v>861</v>
      </c>
      <c r="J1042" s="161">
        <v>100</v>
      </c>
      <c r="K1042" s="248" t="s">
        <v>1053</v>
      </c>
      <c r="L1042" s="235"/>
      <c r="M1042" s="367">
        <f t="shared" si="109"/>
        <v>2.544</v>
      </c>
      <c r="N1042" s="290">
        <f t="shared" si="111"/>
        <v>2.544</v>
      </c>
      <c r="O1042" s="235"/>
      <c r="P1042" s="200" t="s">
        <v>919</v>
      </c>
      <c r="Q1042" s="267">
        <v>2.4</v>
      </c>
      <c r="R1042" s="282">
        <f t="shared" si="108"/>
        <v>6.0000000000000053E-2</v>
      </c>
      <c r="S1042" s="207">
        <v>2.544</v>
      </c>
    </row>
    <row r="1043" spans="1:19">
      <c r="A1043" s="173" t="str">
        <f t="shared" si="105"/>
        <v>Dysk na rzepreddot 21 (papier)150mmP320welurb/o</v>
      </c>
      <c r="C1043" s="358" t="s">
        <v>1572</v>
      </c>
      <c r="D1043" s="358" t="s">
        <v>898</v>
      </c>
      <c r="E1043" s="161" t="s">
        <v>720</v>
      </c>
      <c r="F1043" s="359" t="s">
        <v>908</v>
      </c>
      <c r="G1043" s="360" t="s">
        <v>824</v>
      </c>
      <c r="H1043" s="360"/>
      <c r="I1043" s="161" t="s">
        <v>861</v>
      </c>
      <c r="J1043" s="161">
        <v>100</v>
      </c>
      <c r="K1043" s="248" t="s">
        <v>1053</v>
      </c>
      <c r="L1043" s="235"/>
      <c r="M1043" s="367">
        <f t="shared" si="109"/>
        <v>2.544</v>
      </c>
      <c r="N1043" s="290">
        <f t="shared" si="111"/>
        <v>2.544</v>
      </c>
      <c r="O1043" s="235"/>
      <c r="P1043" s="200" t="s">
        <v>2360</v>
      </c>
      <c r="Q1043" s="267">
        <v>2.4</v>
      </c>
      <c r="R1043" s="282">
        <f t="shared" si="108"/>
        <v>6.0000000000000053E-2</v>
      </c>
      <c r="S1043" s="207">
        <v>2.544</v>
      </c>
    </row>
    <row r="1044" spans="1:19">
      <c r="A1044" s="173" t="str">
        <f t="shared" si="105"/>
        <v>Dysk na rzepreddot 21 (papier)150mmP400welurb/o</v>
      </c>
      <c r="C1044" s="358" t="s">
        <v>1572</v>
      </c>
      <c r="D1044" s="358" t="s">
        <v>898</v>
      </c>
      <c r="E1044" s="161" t="s">
        <v>720</v>
      </c>
      <c r="F1044" s="359" t="s">
        <v>910</v>
      </c>
      <c r="G1044" s="360" t="s">
        <v>824</v>
      </c>
      <c r="H1044" s="360"/>
      <c r="I1044" s="161" t="s">
        <v>861</v>
      </c>
      <c r="J1044" s="161">
        <v>100</v>
      </c>
      <c r="K1044" s="248" t="s">
        <v>1053</v>
      </c>
      <c r="L1044" s="235"/>
      <c r="M1044" s="367">
        <f t="shared" si="109"/>
        <v>2.544</v>
      </c>
      <c r="N1044" s="290">
        <f t="shared" si="111"/>
        <v>2.544</v>
      </c>
      <c r="O1044" s="235"/>
      <c r="P1044" s="200" t="s">
        <v>920</v>
      </c>
      <c r="Q1044" s="267">
        <v>2.4</v>
      </c>
      <c r="R1044" s="282">
        <f t="shared" si="108"/>
        <v>6.0000000000000053E-2</v>
      </c>
      <c r="S1044" s="207">
        <v>2.544</v>
      </c>
    </row>
    <row r="1045" spans="1:19">
      <c r="A1045" s="173" t="str">
        <f t="shared" ref="A1045:A1080" si="112">_xlfn.CONCAT(C1045,D1045,E1045,F1045,G1045,I1045)</f>
        <v>Arkusz z włókninyCP-HP115x280A MED</v>
      </c>
      <c r="C1045" s="10" t="s">
        <v>1573</v>
      </c>
      <c r="D1045" s="10" t="s">
        <v>926</v>
      </c>
      <c r="E1045" s="10" t="s">
        <v>927</v>
      </c>
      <c r="F1045" s="10" t="s">
        <v>358</v>
      </c>
      <c r="G1045" s="10"/>
      <c r="H1045" s="10"/>
      <c r="I1045" s="10"/>
      <c r="J1045" s="10">
        <v>20</v>
      </c>
      <c r="K1045" s="272" t="s">
        <v>139</v>
      </c>
      <c r="L1045" s="225"/>
      <c r="M1045" s="367">
        <f t="shared" si="109"/>
        <v>13.2</v>
      </c>
      <c r="N1045" s="290">
        <f t="shared" si="111"/>
        <v>13.2</v>
      </c>
      <c r="O1045" s="225"/>
      <c r="P1045" s="200" t="s">
        <v>2324</v>
      </c>
      <c r="Q1045" s="273">
        <v>13.2</v>
      </c>
      <c r="R1045" s="282">
        <f t="shared" si="108"/>
        <v>0</v>
      </c>
      <c r="S1045" s="210">
        <v>13.2</v>
      </c>
    </row>
    <row r="1046" spans="1:19">
      <c r="A1046" s="173" t="str">
        <f t="shared" si="112"/>
        <v>Arkusz z włókninyP-HP152x222TYPE-T</v>
      </c>
      <c r="C1046" s="10" t="s">
        <v>1573</v>
      </c>
      <c r="D1046" s="10" t="s">
        <v>928</v>
      </c>
      <c r="E1046" s="10" t="s">
        <v>925</v>
      </c>
      <c r="F1046" s="10" t="s">
        <v>399</v>
      </c>
      <c r="G1046" s="10"/>
      <c r="H1046" s="10"/>
      <c r="I1046" s="10"/>
      <c r="J1046" s="10">
        <v>20</v>
      </c>
      <c r="K1046" s="272" t="s">
        <v>139</v>
      </c>
      <c r="L1046" s="225"/>
      <c r="M1046" s="367">
        <f t="shared" si="109"/>
        <v>9.6</v>
      </c>
      <c r="N1046" s="290">
        <f t="shared" si="111"/>
        <v>9.6</v>
      </c>
      <c r="O1046" s="225"/>
      <c r="P1046" s="200" t="s">
        <v>929</v>
      </c>
      <c r="Q1046" s="273">
        <v>9.6</v>
      </c>
      <c r="R1046" s="282">
        <f t="shared" si="108"/>
        <v>0</v>
      </c>
      <c r="S1046" s="210">
        <v>9.6</v>
      </c>
    </row>
    <row r="1047" spans="1:19">
      <c r="A1047" s="173" t="str">
        <f t="shared" si="112"/>
        <v>Arkusz z włókninyCFR-HP150x230A VF brown</v>
      </c>
      <c r="C1047" s="26" t="s">
        <v>1573</v>
      </c>
      <c r="D1047" s="26" t="s">
        <v>930</v>
      </c>
      <c r="E1047" s="25" t="s">
        <v>931</v>
      </c>
      <c r="F1047" s="26" t="s">
        <v>932</v>
      </c>
      <c r="G1047" s="26"/>
      <c r="H1047" s="26"/>
      <c r="I1047" s="26"/>
      <c r="J1047" s="26" t="s">
        <v>2046</v>
      </c>
      <c r="K1047" s="27" t="s">
        <v>139</v>
      </c>
      <c r="L1047" s="225"/>
      <c r="M1047" s="367">
        <f t="shared" si="109"/>
        <v>29</v>
      </c>
      <c r="N1047" s="290">
        <f t="shared" si="111"/>
        <v>29</v>
      </c>
      <c r="O1047" s="225"/>
      <c r="P1047" s="200" t="s">
        <v>933</v>
      </c>
      <c r="Q1047" s="273">
        <v>27</v>
      </c>
      <c r="R1047" s="282">
        <f t="shared" si="108"/>
        <v>7.407407407407407E-2</v>
      </c>
      <c r="S1047" s="210">
        <v>29</v>
      </c>
    </row>
    <row r="1048" spans="1:19">
      <c r="A1048" s="173" t="str">
        <f t="shared" si="112"/>
        <v>Arkusz z włókninyCFR-HP150x230A FN green</v>
      </c>
      <c r="C1048" s="26" t="s">
        <v>1573</v>
      </c>
      <c r="D1048" s="26" t="s">
        <v>930</v>
      </c>
      <c r="E1048" s="25" t="s">
        <v>931</v>
      </c>
      <c r="F1048" s="26" t="s">
        <v>934</v>
      </c>
      <c r="G1048" s="26"/>
      <c r="H1048" s="26"/>
      <c r="I1048" s="26"/>
      <c r="J1048" s="26" t="s">
        <v>2046</v>
      </c>
      <c r="K1048" s="27" t="s">
        <v>139</v>
      </c>
      <c r="L1048" s="225"/>
      <c r="M1048" s="367">
        <f t="shared" si="109"/>
        <v>29</v>
      </c>
      <c r="N1048" s="290">
        <f t="shared" si="111"/>
        <v>29</v>
      </c>
      <c r="O1048" s="225"/>
      <c r="P1048" s="200" t="s">
        <v>2283</v>
      </c>
      <c r="Q1048" s="273">
        <v>27</v>
      </c>
      <c r="R1048" s="282">
        <f t="shared" si="108"/>
        <v>7.407407407407407E-2</v>
      </c>
      <c r="S1048" s="210">
        <v>29</v>
      </c>
    </row>
    <row r="1049" spans="1:19">
      <c r="A1049" s="173" t="str">
        <f t="shared" si="112"/>
        <v>Arkusz z włókninyCFR-HP150x230S UF gray</v>
      </c>
      <c r="C1049" s="26" t="s">
        <v>1573</v>
      </c>
      <c r="D1049" s="26" t="s">
        <v>930</v>
      </c>
      <c r="E1049" s="25" t="s">
        <v>931</v>
      </c>
      <c r="F1049" s="25" t="s">
        <v>935</v>
      </c>
      <c r="G1049" s="25"/>
      <c r="H1049" s="25"/>
      <c r="I1049" s="25"/>
      <c r="J1049" s="26" t="s">
        <v>2046</v>
      </c>
      <c r="K1049" s="27" t="s">
        <v>1053</v>
      </c>
      <c r="L1049" s="225"/>
      <c r="M1049" s="367">
        <f t="shared" si="109"/>
        <v>29</v>
      </c>
      <c r="N1049" s="290">
        <f t="shared" si="111"/>
        <v>29</v>
      </c>
      <c r="O1049" s="225"/>
      <c r="P1049" s="200" t="s">
        <v>936</v>
      </c>
      <c r="Q1049" s="273">
        <v>27</v>
      </c>
      <c r="R1049" s="282">
        <f t="shared" si="108"/>
        <v>7.407407407407407E-2</v>
      </c>
      <c r="S1049" s="210">
        <v>29</v>
      </c>
    </row>
    <row r="1050" spans="1:19">
      <c r="A1050" s="173" t="str">
        <f t="shared" si="112"/>
        <v>Arkusz z włókninyCFX-HP light150x230A VF brown</v>
      </c>
      <c r="C1050" s="26" t="s">
        <v>1573</v>
      </c>
      <c r="D1050" s="26" t="s">
        <v>937</v>
      </c>
      <c r="E1050" s="25" t="s">
        <v>931</v>
      </c>
      <c r="F1050" s="26" t="s">
        <v>932</v>
      </c>
      <c r="G1050" s="26"/>
      <c r="H1050" s="26"/>
      <c r="I1050" s="26"/>
      <c r="J1050" s="26" t="s">
        <v>2046</v>
      </c>
      <c r="K1050" s="27" t="s">
        <v>1053</v>
      </c>
      <c r="L1050" s="225"/>
      <c r="M1050" s="367">
        <f t="shared" si="109"/>
        <v>24</v>
      </c>
      <c r="N1050" s="290">
        <f t="shared" si="111"/>
        <v>24</v>
      </c>
      <c r="O1050" s="225"/>
      <c r="P1050" s="200" t="s">
        <v>2284</v>
      </c>
      <c r="Q1050" s="273">
        <v>21.6</v>
      </c>
      <c r="R1050" s="282">
        <f t="shared" si="108"/>
        <v>0.11111111111111104</v>
      </c>
      <c r="S1050" s="210">
        <v>24</v>
      </c>
    </row>
    <row r="1051" spans="1:19">
      <c r="A1051" s="173" t="str">
        <f t="shared" si="112"/>
        <v>Arkusz z włókninyCFX-HP light150x230A FN green</v>
      </c>
      <c r="C1051" s="26" t="s">
        <v>1573</v>
      </c>
      <c r="D1051" s="26" t="s">
        <v>937</v>
      </c>
      <c r="E1051" s="25" t="s">
        <v>931</v>
      </c>
      <c r="F1051" s="26" t="s">
        <v>934</v>
      </c>
      <c r="G1051" s="26"/>
      <c r="H1051" s="26"/>
      <c r="I1051" s="26"/>
      <c r="J1051" s="26" t="s">
        <v>2046</v>
      </c>
      <c r="K1051" s="27" t="s">
        <v>1053</v>
      </c>
      <c r="L1051" s="225"/>
      <c r="M1051" s="367">
        <f t="shared" si="109"/>
        <v>24</v>
      </c>
      <c r="N1051" s="290">
        <f t="shared" si="111"/>
        <v>24</v>
      </c>
      <c r="O1051" s="225"/>
      <c r="P1051" s="200" t="s">
        <v>938</v>
      </c>
      <c r="Q1051" s="273">
        <v>21.6</v>
      </c>
      <c r="R1051" s="282">
        <f t="shared" si="108"/>
        <v>0.11111111111111104</v>
      </c>
      <c r="S1051" s="210">
        <v>24</v>
      </c>
    </row>
    <row r="1052" spans="1:19">
      <c r="A1052" s="173" t="str">
        <f t="shared" si="112"/>
        <v>Arkusz z włókninyCFX-HP light150x230S UF gray</v>
      </c>
      <c r="C1052" s="26" t="s">
        <v>1573</v>
      </c>
      <c r="D1052" s="26" t="s">
        <v>937</v>
      </c>
      <c r="E1052" s="25" t="s">
        <v>931</v>
      </c>
      <c r="F1052" s="25" t="s">
        <v>935</v>
      </c>
      <c r="G1052" s="25"/>
      <c r="H1052" s="25"/>
      <c r="I1052" s="25"/>
      <c r="J1052" s="26" t="s">
        <v>2046</v>
      </c>
      <c r="K1052" s="27" t="s">
        <v>1053</v>
      </c>
      <c r="L1052" s="225"/>
      <c r="M1052" s="367">
        <f t="shared" si="109"/>
        <v>24</v>
      </c>
      <c r="N1052" s="290">
        <f t="shared" si="111"/>
        <v>24</v>
      </c>
      <c r="O1052" s="225"/>
      <c r="P1052" s="200" t="s">
        <v>2285</v>
      </c>
      <c r="Q1052" s="273">
        <v>21.6</v>
      </c>
      <c r="R1052" s="282">
        <f t="shared" si="108"/>
        <v>0.11111111111111104</v>
      </c>
      <c r="S1052" s="210">
        <v>24</v>
      </c>
    </row>
    <row r="1053" spans="1:19">
      <c r="A1053" s="173" t="str">
        <f t="shared" si="112"/>
        <v>Arkusz z włókninyCP-HP152x222A MED</v>
      </c>
      <c r="C1053" s="26" t="s">
        <v>1573</v>
      </c>
      <c r="D1053" s="26" t="s">
        <v>926</v>
      </c>
      <c r="E1053" s="25" t="s">
        <v>925</v>
      </c>
      <c r="F1053" s="26" t="s">
        <v>358</v>
      </c>
      <c r="G1053" s="26"/>
      <c r="H1053" s="26"/>
      <c r="I1053" s="26"/>
      <c r="J1053" s="26" t="s">
        <v>2046</v>
      </c>
      <c r="K1053" s="27" t="s">
        <v>139</v>
      </c>
      <c r="L1053" s="225"/>
      <c r="M1053" s="367">
        <f t="shared" si="109"/>
        <v>14.4</v>
      </c>
      <c r="N1053" s="290">
        <f t="shared" si="111"/>
        <v>14.4</v>
      </c>
      <c r="O1053" s="225"/>
      <c r="P1053" s="200" t="s">
        <v>939</v>
      </c>
      <c r="Q1053" s="273">
        <v>12.4</v>
      </c>
      <c r="R1053" s="282">
        <f t="shared" si="108"/>
        <v>0.16129032258064516</v>
      </c>
      <c r="S1053" s="210">
        <v>14.4</v>
      </c>
    </row>
    <row r="1054" spans="1:19">
      <c r="A1054" s="173" t="str">
        <f t="shared" si="112"/>
        <v>Arkusz z włókninyCWR-HP152x222A VFN H</v>
      </c>
      <c r="C1054" s="346" t="s">
        <v>1573</v>
      </c>
      <c r="D1054" s="346" t="s">
        <v>940</v>
      </c>
      <c r="E1054" s="17" t="s">
        <v>925</v>
      </c>
      <c r="F1054" s="321" t="s">
        <v>941</v>
      </c>
      <c r="G1054" s="321"/>
      <c r="H1054" s="321"/>
      <c r="I1054" s="321"/>
      <c r="J1054" s="17">
        <v>10</v>
      </c>
      <c r="K1054" s="253" t="s">
        <v>139</v>
      </c>
      <c r="L1054" s="231"/>
      <c r="M1054" s="367">
        <f t="shared" si="109"/>
        <v>4.2</v>
      </c>
      <c r="N1054" s="290">
        <f t="shared" si="111"/>
        <v>4.2</v>
      </c>
      <c r="O1054" s="231"/>
      <c r="P1054" s="200" t="s">
        <v>942</v>
      </c>
      <c r="Q1054" s="273">
        <v>3.8</v>
      </c>
      <c r="R1054" s="282">
        <f t="shared" si="108"/>
        <v>0.10526315789473695</v>
      </c>
      <c r="S1054" s="210">
        <v>4.2</v>
      </c>
    </row>
    <row r="1055" spans="1:19">
      <c r="A1055" s="173" t="str">
        <f t="shared" si="112"/>
        <v>Arkusz z włókninyCWR-HP152x222S UFN H</v>
      </c>
      <c r="C1055" s="346" t="s">
        <v>1573</v>
      </c>
      <c r="D1055" s="346" t="s">
        <v>940</v>
      </c>
      <c r="E1055" s="17" t="s">
        <v>925</v>
      </c>
      <c r="F1055" s="321" t="s">
        <v>943</v>
      </c>
      <c r="G1055" s="321"/>
      <c r="H1055" s="321"/>
      <c r="I1055" s="321"/>
      <c r="J1055" s="17">
        <v>10</v>
      </c>
      <c r="K1055" s="253" t="s">
        <v>139</v>
      </c>
      <c r="L1055" s="231"/>
      <c r="M1055" s="367">
        <f t="shared" si="109"/>
        <v>4.2</v>
      </c>
      <c r="N1055" s="290">
        <f t="shared" si="111"/>
        <v>4.2</v>
      </c>
      <c r="O1055" s="231"/>
      <c r="P1055" s="200" t="s">
        <v>944</v>
      </c>
      <c r="Q1055" s="273">
        <v>3.8</v>
      </c>
      <c r="R1055" s="282">
        <f t="shared" ref="R1055:R1112" si="113">(S1055-Q1055)/Q1055</f>
        <v>0.10526315789473695</v>
      </c>
      <c r="S1055" s="210">
        <v>4.2</v>
      </c>
    </row>
    <row r="1056" spans="1:19">
      <c r="A1056" s="173" t="str">
        <f t="shared" si="112"/>
        <v>Arkusz z włókninyCWO-HP152x222A MED C</v>
      </c>
      <c r="C1056" s="346" t="s">
        <v>1573</v>
      </c>
      <c r="D1056" s="346" t="s">
        <v>945</v>
      </c>
      <c r="E1056" s="17" t="s">
        <v>925</v>
      </c>
      <c r="F1056" s="6" t="s">
        <v>946</v>
      </c>
      <c r="G1056" s="321"/>
      <c r="H1056" s="321"/>
      <c r="I1056" s="321"/>
      <c r="J1056" s="17">
        <v>10</v>
      </c>
      <c r="K1056" s="253" t="s">
        <v>139</v>
      </c>
      <c r="L1056" s="231"/>
      <c r="M1056" s="367">
        <f t="shared" si="109"/>
        <v>5.0999999999999996</v>
      </c>
      <c r="N1056" s="290">
        <f t="shared" si="111"/>
        <v>5.0999999999999996</v>
      </c>
      <c r="O1056" s="231"/>
      <c r="P1056" s="200" t="s">
        <v>947</v>
      </c>
      <c r="Q1056" s="273">
        <v>4.2</v>
      </c>
      <c r="R1056" s="282">
        <f t="shared" si="113"/>
        <v>0.21428571428571416</v>
      </c>
      <c r="S1056" s="210">
        <v>5.0999999999999996</v>
      </c>
    </row>
    <row r="1057" spans="1:19">
      <c r="A1057" s="173" t="str">
        <f t="shared" si="112"/>
        <v>Arkusz z włókninyCWO-HP152x222S MED C</v>
      </c>
      <c r="C1057" s="346" t="s">
        <v>1573</v>
      </c>
      <c r="D1057" s="346" t="s">
        <v>945</v>
      </c>
      <c r="E1057" s="17" t="s">
        <v>925</v>
      </c>
      <c r="F1057" s="331" t="s">
        <v>948</v>
      </c>
      <c r="G1057" s="321"/>
      <c r="H1057" s="321"/>
      <c r="I1057" s="321"/>
      <c r="J1057" s="17">
        <v>10</v>
      </c>
      <c r="K1057" s="253" t="s">
        <v>139</v>
      </c>
      <c r="L1057" s="231"/>
      <c r="M1057" s="367">
        <f t="shared" si="109"/>
        <v>5.0999999999999996</v>
      </c>
      <c r="N1057" s="290">
        <f t="shared" si="111"/>
        <v>5.0999999999999996</v>
      </c>
      <c r="O1057" s="231"/>
      <c r="P1057" s="200" t="s">
        <v>949</v>
      </c>
      <c r="Q1057" s="273">
        <v>4.2</v>
      </c>
      <c r="R1057" s="282">
        <f t="shared" si="113"/>
        <v>0.21428571428571416</v>
      </c>
      <c r="S1057" s="210">
        <v>5.0999999999999996</v>
      </c>
    </row>
    <row r="1058" spans="1:19">
      <c r="A1058" s="173" t="str">
        <f t="shared" si="112"/>
        <v>Arkusz z włókninyCWO-HP152x222S FIN C</v>
      </c>
      <c r="C1058" s="346" t="s">
        <v>1573</v>
      </c>
      <c r="D1058" s="346" t="s">
        <v>945</v>
      </c>
      <c r="E1058" s="17" t="s">
        <v>925</v>
      </c>
      <c r="F1058" s="6" t="s">
        <v>950</v>
      </c>
      <c r="G1058" s="321"/>
      <c r="H1058" s="321"/>
      <c r="I1058" s="321"/>
      <c r="J1058" s="17">
        <v>10</v>
      </c>
      <c r="K1058" s="253" t="s">
        <v>139</v>
      </c>
      <c r="L1058" s="231"/>
      <c r="M1058" s="367">
        <f t="shared" si="109"/>
        <v>4.0999999999999996</v>
      </c>
      <c r="N1058" s="290">
        <f t="shared" si="111"/>
        <v>4.0999999999999996</v>
      </c>
      <c r="O1058" s="231"/>
      <c r="P1058" s="200" t="s">
        <v>951</v>
      </c>
      <c r="Q1058" s="273">
        <v>3.7</v>
      </c>
      <c r="R1058" s="282">
        <f t="shared" si="113"/>
        <v>0.10810810810810796</v>
      </c>
      <c r="S1058" s="210">
        <v>4.0999999999999996</v>
      </c>
    </row>
    <row r="1059" spans="1:19">
      <c r="A1059" s="173" t="str">
        <f t="shared" si="112"/>
        <v>Arkusz z włókninyCWO-HP152x222A FIN C</v>
      </c>
      <c r="C1059" s="346" t="s">
        <v>1573</v>
      </c>
      <c r="D1059" s="346" t="s">
        <v>945</v>
      </c>
      <c r="E1059" s="17" t="s">
        <v>925</v>
      </c>
      <c r="F1059" s="6" t="s">
        <v>952</v>
      </c>
      <c r="G1059" s="321"/>
      <c r="H1059" s="321"/>
      <c r="I1059" s="321"/>
      <c r="J1059" s="17">
        <v>10</v>
      </c>
      <c r="K1059" s="253" t="s">
        <v>139</v>
      </c>
      <c r="L1059" s="231"/>
      <c r="M1059" s="367">
        <f t="shared" si="109"/>
        <v>4.2</v>
      </c>
      <c r="N1059" s="290">
        <f t="shared" si="111"/>
        <v>4.2</v>
      </c>
      <c r="O1059" s="231"/>
      <c r="P1059" s="200" t="s">
        <v>953</v>
      </c>
      <c r="Q1059" s="273">
        <v>3.7</v>
      </c>
      <c r="R1059" s="282">
        <f t="shared" si="113"/>
        <v>0.13513513513513511</v>
      </c>
      <c r="S1059" s="210">
        <v>4.2</v>
      </c>
    </row>
    <row r="1060" spans="1:19">
      <c r="A1060" s="173" t="str">
        <f t="shared" si="112"/>
        <v>Arkusz z włókninyCWM-HP152x222A MED strong</v>
      </c>
      <c r="C1060" s="346" t="s">
        <v>1573</v>
      </c>
      <c r="D1060" s="346" t="s">
        <v>954</v>
      </c>
      <c r="E1060" s="17" t="s">
        <v>925</v>
      </c>
      <c r="F1060" s="331" t="s">
        <v>814</v>
      </c>
      <c r="G1060" s="321"/>
      <c r="H1060" s="321"/>
      <c r="I1060" s="321"/>
      <c r="J1060" s="17">
        <v>10</v>
      </c>
      <c r="K1060" s="253" t="s">
        <v>139</v>
      </c>
      <c r="L1060" s="231"/>
      <c r="M1060" s="367">
        <f t="shared" si="109"/>
        <v>5.0999999999999996</v>
      </c>
      <c r="N1060" s="290">
        <f t="shared" si="111"/>
        <v>5.0999999999999996</v>
      </c>
      <c r="O1060" s="231"/>
      <c r="P1060" s="200" t="s">
        <v>955</v>
      </c>
      <c r="Q1060" s="273">
        <v>4.5999999999999996</v>
      </c>
      <c r="R1060" s="282">
        <f t="shared" si="113"/>
        <v>0.10869565217391305</v>
      </c>
      <c r="S1060" s="210">
        <v>5.0999999999999996</v>
      </c>
    </row>
    <row r="1061" spans="1:19">
      <c r="A1061" s="173" t="str">
        <f t="shared" si="112"/>
        <v>Arkusz z włókninyCWM-HP152x222S MED strong</v>
      </c>
      <c r="C1061" s="346" t="s">
        <v>1573</v>
      </c>
      <c r="D1061" s="346" t="s">
        <v>954</v>
      </c>
      <c r="E1061" s="17" t="s">
        <v>925</v>
      </c>
      <c r="F1061" s="321" t="s">
        <v>815</v>
      </c>
      <c r="G1061" s="321"/>
      <c r="H1061" s="321"/>
      <c r="I1061" s="321"/>
      <c r="J1061" s="17">
        <v>10</v>
      </c>
      <c r="K1061" s="253" t="s">
        <v>139</v>
      </c>
      <c r="L1061" s="231"/>
      <c r="M1061" s="367">
        <f t="shared" si="109"/>
        <v>5.0999999999999996</v>
      </c>
      <c r="N1061" s="290">
        <f t="shared" si="111"/>
        <v>5.0999999999999996</v>
      </c>
      <c r="O1061" s="231"/>
      <c r="P1061" s="200" t="s">
        <v>956</v>
      </c>
      <c r="Q1061" s="273">
        <v>4.5999999999999996</v>
      </c>
      <c r="R1061" s="282">
        <f t="shared" si="113"/>
        <v>0.10869565217391305</v>
      </c>
      <c r="S1061" s="210">
        <v>5.0999999999999996</v>
      </c>
    </row>
    <row r="1062" spans="1:19">
      <c r="A1062" s="173" t="str">
        <f t="shared" si="112"/>
        <v>Arkusz z włókninyCWM-HP152x222A FIN strong</v>
      </c>
      <c r="C1062" s="346" t="s">
        <v>1573</v>
      </c>
      <c r="D1062" s="346" t="s">
        <v>954</v>
      </c>
      <c r="E1062" s="17" t="s">
        <v>925</v>
      </c>
      <c r="F1062" s="321" t="s">
        <v>816</v>
      </c>
      <c r="G1062" s="321"/>
      <c r="H1062" s="321"/>
      <c r="I1062" s="321"/>
      <c r="J1062" s="17">
        <v>10</v>
      </c>
      <c r="K1062" s="253" t="s">
        <v>139</v>
      </c>
      <c r="L1062" s="231"/>
      <c r="M1062" s="367">
        <f t="shared" si="109"/>
        <v>4.2</v>
      </c>
      <c r="N1062" s="290">
        <f t="shared" si="111"/>
        <v>4.2</v>
      </c>
      <c r="O1062" s="231"/>
      <c r="P1062" s="200" t="s">
        <v>957</v>
      </c>
      <c r="Q1062" s="273">
        <v>3.8</v>
      </c>
      <c r="R1062" s="282">
        <f t="shared" si="113"/>
        <v>0.10526315789473695</v>
      </c>
      <c r="S1062" s="210">
        <v>4.2</v>
      </c>
    </row>
    <row r="1063" spans="1:19">
      <c r="A1063" s="173" t="str">
        <f t="shared" si="112"/>
        <v>Arkusz z włókninyCWM-HP152x222A VFN strong</v>
      </c>
      <c r="C1063" s="346" t="s">
        <v>1573</v>
      </c>
      <c r="D1063" s="346" t="s">
        <v>954</v>
      </c>
      <c r="E1063" s="17" t="s">
        <v>925</v>
      </c>
      <c r="F1063" s="321" t="s">
        <v>817</v>
      </c>
      <c r="G1063" s="321"/>
      <c r="H1063" s="321"/>
      <c r="I1063" s="321"/>
      <c r="J1063" s="17">
        <v>10</v>
      </c>
      <c r="K1063" s="253" t="s">
        <v>139</v>
      </c>
      <c r="L1063" s="231"/>
      <c r="M1063" s="367">
        <f t="shared" ref="M1063:M1126" si="114">S1063</f>
        <v>4.2</v>
      </c>
      <c r="N1063" s="290">
        <f t="shared" si="111"/>
        <v>4.2</v>
      </c>
      <c r="O1063" s="231"/>
      <c r="P1063" s="200" t="s">
        <v>958</v>
      </c>
      <c r="Q1063" s="273">
        <v>3.8</v>
      </c>
      <c r="R1063" s="282">
        <f t="shared" si="113"/>
        <v>0.10526315789473695</v>
      </c>
      <c r="S1063" s="210">
        <v>4.2</v>
      </c>
    </row>
    <row r="1064" spans="1:19">
      <c r="A1064" s="173" t="str">
        <f t="shared" si="112"/>
        <v>Arkusz z włókninyCW-HP152x222A CRS</v>
      </c>
      <c r="C1064" s="346" t="s">
        <v>1573</v>
      </c>
      <c r="D1064" s="346" t="s">
        <v>959</v>
      </c>
      <c r="E1064" s="17" t="s">
        <v>925</v>
      </c>
      <c r="F1064" s="321" t="s">
        <v>65</v>
      </c>
      <c r="G1064" s="321"/>
      <c r="H1064" s="321"/>
      <c r="I1064" s="321"/>
      <c r="J1064" s="17">
        <v>10</v>
      </c>
      <c r="K1064" s="253" t="s">
        <v>139</v>
      </c>
      <c r="L1064" s="231"/>
      <c r="M1064" s="367">
        <f t="shared" si="114"/>
        <v>5.8</v>
      </c>
      <c r="N1064" s="290">
        <f t="shared" si="111"/>
        <v>5.8</v>
      </c>
      <c r="O1064" s="231"/>
      <c r="P1064" s="200" t="s">
        <v>960</v>
      </c>
      <c r="Q1064" s="273">
        <v>5.2</v>
      </c>
      <c r="R1064" s="282">
        <f t="shared" si="113"/>
        <v>0.11538461538461531</v>
      </c>
      <c r="S1064" s="210">
        <v>5.8</v>
      </c>
    </row>
    <row r="1065" spans="1:19">
      <c r="A1065" s="173" t="str">
        <f t="shared" si="112"/>
        <v>Arkusz z włókninyCW-HP152x222A MED</v>
      </c>
      <c r="C1065" s="346" t="s">
        <v>1573</v>
      </c>
      <c r="D1065" s="346" t="s">
        <v>959</v>
      </c>
      <c r="E1065" s="17" t="s">
        <v>925</v>
      </c>
      <c r="F1065" s="321" t="s">
        <v>358</v>
      </c>
      <c r="G1065" s="321"/>
      <c r="H1065" s="321"/>
      <c r="I1065" s="321"/>
      <c r="J1065" s="17">
        <v>10</v>
      </c>
      <c r="K1065" s="253" t="s">
        <v>139</v>
      </c>
      <c r="L1065" s="231"/>
      <c r="M1065" s="367">
        <f t="shared" si="114"/>
        <v>5.0999999999999996</v>
      </c>
      <c r="N1065" s="290">
        <f t="shared" si="111"/>
        <v>5.0999999999999996</v>
      </c>
      <c r="O1065" s="231"/>
      <c r="P1065" s="200" t="s">
        <v>961</v>
      </c>
      <c r="Q1065" s="273">
        <v>4.5999999999999996</v>
      </c>
      <c r="R1065" s="282">
        <f t="shared" si="113"/>
        <v>0.10869565217391305</v>
      </c>
      <c r="S1065" s="210">
        <v>5.0999999999999996</v>
      </c>
    </row>
    <row r="1066" spans="1:19">
      <c r="A1066" s="173" t="str">
        <f t="shared" si="112"/>
        <v>Arkusz z włókninyCW-HP152x222A VFN</v>
      </c>
      <c r="C1066" s="346" t="s">
        <v>1573</v>
      </c>
      <c r="D1066" s="346" t="s">
        <v>959</v>
      </c>
      <c r="E1066" s="17" t="s">
        <v>925</v>
      </c>
      <c r="F1066" s="321" t="s">
        <v>68</v>
      </c>
      <c r="G1066" s="321"/>
      <c r="H1066" s="321"/>
      <c r="I1066" s="321"/>
      <c r="J1066" s="17">
        <v>10</v>
      </c>
      <c r="K1066" s="253" t="s">
        <v>139</v>
      </c>
      <c r="L1066" s="231"/>
      <c r="M1066" s="367">
        <f t="shared" si="114"/>
        <v>4.2</v>
      </c>
      <c r="N1066" s="290">
        <f t="shared" si="111"/>
        <v>4.2</v>
      </c>
      <c r="O1066" s="231"/>
      <c r="P1066" s="200" t="s">
        <v>962</v>
      </c>
      <c r="Q1066" s="273">
        <v>3.8</v>
      </c>
      <c r="R1066" s="282">
        <f t="shared" si="113"/>
        <v>0.10526315789473695</v>
      </c>
      <c r="S1066" s="210">
        <v>4.2</v>
      </c>
    </row>
    <row r="1067" spans="1:19">
      <c r="A1067" s="173" t="str">
        <f t="shared" si="112"/>
        <v>Arkusz z włókninyCW-HP152x222S FIN</v>
      </c>
      <c r="C1067" s="346" t="s">
        <v>1573</v>
      </c>
      <c r="D1067" s="346" t="s">
        <v>959</v>
      </c>
      <c r="E1067" s="17" t="s">
        <v>925</v>
      </c>
      <c r="F1067" s="321" t="s">
        <v>392</v>
      </c>
      <c r="G1067" s="321"/>
      <c r="H1067" s="321"/>
      <c r="I1067" s="321"/>
      <c r="J1067" s="17">
        <v>10</v>
      </c>
      <c r="K1067" s="253" t="s">
        <v>139</v>
      </c>
      <c r="L1067" s="231"/>
      <c r="M1067" s="367">
        <f t="shared" si="114"/>
        <v>4.4000000000000004</v>
      </c>
      <c r="N1067" s="290">
        <f t="shared" si="111"/>
        <v>4.4000000000000004</v>
      </c>
      <c r="O1067" s="231"/>
      <c r="P1067" s="200" t="s">
        <v>963</v>
      </c>
      <c r="Q1067" s="273">
        <v>4</v>
      </c>
      <c r="R1067" s="282">
        <f t="shared" si="113"/>
        <v>0.10000000000000009</v>
      </c>
      <c r="S1067" s="210">
        <v>4.4000000000000004</v>
      </c>
    </row>
    <row r="1068" spans="1:19">
      <c r="A1068" s="173" t="str">
        <f t="shared" si="112"/>
        <v>Arkusz z włókninyCW-HP152x222S UFN (P600)</v>
      </c>
      <c r="C1068" s="346" t="s">
        <v>1573</v>
      </c>
      <c r="D1068" s="346" t="s">
        <v>959</v>
      </c>
      <c r="E1068" s="17" t="s">
        <v>925</v>
      </c>
      <c r="F1068" s="10" t="s">
        <v>876</v>
      </c>
      <c r="G1068" s="321"/>
      <c r="H1068" s="321"/>
      <c r="I1068" s="321"/>
      <c r="J1068" s="17">
        <v>10</v>
      </c>
      <c r="K1068" s="253" t="s">
        <v>139</v>
      </c>
      <c r="L1068" s="231"/>
      <c r="M1068" s="367">
        <f t="shared" si="114"/>
        <v>4.2</v>
      </c>
      <c r="N1068" s="290">
        <f t="shared" si="111"/>
        <v>4.2</v>
      </c>
      <c r="O1068" s="231"/>
      <c r="P1068" s="200" t="s">
        <v>964</v>
      </c>
      <c r="Q1068" s="273">
        <v>3.8</v>
      </c>
      <c r="R1068" s="282">
        <f t="shared" si="113"/>
        <v>0.10526315789473695</v>
      </c>
      <c r="S1068" s="210">
        <v>4.2</v>
      </c>
    </row>
    <row r="1069" spans="1:19">
      <c r="A1069" s="173" t="str">
        <f t="shared" si="112"/>
        <v>Arkusz z włókninyCW-HP152x222S UFN (P1000)</v>
      </c>
      <c r="C1069" s="346" t="s">
        <v>1573</v>
      </c>
      <c r="D1069" s="346" t="s">
        <v>959</v>
      </c>
      <c r="E1069" s="17" t="s">
        <v>925</v>
      </c>
      <c r="F1069" s="321" t="s">
        <v>878</v>
      </c>
      <c r="G1069" s="321"/>
      <c r="H1069" s="321"/>
      <c r="I1069" s="321"/>
      <c r="J1069" s="17">
        <v>10</v>
      </c>
      <c r="K1069" s="253" t="s">
        <v>139</v>
      </c>
      <c r="L1069" s="231"/>
      <c r="M1069" s="367">
        <f t="shared" si="114"/>
        <v>4.2</v>
      </c>
      <c r="N1069" s="290">
        <f t="shared" si="111"/>
        <v>4.2</v>
      </c>
      <c r="O1069" s="231"/>
      <c r="P1069" s="200" t="s">
        <v>2357</v>
      </c>
      <c r="Q1069" s="273">
        <v>3.8</v>
      </c>
      <c r="R1069" s="282">
        <f t="shared" si="113"/>
        <v>0.10526315789473695</v>
      </c>
      <c r="S1069" s="210">
        <v>4.2</v>
      </c>
    </row>
    <row r="1070" spans="1:19">
      <c r="A1070" s="173" t="str">
        <f t="shared" si="112"/>
        <v xml:space="preserve">Rolka z włókninyCP-RL300x10000  A MED </v>
      </c>
      <c r="C1070" s="361" t="s">
        <v>1574</v>
      </c>
      <c r="D1070" s="361" t="s">
        <v>965</v>
      </c>
      <c r="E1070" s="10" t="s">
        <v>966</v>
      </c>
      <c r="F1070" s="28" t="s">
        <v>967</v>
      </c>
      <c r="G1070" s="28"/>
      <c r="H1070" s="28"/>
      <c r="I1070" s="28"/>
      <c r="J1070" s="17">
        <v>1</v>
      </c>
      <c r="K1070" s="253" t="s">
        <v>139</v>
      </c>
      <c r="L1070" s="231"/>
      <c r="M1070" s="367">
        <f t="shared" si="114"/>
        <v>1138</v>
      </c>
      <c r="N1070" s="290">
        <f t="shared" si="111"/>
        <v>1138</v>
      </c>
      <c r="O1070" s="231"/>
      <c r="P1070" s="200" t="s">
        <v>2324</v>
      </c>
      <c r="Q1070" s="273">
        <v>1138</v>
      </c>
      <c r="R1070" s="282">
        <f t="shared" si="113"/>
        <v>0</v>
      </c>
      <c r="S1070" s="210">
        <v>1138</v>
      </c>
    </row>
    <row r="1071" spans="1:19">
      <c r="A1071" s="173" t="str">
        <f t="shared" si="112"/>
        <v xml:space="preserve">Rolka z włókninyCP-RL150x10000  A MED </v>
      </c>
      <c r="C1071" s="361" t="s">
        <v>1574</v>
      </c>
      <c r="D1071" s="361" t="s">
        <v>965</v>
      </c>
      <c r="E1071" s="10" t="s">
        <v>968</v>
      </c>
      <c r="F1071" s="28" t="s">
        <v>967</v>
      </c>
      <c r="G1071" s="28"/>
      <c r="H1071" s="28"/>
      <c r="I1071" s="28"/>
      <c r="J1071" s="17">
        <v>2</v>
      </c>
      <c r="K1071" s="253" t="s">
        <v>139</v>
      </c>
      <c r="L1071" s="231"/>
      <c r="M1071" s="367">
        <f t="shared" si="114"/>
        <v>574</v>
      </c>
      <c r="N1071" s="290">
        <f t="shared" si="111"/>
        <v>574</v>
      </c>
      <c r="O1071" s="231"/>
      <c r="P1071" s="200" t="s">
        <v>969</v>
      </c>
      <c r="Q1071" s="273">
        <v>574</v>
      </c>
      <c r="R1071" s="282">
        <f t="shared" si="113"/>
        <v>0</v>
      </c>
      <c r="S1071" s="210">
        <v>574</v>
      </c>
    </row>
    <row r="1072" spans="1:19">
      <c r="A1072" s="173" t="str">
        <f t="shared" si="112"/>
        <v xml:space="preserve">Rolka z włókninyCP-RL100x10000  A MED </v>
      </c>
      <c r="C1072" s="361" t="s">
        <v>1574</v>
      </c>
      <c r="D1072" s="361" t="s">
        <v>965</v>
      </c>
      <c r="E1072" s="10" t="s">
        <v>970</v>
      </c>
      <c r="F1072" s="28" t="s">
        <v>967</v>
      </c>
      <c r="G1072" s="28"/>
      <c r="H1072" s="28"/>
      <c r="I1072" s="28"/>
      <c r="J1072" s="17">
        <v>3</v>
      </c>
      <c r="K1072" s="253" t="s">
        <v>139</v>
      </c>
      <c r="L1072" s="231"/>
      <c r="M1072" s="367">
        <f t="shared" si="114"/>
        <v>394</v>
      </c>
      <c r="N1072" s="290">
        <f t="shared" si="111"/>
        <v>394</v>
      </c>
      <c r="O1072" s="231"/>
      <c r="P1072" s="200" t="s">
        <v>971</v>
      </c>
      <c r="Q1072" s="273">
        <v>394</v>
      </c>
      <c r="R1072" s="282">
        <f t="shared" si="113"/>
        <v>0</v>
      </c>
      <c r="S1072" s="210">
        <v>394</v>
      </c>
    </row>
    <row r="1073" spans="1:19">
      <c r="A1073" s="173" t="str">
        <f t="shared" si="112"/>
        <v>Rolka z włókninyCF-RL100x10000A VFN</v>
      </c>
      <c r="C1073" s="361" t="s">
        <v>1574</v>
      </c>
      <c r="D1073" s="361" t="s">
        <v>1585</v>
      </c>
      <c r="E1073" s="10" t="s">
        <v>970</v>
      </c>
      <c r="F1073" s="10" t="s">
        <v>68</v>
      </c>
      <c r="G1073" s="28"/>
      <c r="H1073" s="28"/>
      <c r="I1073" s="28"/>
      <c r="J1073" s="17">
        <v>3</v>
      </c>
      <c r="K1073" s="253"/>
      <c r="L1073" s="231"/>
      <c r="M1073" s="367">
        <f t="shared" si="114"/>
        <v>146</v>
      </c>
      <c r="N1073" s="290">
        <f t="shared" si="111"/>
        <v>146</v>
      </c>
      <c r="O1073" s="231"/>
      <c r="P1073" s="200" t="s">
        <v>2286</v>
      </c>
      <c r="Q1073" s="273">
        <v>146</v>
      </c>
      <c r="R1073" s="282">
        <f t="shared" si="113"/>
        <v>0</v>
      </c>
      <c r="S1073" s="210">
        <v>146</v>
      </c>
    </row>
    <row r="1074" spans="1:19">
      <c r="A1074" s="173" t="str">
        <f t="shared" si="112"/>
        <v>Rolka z włókninyCF-RL115x10000A VFN</v>
      </c>
      <c r="C1074" s="361" t="s">
        <v>1574</v>
      </c>
      <c r="D1074" s="361" t="s">
        <v>1585</v>
      </c>
      <c r="E1074" s="10" t="s">
        <v>981</v>
      </c>
      <c r="F1074" s="10" t="s">
        <v>68</v>
      </c>
      <c r="G1074" s="28"/>
      <c r="H1074" s="28"/>
      <c r="I1074" s="28"/>
      <c r="J1074" s="17">
        <v>8</v>
      </c>
      <c r="K1074" s="253"/>
      <c r="L1074" s="231"/>
      <c r="M1074" s="367">
        <f t="shared" si="114"/>
        <v>164</v>
      </c>
      <c r="N1074" s="290">
        <f t="shared" si="111"/>
        <v>164</v>
      </c>
      <c r="O1074" s="231"/>
      <c r="P1074" s="200" t="s">
        <v>2287</v>
      </c>
      <c r="Q1074" s="273">
        <v>164</v>
      </c>
      <c r="R1074" s="282">
        <f t="shared" si="113"/>
        <v>0</v>
      </c>
      <c r="S1074" s="210">
        <v>164</v>
      </c>
    </row>
    <row r="1075" spans="1:19">
      <c r="A1075" s="173" t="str">
        <f t="shared" si="112"/>
        <v>Rolka z włókninyCF-RL150x10000A VFN</v>
      </c>
      <c r="C1075" s="361" t="s">
        <v>1574</v>
      </c>
      <c r="D1075" s="361" t="s">
        <v>1585</v>
      </c>
      <c r="E1075" s="10" t="s">
        <v>968</v>
      </c>
      <c r="F1075" s="10" t="s">
        <v>68</v>
      </c>
      <c r="G1075" s="28"/>
      <c r="H1075" s="28"/>
      <c r="I1075" s="28"/>
      <c r="J1075" s="17">
        <v>2</v>
      </c>
      <c r="K1075" s="253"/>
      <c r="L1075" s="231"/>
      <c r="M1075" s="367">
        <f t="shared" si="114"/>
        <v>212</v>
      </c>
      <c r="N1075" s="290">
        <f t="shared" si="111"/>
        <v>212</v>
      </c>
      <c r="O1075" s="231"/>
      <c r="P1075" s="200" t="s">
        <v>2288</v>
      </c>
      <c r="Q1075" s="273">
        <v>212</v>
      </c>
      <c r="R1075" s="282">
        <f t="shared" si="113"/>
        <v>0</v>
      </c>
      <c r="S1075" s="210">
        <v>212</v>
      </c>
    </row>
    <row r="1076" spans="1:19">
      <c r="A1076" s="173" t="str">
        <f t="shared" si="112"/>
        <v>Rolka z włókninyHS-RL150x10000A VFN</v>
      </c>
      <c r="C1076" s="10" t="s">
        <v>1574</v>
      </c>
      <c r="D1076" s="10" t="s">
        <v>972</v>
      </c>
      <c r="E1076" s="10" t="s">
        <v>968</v>
      </c>
      <c r="F1076" s="10" t="s">
        <v>68</v>
      </c>
      <c r="G1076" s="10"/>
      <c r="H1076" s="10"/>
      <c r="I1076" s="10"/>
      <c r="J1076" s="10">
        <v>2</v>
      </c>
      <c r="K1076" s="253" t="s">
        <v>139</v>
      </c>
      <c r="L1076" s="225"/>
      <c r="M1076" s="367">
        <f t="shared" si="114"/>
        <v>530</v>
      </c>
      <c r="N1076" s="290">
        <f t="shared" si="111"/>
        <v>530</v>
      </c>
      <c r="O1076" s="225"/>
      <c r="P1076" s="200" t="s">
        <v>2324</v>
      </c>
      <c r="Q1076" s="273">
        <v>530</v>
      </c>
      <c r="R1076" s="282">
        <f t="shared" si="113"/>
        <v>0</v>
      </c>
      <c r="S1076" s="210">
        <v>530</v>
      </c>
    </row>
    <row r="1077" spans="1:19">
      <c r="A1077" s="173" t="str">
        <f t="shared" si="112"/>
        <v>Rolka z włókninyHS-RL100x10000A VFN</v>
      </c>
      <c r="C1077" s="10" t="s">
        <v>1574</v>
      </c>
      <c r="D1077" s="10" t="s">
        <v>972</v>
      </c>
      <c r="E1077" s="10" t="s">
        <v>970</v>
      </c>
      <c r="F1077" s="10" t="s">
        <v>68</v>
      </c>
      <c r="G1077" s="10"/>
      <c r="H1077" s="10"/>
      <c r="I1077" s="10"/>
      <c r="J1077" s="10">
        <v>3</v>
      </c>
      <c r="K1077" s="253" t="s">
        <v>139</v>
      </c>
      <c r="L1077" s="225"/>
      <c r="M1077" s="367">
        <f t="shared" si="114"/>
        <v>354</v>
      </c>
      <c r="N1077" s="290">
        <f t="shared" si="111"/>
        <v>354</v>
      </c>
      <c r="O1077" s="225"/>
      <c r="P1077" s="200" t="s">
        <v>973</v>
      </c>
      <c r="Q1077" s="273">
        <v>354</v>
      </c>
      <c r="R1077" s="282">
        <f t="shared" si="113"/>
        <v>0</v>
      </c>
      <c r="S1077" s="210">
        <v>354</v>
      </c>
    </row>
    <row r="1078" spans="1:19">
      <c r="A1078" s="173" t="str">
        <f t="shared" si="112"/>
        <v>Rolka z włókninyP-RL150x10000TYPE-T</v>
      </c>
      <c r="C1078" s="361" t="s">
        <v>1574</v>
      </c>
      <c r="D1078" s="361" t="s">
        <v>975</v>
      </c>
      <c r="E1078" s="10" t="s">
        <v>968</v>
      </c>
      <c r="F1078" s="10" t="s">
        <v>399</v>
      </c>
      <c r="G1078" s="10"/>
      <c r="H1078" s="10"/>
      <c r="I1078" s="10"/>
      <c r="J1078" s="17">
        <v>2</v>
      </c>
      <c r="K1078" s="253" t="s">
        <v>139</v>
      </c>
      <c r="L1078" s="231"/>
      <c r="M1078" s="367">
        <f t="shared" si="114"/>
        <v>544</v>
      </c>
      <c r="N1078" s="290">
        <f t="shared" si="111"/>
        <v>544</v>
      </c>
      <c r="O1078" s="231"/>
      <c r="P1078" s="200" t="s">
        <v>2178</v>
      </c>
      <c r="Q1078" s="273">
        <v>492</v>
      </c>
      <c r="R1078" s="282">
        <f t="shared" si="113"/>
        <v>0.10569105691056911</v>
      </c>
      <c r="S1078" s="210">
        <v>544</v>
      </c>
    </row>
    <row r="1079" spans="1:19">
      <c r="A1079" s="173" t="str">
        <f t="shared" si="112"/>
        <v>Rolka z włókninyP-RL100x10000TYPE-T</v>
      </c>
      <c r="C1079" s="361" t="s">
        <v>1574</v>
      </c>
      <c r="D1079" s="361" t="s">
        <v>975</v>
      </c>
      <c r="E1079" s="10" t="s">
        <v>970</v>
      </c>
      <c r="F1079" s="10" t="s">
        <v>399</v>
      </c>
      <c r="G1079" s="10"/>
      <c r="H1079" s="10"/>
      <c r="I1079" s="10"/>
      <c r="J1079" s="17">
        <v>3</v>
      </c>
      <c r="K1079" s="253" t="s">
        <v>139</v>
      </c>
      <c r="L1079" s="231"/>
      <c r="M1079" s="367">
        <f t="shared" si="114"/>
        <v>366</v>
      </c>
      <c r="N1079" s="290">
        <f t="shared" si="111"/>
        <v>366</v>
      </c>
      <c r="O1079" s="231"/>
      <c r="P1079" s="200" t="s">
        <v>976</v>
      </c>
      <c r="Q1079" s="273">
        <v>332</v>
      </c>
      <c r="R1079" s="282">
        <f t="shared" si="113"/>
        <v>0.10240963855421686</v>
      </c>
      <c r="S1079" s="210">
        <v>366</v>
      </c>
    </row>
    <row r="1080" spans="1:19">
      <c r="A1080" s="173" t="str">
        <f t="shared" si="112"/>
        <v>Rolka z włókninyHD-RL150x10000A CRS</v>
      </c>
      <c r="C1080" s="346" t="s">
        <v>1574</v>
      </c>
      <c r="D1080" s="346" t="s">
        <v>977</v>
      </c>
      <c r="E1080" s="17" t="s">
        <v>968</v>
      </c>
      <c r="F1080" s="321" t="s">
        <v>65</v>
      </c>
      <c r="G1080" s="321"/>
      <c r="H1080" s="321"/>
      <c r="I1080" s="321"/>
      <c r="J1080" s="17">
        <v>2</v>
      </c>
      <c r="K1080" s="253" t="s">
        <v>139</v>
      </c>
      <c r="L1080" s="231"/>
      <c r="M1080" s="367">
        <f t="shared" si="114"/>
        <v>232</v>
      </c>
      <c r="N1080" s="290">
        <f t="shared" si="111"/>
        <v>232</v>
      </c>
      <c r="O1080" s="231"/>
      <c r="P1080" s="200" t="s">
        <v>978</v>
      </c>
      <c r="Q1080" s="273">
        <v>232</v>
      </c>
      <c r="R1080" s="282">
        <f t="shared" si="113"/>
        <v>0</v>
      </c>
      <c r="S1080" s="210">
        <v>232</v>
      </c>
    </row>
    <row r="1081" spans="1:19">
      <c r="A1081" s="173" t="str">
        <f t="shared" ref="A1081:A1144" si="115">_xlfn.CONCAT(C1081,D1081,E1081,F1081,G1081,I1081)</f>
        <v>Rolka z włókninyHD-RL150x10000A FIN RED</v>
      </c>
      <c r="C1081" s="346" t="s">
        <v>1574</v>
      </c>
      <c r="D1081" s="346" t="s">
        <v>977</v>
      </c>
      <c r="E1081" s="17" t="s">
        <v>968</v>
      </c>
      <c r="F1081" s="321" t="s">
        <v>883</v>
      </c>
      <c r="G1081" s="321"/>
      <c r="H1081" s="321"/>
      <c r="I1081" s="321"/>
      <c r="J1081" s="17">
        <v>2</v>
      </c>
      <c r="K1081" s="253" t="s">
        <v>139</v>
      </c>
      <c r="L1081" s="231"/>
      <c r="M1081" s="367">
        <f t="shared" si="114"/>
        <v>146</v>
      </c>
      <c r="N1081" s="290">
        <f t="shared" si="111"/>
        <v>146</v>
      </c>
      <c r="O1081" s="231"/>
      <c r="P1081" s="200" t="s">
        <v>979</v>
      </c>
      <c r="Q1081" s="273">
        <v>146</v>
      </c>
      <c r="R1081" s="282">
        <f t="shared" si="113"/>
        <v>0</v>
      </c>
      <c r="S1081" s="210">
        <v>146</v>
      </c>
    </row>
    <row r="1082" spans="1:19">
      <c r="A1082" s="173" t="str">
        <f t="shared" si="115"/>
        <v>Rolka z włókninyHD-RL150x10000A VFN</v>
      </c>
      <c r="C1082" s="346" t="s">
        <v>1574</v>
      </c>
      <c r="D1082" s="346" t="s">
        <v>977</v>
      </c>
      <c r="E1082" s="17" t="s">
        <v>968</v>
      </c>
      <c r="F1082" s="321" t="s">
        <v>68</v>
      </c>
      <c r="G1082" s="321"/>
      <c r="H1082" s="321"/>
      <c r="I1082" s="321"/>
      <c r="J1082" s="17">
        <v>2</v>
      </c>
      <c r="K1082" s="253" t="s">
        <v>139</v>
      </c>
      <c r="L1082" s="231"/>
      <c r="M1082" s="367">
        <f t="shared" si="114"/>
        <v>144</v>
      </c>
      <c r="N1082" s="290">
        <f t="shared" si="111"/>
        <v>144</v>
      </c>
      <c r="O1082" s="231"/>
      <c r="P1082" s="200" t="s">
        <v>980</v>
      </c>
      <c r="Q1082" s="273">
        <v>144</v>
      </c>
      <c r="R1082" s="282">
        <f t="shared" si="113"/>
        <v>0</v>
      </c>
      <c r="S1082" s="210">
        <v>144</v>
      </c>
    </row>
    <row r="1083" spans="1:19">
      <c r="A1083" s="173" t="str">
        <f t="shared" si="115"/>
        <v>Rolka z włókninyHD-RL115x10000A CRS</v>
      </c>
      <c r="C1083" s="346" t="s">
        <v>1574</v>
      </c>
      <c r="D1083" s="346" t="s">
        <v>977</v>
      </c>
      <c r="E1083" s="17" t="s">
        <v>981</v>
      </c>
      <c r="F1083" s="321" t="s">
        <v>65</v>
      </c>
      <c r="G1083" s="321"/>
      <c r="H1083" s="321"/>
      <c r="I1083" s="321"/>
      <c r="J1083" s="17">
        <v>13</v>
      </c>
      <c r="K1083" s="253" t="s">
        <v>139</v>
      </c>
      <c r="L1083" s="231"/>
      <c r="M1083" s="367">
        <f t="shared" si="114"/>
        <v>182</v>
      </c>
      <c r="N1083" s="290">
        <f t="shared" si="111"/>
        <v>182</v>
      </c>
      <c r="O1083" s="231"/>
      <c r="P1083" s="200" t="s">
        <v>982</v>
      </c>
      <c r="Q1083" s="273">
        <v>182</v>
      </c>
      <c r="R1083" s="282">
        <f t="shared" si="113"/>
        <v>0</v>
      </c>
      <c r="S1083" s="210">
        <v>182</v>
      </c>
    </row>
    <row r="1084" spans="1:19">
      <c r="A1084" s="173" t="str">
        <f t="shared" si="115"/>
        <v>Rolka z włókninyHD-RL115x10000A FIN RED</v>
      </c>
      <c r="C1084" s="346" t="s">
        <v>1574</v>
      </c>
      <c r="D1084" s="346" t="s">
        <v>977</v>
      </c>
      <c r="E1084" s="17" t="s">
        <v>981</v>
      </c>
      <c r="F1084" s="321" t="s">
        <v>883</v>
      </c>
      <c r="G1084" s="321"/>
      <c r="H1084" s="321"/>
      <c r="I1084" s="321"/>
      <c r="J1084" s="17">
        <v>13</v>
      </c>
      <c r="K1084" s="253" t="s">
        <v>139</v>
      </c>
      <c r="L1084" s="231"/>
      <c r="M1084" s="367">
        <f t="shared" si="114"/>
        <v>116</v>
      </c>
      <c r="N1084" s="290">
        <f t="shared" si="111"/>
        <v>116</v>
      </c>
      <c r="O1084" s="231"/>
      <c r="P1084" s="200" t="s">
        <v>983</v>
      </c>
      <c r="Q1084" s="273">
        <v>116</v>
      </c>
      <c r="R1084" s="282">
        <f t="shared" si="113"/>
        <v>0</v>
      </c>
      <c r="S1084" s="210">
        <v>116</v>
      </c>
    </row>
    <row r="1085" spans="1:19">
      <c r="A1085" s="173" t="str">
        <f t="shared" si="115"/>
        <v>Rolka z włókninyHD-RL115x10000A VFN</v>
      </c>
      <c r="C1085" s="346" t="s">
        <v>1574</v>
      </c>
      <c r="D1085" s="346" t="s">
        <v>977</v>
      </c>
      <c r="E1085" s="17" t="s">
        <v>981</v>
      </c>
      <c r="F1085" s="321" t="s">
        <v>68</v>
      </c>
      <c r="G1085" s="321"/>
      <c r="H1085" s="321"/>
      <c r="I1085" s="321"/>
      <c r="J1085" s="17">
        <v>13</v>
      </c>
      <c r="K1085" s="253" t="s">
        <v>139</v>
      </c>
      <c r="L1085" s="231"/>
      <c r="M1085" s="367">
        <f t="shared" si="114"/>
        <v>114</v>
      </c>
      <c r="N1085" s="290">
        <f t="shared" si="111"/>
        <v>114</v>
      </c>
      <c r="O1085" s="231"/>
      <c r="P1085" s="200" t="s">
        <v>984</v>
      </c>
      <c r="Q1085" s="273">
        <v>114</v>
      </c>
      <c r="R1085" s="282">
        <f t="shared" si="113"/>
        <v>0</v>
      </c>
      <c r="S1085" s="210">
        <v>114</v>
      </c>
    </row>
    <row r="1086" spans="1:19">
      <c r="A1086" s="173" t="str">
        <f t="shared" si="115"/>
        <v>Rolka z włókninyHD-RL100x10000A CRS</v>
      </c>
      <c r="C1086" s="346" t="s">
        <v>1574</v>
      </c>
      <c r="D1086" s="346" t="s">
        <v>977</v>
      </c>
      <c r="E1086" s="17" t="s">
        <v>970</v>
      </c>
      <c r="F1086" s="321" t="s">
        <v>65</v>
      </c>
      <c r="G1086" s="321"/>
      <c r="H1086" s="321"/>
      <c r="I1086" s="321"/>
      <c r="J1086" s="17">
        <v>3</v>
      </c>
      <c r="K1086" s="253" t="s">
        <v>139</v>
      </c>
      <c r="L1086" s="231"/>
      <c r="M1086" s="367">
        <f t="shared" si="114"/>
        <v>162</v>
      </c>
      <c r="N1086" s="290">
        <f t="shared" si="111"/>
        <v>162</v>
      </c>
      <c r="O1086" s="231"/>
      <c r="P1086" s="200" t="s">
        <v>985</v>
      </c>
      <c r="Q1086" s="273">
        <v>162</v>
      </c>
      <c r="R1086" s="282">
        <f t="shared" si="113"/>
        <v>0</v>
      </c>
      <c r="S1086" s="210">
        <v>162</v>
      </c>
    </row>
    <row r="1087" spans="1:19">
      <c r="A1087" s="173" t="str">
        <f t="shared" si="115"/>
        <v>Rolka z włókninyHD-RL100x10000A FIN RED</v>
      </c>
      <c r="C1087" s="346" t="s">
        <v>1574</v>
      </c>
      <c r="D1087" s="346" t="s">
        <v>977</v>
      </c>
      <c r="E1087" s="17" t="s">
        <v>970</v>
      </c>
      <c r="F1087" s="321" t="s">
        <v>883</v>
      </c>
      <c r="G1087" s="321"/>
      <c r="H1087" s="321"/>
      <c r="I1087" s="321"/>
      <c r="J1087" s="17">
        <v>3</v>
      </c>
      <c r="K1087" s="253" t="s">
        <v>139</v>
      </c>
      <c r="L1087" s="231"/>
      <c r="M1087" s="367">
        <f t="shared" si="114"/>
        <v>104</v>
      </c>
      <c r="N1087" s="290">
        <f t="shared" si="111"/>
        <v>104</v>
      </c>
      <c r="O1087" s="231"/>
      <c r="P1087" s="200" t="s">
        <v>986</v>
      </c>
      <c r="Q1087" s="273">
        <v>104</v>
      </c>
      <c r="R1087" s="282">
        <f t="shared" si="113"/>
        <v>0</v>
      </c>
      <c r="S1087" s="210">
        <v>104</v>
      </c>
    </row>
    <row r="1088" spans="1:19">
      <c r="A1088" s="173" t="str">
        <f t="shared" si="115"/>
        <v>Rolka z włókninyHD-RL100x10000A VFN</v>
      </c>
      <c r="C1088" s="346" t="s">
        <v>1574</v>
      </c>
      <c r="D1088" s="346" t="s">
        <v>977</v>
      </c>
      <c r="E1088" s="17" t="s">
        <v>970</v>
      </c>
      <c r="F1088" s="321" t="s">
        <v>68</v>
      </c>
      <c r="G1088" s="321"/>
      <c r="H1088" s="321"/>
      <c r="I1088" s="321"/>
      <c r="J1088" s="17">
        <v>3</v>
      </c>
      <c r="K1088" s="253" t="s">
        <v>139</v>
      </c>
      <c r="L1088" s="231"/>
      <c r="M1088" s="367">
        <f t="shared" si="114"/>
        <v>102</v>
      </c>
      <c r="N1088" s="290">
        <f t="shared" si="111"/>
        <v>102</v>
      </c>
      <c r="O1088" s="231"/>
      <c r="P1088" s="200" t="s">
        <v>987</v>
      </c>
      <c r="Q1088" s="273">
        <v>102</v>
      </c>
      <c r="R1088" s="282">
        <f t="shared" si="113"/>
        <v>0</v>
      </c>
      <c r="S1088" s="210">
        <v>102</v>
      </c>
    </row>
    <row r="1089" spans="1:19">
      <c r="A1089" s="173" t="str">
        <f t="shared" si="115"/>
        <v>Rolka z włókninyCWR-RL150x10000A VFN H</v>
      </c>
      <c r="C1089" s="346" t="s">
        <v>1574</v>
      </c>
      <c r="D1089" s="346" t="s">
        <v>988</v>
      </c>
      <c r="E1089" s="17" t="s">
        <v>968</v>
      </c>
      <c r="F1089" s="321" t="s">
        <v>941</v>
      </c>
      <c r="G1089" s="321"/>
      <c r="H1089" s="321"/>
      <c r="I1089" s="321"/>
      <c r="J1089" s="17">
        <v>2</v>
      </c>
      <c r="K1089" s="253" t="s">
        <v>139</v>
      </c>
      <c r="L1089" s="231"/>
      <c r="M1089" s="367">
        <f t="shared" si="114"/>
        <v>143</v>
      </c>
      <c r="N1089" s="290">
        <f t="shared" si="111"/>
        <v>143</v>
      </c>
      <c r="O1089" s="231"/>
      <c r="P1089" s="200" t="s">
        <v>989</v>
      </c>
      <c r="Q1089" s="273">
        <v>130</v>
      </c>
      <c r="R1089" s="282">
        <f t="shared" si="113"/>
        <v>0.1</v>
      </c>
      <c r="S1089" s="210">
        <v>143</v>
      </c>
    </row>
    <row r="1090" spans="1:19">
      <c r="A1090" s="173" t="str">
        <f t="shared" si="115"/>
        <v>Rolka z włókninyCWR-RL150x10000S UFN H</v>
      </c>
      <c r="C1090" s="346" t="s">
        <v>1574</v>
      </c>
      <c r="D1090" s="346" t="s">
        <v>988</v>
      </c>
      <c r="E1090" s="17" t="s">
        <v>968</v>
      </c>
      <c r="F1090" s="321" t="s">
        <v>943</v>
      </c>
      <c r="G1090" s="321"/>
      <c r="H1090" s="321"/>
      <c r="I1090" s="321"/>
      <c r="J1090" s="17">
        <v>2</v>
      </c>
      <c r="K1090" s="253" t="s">
        <v>139</v>
      </c>
      <c r="L1090" s="231"/>
      <c r="M1090" s="367">
        <f t="shared" si="114"/>
        <v>143</v>
      </c>
      <c r="N1090" s="290">
        <f t="shared" si="111"/>
        <v>143</v>
      </c>
      <c r="O1090" s="231"/>
      <c r="P1090" s="200" t="s">
        <v>990</v>
      </c>
      <c r="Q1090" s="273">
        <v>130</v>
      </c>
      <c r="R1090" s="282">
        <f t="shared" si="113"/>
        <v>0.1</v>
      </c>
      <c r="S1090" s="210">
        <v>143</v>
      </c>
    </row>
    <row r="1091" spans="1:19">
      <c r="A1091" s="173" t="str">
        <f t="shared" si="115"/>
        <v>Rolka z włókninyCWR-RL115x10000A VFN H</v>
      </c>
      <c r="C1091" s="346" t="s">
        <v>1574</v>
      </c>
      <c r="D1091" s="346" t="s">
        <v>988</v>
      </c>
      <c r="E1091" s="17" t="s">
        <v>981</v>
      </c>
      <c r="F1091" s="321" t="s">
        <v>941</v>
      </c>
      <c r="G1091" s="321"/>
      <c r="H1091" s="321"/>
      <c r="I1091" s="321"/>
      <c r="J1091" s="17">
        <v>13</v>
      </c>
      <c r="K1091" s="253" t="s">
        <v>139</v>
      </c>
      <c r="L1091" s="231"/>
      <c r="M1091" s="367">
        <f t="shared" si="114"/>
        <v>128</v>
      </c>
      <c r="N1091" s="290">
        <f t="shared" si="111"/>
        <v>128</v>
      </c>
      <c r="O1091" s="231"/>
      <c r="P1091" s="200" t="s">
        <v>991</v>
      </c>
      <c r="Q1091" s="273">
        <v>116</v>
      </c>
      <c r="R1091" s="282">
        <f t="shared" si="113"/>
        <v>0.10344827586206896</v>
      </c>
      <c r="S1091" s="210">
        <v>128</v>
      </c>
    </row>
    <row r="1092" spans="1:19">
      <c r="A1092" s="173" t="str">
        <f t="shared" si="115"/>
        <v>Rolka z włókninyCWR-RL115x10000S UFN H</v>
      </c>
      <c r="C1092" s="346" t="s">
        <v>1574</v>
      </c>
      <c r="D1092" s="346" t="s">
        <v>988</v>
      </c>
      <c r="E1092" s="17" t="s">
        <v>981</v>
      </c>
      <c r="F1092" s="321" t="s">
        <v>943</v>
      </c>
      <c r="G1092" s="321"/>
      <c r="H1092" s="321"/>
      <c r="I1092" s="321"/>
      <c r="J1092" s="17">
        <v>13</v>
      </c>
      <c r="K1092" s="253" t="s">
        <v>139</v>
      </c>
      <c r="L1092" s="231"/>
      <c r="M1092" s="367">
        <f t="shared" si="114"/>
        <v>128</v>
      </c>
      <c r="N1092" s="290">
        <f t="shared" si="111"/>
        <v>128</v>
      </c>
      <c r="O1092" s="231"/>
      <c r="P1092" s="200" t="s">
        <v>992</v>
      </c>
      <c r="Q1092" s="273">
        <v>116</v>
      </c>
      <c r="R1092" s="282">
        <f t="shared" si="113"/>
        <v>0.10344827586206896</v>
      </c>
      <c r="S1092" s="210">
        <v>128</v>
      </c>
    </row>
    <row r="1093" spans="1:19">
      <c r="A1093" s="173" t="str">
        <f t="shared" si="115"/>
        <v>Rolka z włókninyCWR-RL100x10000A VFN H</v>
      </c>
      <c r="C1093" s="346" t="s">
        <v>1574</v>
      </c>
      <c r="D1093" s="346" t="s">
        <v>988</v>
      </c>
      <c r="E1093" s="17" t="s">
        <v>970</v>
      </c>
      <c r="F1093" s="321" t="s">
        <v>941</v>
      </c>
      <c r="G1093" s="321"/>
      <c r="H1093" s="321"/>
      <c r="I1093" s="321"/>
      <c r="J1093" s="17">
        <v>3</v>
      </c>
      <c r="K1093" s="253" t="s">
        <v>139</v>
      </c>
      <c r="L1093" s="231"/>
      <c r="M1093" s="367">
        <f t="shared" si="114"/>
        <v>107</v>
      </c>
      <c r="N1093" s="290">
        <f t="shared" ref="N1093:N1156" si="116">M1093*(1-$N$2)</f>
        <v>107</v>
      </c>
      <c r="O1093" s="231"/>
      <c r="P1093" s="200" t="s">
        <v>993</v>
      </c>
      <c r="Q1093" s="273">
        <v>97</v>
      </c>
      <c r="R1093" s="282">
        <f t="shared" si="113"/>
        <v>0.10309278350515463</v>
      </c>
      <c r="S1093" s="210">
        <v>107</v>
      </c>
    </row>
    <row r="1094" spans="1:19">
      <c r="A1094" s="173" t="str">
        <f t="shared" si="115"/>
        <v>Rolka z włókninyCWR-RL100x10000S UFN H</v>
      </c>
      <c r="C1094" s="346" t="s">
        <v>1574</v>
      </c>
      <c r="D1094" s="346" t="s">
        <v>988</v>
      </c>
      <c r="E1094" s="17" t="s">
        <v>970</v>
      </c>
      <c r="F1094" s="321" t="s">
        <v>943</v>
      </c>
      <c r="G1094" s="321"/>
      <c r="H1094" s="321"/>
      <c r="I1094" s="321"/>
      <c r="J1094" s="17">
        <v>3</v>
      </c>
      <c r="K1094" s="253" t="s">
        <v>139</v>
      </c>
      <c r="L1094" s="231"/>
      <c r="M1094" s="367">
        <f t="shared" si="114"/>
        <v>107</v>
      </c>
      <c r="N1094" s="290">
        <f t="shared" si="116"/>
        <v>107</v>
      </c>
      <c r="O1094" s="231"/>
      <c r="P1094" s="200" t="s">
        <v>994</v>
      </c>
      <c r="Q1094" s="273">
        <v>97</v>
      </c>
      <c r="R1094" s="282">
        <f t="shared" si="113"/>
        <v>0.10309278350515463</v>
      </c>
      <c r="S1094" s="210">
        <v>107</v>
      </c>
    </row>
    <row r="1095" spans="1:19">
      <c r="A1095" s="173" t="str">
        <f t="shared" si="115"/>
        <v>Rolka z włókninyCWO-RL150x10000A MED C</v>
      </c>
      <c r="C1095" s="346" t="s">
        <v>1574</v>
      </c>
      <c r="D1095" s="346" t="s">
        <v>995</v>
      </c>
      <c r="E1095" s="17" t="s">
        <v>968</v>
      </c>
      <c r="F1095" s="6" t="s">
        <v>946</v>
      </c>
      <c r="G1095" s="321"/>
      <c r="H1095" s="321"/>
      <c r="I1095" s="321"/>
      <c r="J1095" s="17">
        <v>2</v>
      </c>
      <c r="K1095" s="253" t="s">
        <v>139</v>
      </c>
      <c r="L1095" s="231"/>
      <c r="M1095" s="367">
        <f t="shared" si="114"/>
        <v>174</v>
      </c>
      <c r="N1095" s="290">
        <f t="shared" si="116"/>
        <v>174</v>
      </c>
      <c r="O1095" s="231"/>
      <c r="P1095" s="200" t="s">
        <v>996</v>
      </c>
      <c r="Q1095" s="273">
        <v>158</v>
      </c>
      <c r="R1095" s="282">
        <f t="shared" si="113"/>
        <v>0.10126582278481013</v>
      </c>
      <c r="S1095" s="210">
        <v>174</v>
      </c>
    </row>
    <row r="1096" spans="1:19">
      <c r="A1096" s="173" t="str">
        <f t="shared" si="115"/>
        <v>Rolka z włókninyCWO-RL150x10000S MED C</v>
      </c>
      <c r="C1096" s="346" t="s">
        <v>1574</v>
      </c>
      <c r="D1096" s="346" t="s">
        <v>995</v>
      </c>
      <c r="E1096" s="17" t="s">
        <v>968</v>
      </c>
      <c r="F1096" s="331" t="s">
        <v>948</v>
      </c>
      <c r="G1096" s="321"/>
      <c r="H1096" s="321"/>
      <c r="I1096" s="321"/>
      <c r="J1096" s="17">
        <v>2</v>
      </c>
      <c r="K1096" s="253" t="s">
        <v>139</v>
      </c>
      <c r="L1096" s="231"/>
      <c r="M1096" s="367">
        <f t="shared" si="114"/>
        <v>183</v>
      </c>
      <c r="N1096" s="290">
        <f t="shared" si="116"/>
        <v>183</v>
      </c>
      <c r="O1096" s="231"/>
      <c r="P1096" s="200" t="s">
        <v>997</v>
      </c>
      <c r="Q1096" s="273">
        <v>166</v>
      </c>
      <c r="R1096" s="282">
        <f t="shared" si="113"/>
        <v>0.10240963855421686</v>
      </c>
      <c r="S1096" s="210">
        <v>183</v>
      </c>
    </row>
    <row r="1097" spans="1:19">
      <c r="A1097" s="173" t="str">
        <f t="shared" si="115"/>
        <v>Rolka z włókninyCWO-RL150x10000S FIN C</v>
      </c>
      <c r="C1097" s="346" t="s">
        <v>1574</v>
      </c>
      <c r="D1097" s="346" t="s">
        <v>995</v>
      </c>
      <c r="E1097" s="17" t="s">
        <v>968</v>
      </c>
      <c r="F1097" s="6" t="s">
        <v>950</v>
      </c>
      <c r="G1097" s="321"/>
      <c r="H1097" s="321"/>
      <c r="I1097" s="321"/>
      <c r="J1097" s="17">
        <v>2</v>
      </c>
      <c r="K1097" s="253" t="s">
        <v>139</v>
      </c>
      <c r="L1097" s="231"/>
      <c r="M1097" s="367">
        <f t="shared" si="114"/>
        <v>148</v>
      </c>
      <c r="N1097" s="290">
        <f t="shared" si="116"/>
        <v>148</v>
      </c>
      <c r="O1097" s="231"/>
      <c r="P1097" s="200" t="s">
        <v>2179</v>
      </c>
      <c r="Q1097" s="273">
        <v>134</v>
      </c>
      <c r="R1097" s="282">
        <f t="shared" si="113"/>
        <v>0.1044776119402985</v>
      </c>
      <c r="S1097" s="210">
        <v>148</v>
      </c>
    </row>
    <row r="1098" spans="1:19">
      <c r="A1098" s="173" t="str">
        <f t="shared" si="115"/>
        <v>Rolka z włókninyCWO-RL150x10000A FIN C</v>
      </c>
      <c r="C1098" s="346" t="s">
        <v>1574</v>
      </c>
      <c r="D1098" s="346" t="s">
        <v>995</v>
      </c>
      <c r="E1098" s="17" t="s">
        <v>968</v>
      </c>
      <c r="F1098" s="6" t="s">
        <v>952</v>
      </c>
      <c r="G1098" s="321"/>
      <c r="H1098" s="321"/>
      <c r="I1098" s="321"/>
      <c r="J1098" s="17">
        <v>2</v>
      </c>
      <c r="K1098" s="253" t="s">
        <v>139</v>
      </c>
      <c r="L1098" s="231"/>
      <c r="M1098" s="367">
        <f t="shared" si="114"/>
        <v>139</v>
      </c>
      <c r="N1098" s="290">
        <f t="shared" si="116"/>
        <v>139</v>
      </c>
      <c r="O1098" s="231"/>
      <c r="P1098" s="200" t="s">
        <v>998</v>
      </c>
      <c r="Q1098" s="273">
        <v>126</v>
      </c>
      <c r="R1098" s="282">
        <f t="shared" si="113"/>
        <v>0.10317460317460317</v>
      </c>
      <c r="S1098" s="210">
        <v>139</v>
      </c>
    </row>
    <row r="1099" spans="1:19">
      <c r="A1099" s="173" t="str">
        <f t="shared" si="115"/>
        <v>Rolka z włókninyCWO-RL115x10000A MED C</v>
      </c>
      <c r="C1099" s="346" t="s">
        <v>1574</v>
      </c>
      <c r="D1099" s="346" t="s">
        <v>995</v>
      </c>
      <c r="E1099" s="17" t="s">
        <v>981</v>
      </c>
      <c r="F1099" s="6" t="s">
        <v>946</v>
      </c>
      <c r="G1099" s="321"/>
      <c r="H1099" s="321"/>
      <c r="I1099" s="321"/>
      <c r="J1099" s="17">
        <v>13</v>
      </c>
      <c r="K1099" s="253" t="s">
        <v>139</v>
      </c>
      <c r="L1099" s="231"/>
      <c r="M1099" s="367">
        <f t="shared" si="114"/>
        <v>135</v>
      </c>
      <c r="N1099" s="290">
        <f t="shared" si="116"/>
        <v>135</v>
      </c>
      <c r="O1099" s="231"/>
      <c r="P1099" s="200" t="s">
        <v>999</v>
      </c>
      <c r="Q1099" s="273">
        <v>122</v>
      </c>
      <c r="R1099" s="282">
        <f t="shared" si="113"/>
        <v>0.10655737704918032</v>
      </c>
      <c r="S1099" s="210">
        <v>135</v>
      </c>
    </row>
    <row r="1100" spans="1:19">
      <c r="A1100" s="173" t="str">
        <f t="shared" si="115"/>
        <v>Rolka z włókninyCWO-RL115x10000S MED C</v>
      </c>
      <c r="C1100" s="346" t="s">
        <v>1574</v>
      </c>
      <c r="D1100" s="346" t="s">
        <v>995</v>
      </c>
      <c r="E1100" s="17" t="s">
        <v>981</v>
      </c>
      <c r="F1100" s="331" t="s">
        <v>948</v>
      </c>
      <c r="G1100" s="321"/>
      <c r="H1100" s="321"/>
      <c r="I1100" s="321"/>
      <c r="J1100" s="17">
        <v>13</v>
      </c>
      <c r="K1100" s="253" t="s">
        <v>139</v>
      </c>
      <c r="L1100" s="231"/>
      <c r="M1100" s="367">
        <f t="shared" si="114"/>
        <v>143</v>
      </c>
      <c r="N1100" s="290">
        <f t="shared" si="116"/>
        <v>143</v>
      </c>
      <c r="O1100" s="231"/>
      <c r="P1100" s="200" t="s">
        <v>1000</v>
      </c>
      <c r="Q1100" s="273">
        <v>130</v>
      </c>
      <c r="R1100" s="282">
        <f t="shared" si="113"/>
        <v>0.1</v>
      </c>
      <c r="S1100" s="210">
        <v>143</v>
      </c>
    </row>
    <row r="1101" spans="1:19">
      <c r="A1101" s="173" t="str">
        <f t="shared" si="115"/>
        <v>Rolka z włókninyCWO-RL115x10000S FIN C</v>
      </c>
      <c r="C1101" s="346" t="s">
        <v>1574</v>
      </c>
      <c r="D1101" s="346" t="s">
        <v>995</v>
      </c>
      <c r="E1101" s="17" t="s">
        <v>981</v>
      </c>
      <c r="F1101" s="6" t="s">
        <v>950</v>
      </c>
      <c r="G1101" s="321"/>
      <c r="H1101" s="321"/>
      <c r="I1101" s="321"/>
      <c r="J1101" s="17">
        <v>13</v>
      </c>
      <c r="K1101" s="253" t="s">
        <v>139</v>
      </c>
      <c r="L1101" s="231"/>
      <c r="M1101" s="367">
        <f t="shared" si="114"/>
        <v>117</v>
      </c>
      <c r="N1101" s="290">
        <f t="shared" si="116"/>
        <v>117</v>
      </c>
      <c r="O1101" s="231"/>
      <c r="P1101" s="200" t="s">
        <v>1001</v>
      </c>
      <c r="Q1101" s="273">
        <v>106</v>
      </c>
      <c r="R1101" s="282">
        <f t="shared" si="113"/>
        <v>0.10377358490566038</v>
      </c>
      <c r="S1101" s="210">
        <v>117</v>
      </c>
    </row>
    <row r="1102" spans="1:19">
      <c r="A1102" s="173" t="str">
        <f t="shared" si="115"/>
        <v>Rolka z włókninyCWO-RL115x10000A FIN C</v>
      </c>
      <c r="C1102" s="346" t="s">
        <v>1574</v>
      </c>
      <c r="D1102" s="346" t="s">
        <v>995</v>
      </c>
      <c r="E1102" s="17" t="s">
        <v>981</v>
      </c>
      <c r="F1102" s="6" t="s">
        <v>952</v>
      </c>
      <c r="G1102" s="321"/>
      <c r="H1102" s="321"/>
      <c r="I1102" s="321"/>
      <c r="J1102" s="17">
        <v>13</v>
      </c>
      <c r="K1102" s="253" t="s">
        <v>139</v>
      </c>
      <c r="L1102" s="231"/>
      <c r="M1102" s="367">
        <f t="shared" si="114"/>
        <v>110</v>
      </c>
      <c r="N1102" s="290">
        <f t="shared" si="116"/>
        <v>110</v>
      </c>
      <c r="O1102" s="231"/>
      <c r="P1102" s="200" t="s">
        <v>1002</v>
      </c>
      <c r="Q1102" s="273">
        <v>100</v>
      </c>
      <c r="R1102" s="282">
        <f t="shared" si="113"/>
        <v>0.1</v>
      </c>
      <c r="S1102" s="210">
        <v>110</v>
      </c>
    </row>
    <row r="1103" spans="1:19">
      <c r="A1103" s="173" t="str">
        <f t="shared" si="115"/>
        <v>Rolka z włókninyCWO-RL100x10000A MED C</v>
      </c>
      <c r="C1103" s="346" t="s">
        <v>1574</v>
      </c>
      <c r="D1103" s="346" t="s">
        <v>995</v>
      </c>
      <c r="E1103" s="17" t="s">
        <v>970</v>
      </c>
      <c r="F1103" s="6" t="s">
        <v>946</v>
      </c>
      <c r="G1103" s="321"/>
      <c r="H1103" s="321"/>
      <c r="I1103" s="321"/>
      <c r="J1103" s="17">
        <v>3</v>
      </c>
      <c r="K1103" s="253" t="s">
        <v>139</v>
      </c>
      <c r="L1103" s="231"/>
      <c r="M1103" s="367">
        <f t="shared" si="114"/>
        <v>124</v>
      </c>
      <c r="N1103" s="290">
        <f t="shared" si="116"/>
        <v>124</v>
      </c>
      <c r="O1103" s="231"/>
      <c r="P1103" s="200" t="s">
        <v>1003</v>
      </c>
      <c r="Q1103" s="273">
        <v>112</v>
      </c>
      <c r="R1103" s="282">
        <f t="shared" si="113"/>
        <v>0.10714285714285714</v>
      </c>
      <c r="S1103" s="210">
        <v>124</v>
      </c>
    </row>
    <row r="1104" spans="1:19">
      <c r="A1104" s="173" t="str">
        <f t="shared" si="115"/>
        <v>Rolka z włókninyCWO-RL100x10000S MED C</v>
      </c>
      <c r="C1104" s="346" t="s">
        <v>1574</v>
      </c>
      <c r="D1104" s="346" t="s">
        <v>995</v>
      </c>
      <c r="E1104" s="17" t="s">
        <v>970</v>
      </c>
      <c r="F1104" s="331" t="s">
        <v>948</v>
      </c>
      <c r="G1104" s="321"/>
      <c r="H1104" s="321"/>
      <c r="I1104" s="321"/>
      <c r="J1104" s="17">
        <v>3</v>
      </c>
      <c r="K1104" s="253" t="s">
        <v>139</v>
      </c>
      <c r="L1104" s="231"/>
      <c r="M1104" s="367">
        <f t="shared" si="114"/>
        <v>131</v>
      </c>
      <c r="N1104" s="290">
        <f t="shared" si="116"/>
        <v>131</v>
      </c>
      <c r="O1104" s="231"/>
      <c r="P1104" s="200" t="s">
        <v>1004</v>
      </c>
      <c r="Q1104" s="273">
        <v>119</v>
      </c>
      <c r="R1104" s="282">
        <f t="shared" si="113"/>
        <v>0.10084033613445378</v>
      </c>
      <c r="S1104" s="210">
        <v>131</v>
      </c>
    </row>
    <row r="1105" spans="1:19">
      <c r="A1105" s="173" t="str">
        <f t="shared" si="115"/>
        <v>Rolka z włókninyCWO-RL100x10000S FIN C</v>
      </c>
      <c r="C1105" s="346" t="s">
        <v>1574</v>
      </c>
      <c r="D1105" s="346" t="s">
        <v>995</v>
      </c>
      <c r="E1105" s="17" t="s">
        <v>970</v>
      </c>
      <c r="F1105" s="6" t="s">
        <v>950</v>
      </c>
      <c r="G1105" s="321"/>
      <c r="H1105" s="321"/>
      <c r="I1105" s="321"/>
      <c r="J1105" s="17">
        <v>3</v>
      </c>
      <c r="K1105" s="253" t="s">
        <v>139</v>
      </c>
      <c r="L1105" s="231"/>
      <c r="M1105" s="367">
        <f t="shared" si="114"/>
        <v>104</v>
      </c>
      <c r="N1105" s="290">
        <f t="shared" si="116"/>
        <v>104</v>
      </c>
      <c r="O1105" s="231"/>
      <c r="P1105" s="200" t="s">
        <v>1005</v>
      </c>
      <c r="Q1105" s="273">
        <v>94</v>
      </c>
      <c r="R1105" s="282">
        <f t="shared" si="113"/>
        <v>0.10638297872340426</v>
      </c>
      <c r="S1105" s="210">
        <v>104</v>
      </c>
    </row>
    <row r="1106" spans="1:19">
      <c r="A1106" s="173" t="str">
        <f t="shared" si="115"/>
        <v>Rolka z włókninyCWO-RL100x10000A FIN C</v>
      </c>
      <c r="C1106" s="346" t="s">
        <v>1574</v>
      </c>
      <c r="D1106" s="346" t="s">
        <v>995</v>
      </c>
      <c r="E1106" s="17" t="s">
        <v>970</v>
      </c>
      <c r="F1106" s="6" t="s">
        <v>952</v>
      </c>
      <c r="G1106" s="321"/>
      <c r="H1106" s="321"/>
      <c r="I1106" s="321"/>
      <c r="J1106" s="17">
        <v>3</v>
      </c>
      <c r="K1106" s="253" t="s">
        <v>139</v>
      </c>
      <c r="L1106" s="231"/>
      <c r="M1106" s="367">
        <f t="shared" si="114"/>
        <v>102</v>
      </c>
      <c r="N1106" s="290">
        <f t="shared" si="116"/>
        <v>102</v>
      </c>
      <c r="O1106" s="231"/>
      <c r="P1106" s="200" t="s">
        <v>1006</v>
      </c>
      <c r="Q1106" s="273">
        <v>92</v>
      </c>
      <c r="R1106" s="282">
        <f t="shared" si="113"/>
        <v>0.10869565217391304</v>
      </c>
      <c r="S1106" s="210">
        <v>102</v>
      </c>
    </row>
    <row r="1107" spans="1:19">
      <c r="A1107" s="173" t="str">
        <f t="shared" si="115"/>
        <v>Rolka z włókninyCWM-RL150x10000A MED strong</v>
      </c>
      <c r="C1107" s="346" t="s">
        <v>1574</v>
      </c>
      <c r="D1107" s="346" t="s">
        <v>1007</v>
      </c>
      <c r="E1107" s="17" t="s">
        <v>968</v>
      </c>
      <c r="F1107" s="331" t="s">
        <v>814</v>
      </c>
      <c r="G1107" s="321"/>
      <c r="H1107" s="321"/>
      <c r="I1107" s="321"/>
      <c r="J1107" s="17">
        <v>2</v>
      </c>
      <c r="K1107" s="253" t="s">
        <v>139</v>
      </c>
      <c r="L1107" s="231"/>
      <c r="M1107" s="367">
        <f t="shared" si="114"/>
        <v>174</v>
      </c>
      <c r="N1107" s="290">
        <f t="shared" si="116"/>
        <v>174</v>
      </c>
      <c r="O1107" s="231"/>
      <c r="P1107" s="200" t="s">
        <v>1008</v>
      </c>
      <c r="Q1107" s="273">
        <v>158</v>
      </c>
      <c r="R1107" s="282">
        <f t="shared" si="113"/>
        <v>0.10126582278481013</v>
      </c>
      <c r="S1107" s="210">
        <v>174</v>
      </c>
    </row>
    <row r="1108" spans="1:19">
      <c r="A1108" s="173" t="str">
        <f t="shared" si="115"/>
        <v>Rolka z włókninyCWM-RL150x10000S MED strong</v>
      </c>
      <c r="C1108" s="346" t="s">
        <v>1574</v>
      </c>
      <c r="D1108" s="346" t="s">
        <v>1007</v>
      </c>
      <c r="E1108" s="17" t="s">
        <v>968</v>
      </c>
      <c r="F1108" s="331" t="s">
        <v>815</v>
      </c>
      <c r="G1108" s="321"/>
      <c r="H1108" s="321"/>
      <c r="I1108" s="321"/>
      <c r="J1108" s="17">
        <v>2</v>
      </c>
      <c r="K1108" s="253" t="s">
        <v>139</v>
      </c>
      <c r="L1108" s="231"/>
      <c r="M1108" s="367">
        <f t="shared" si="114"/>
        <v>183</v>
      </c>
      <c r="N1108" s="290">
        <f t="shared" si="116"/>
        <v>183</v>
      </c>
      <c r="O1108" s="231"/>
      <c r="P1108" s="200" t="s">
        <v>2324</v>
      </c>
      <c r="Q1108" s="273">
        <v>166</v>
      </c>
      <c r="R1108" s="282">
        <f t="shared" si="113"/>
        <v>0.10240963855421686</v>
      </c>
      <c r="S1108" s="210">
        <v>183</v>
      </c>
    </row>
    <row r="1109" spans="1:19">
      <c r="A1109" s="173" t="str">
        <f t="shared" si="115"/>
        <v>Rolka z włókninyCWM-RL150x10000A FIN strong</v>
      </c>
      <c r="C1109" s="346" t="s">
        <v>1574</v>
      </c>
      <c r="D1109" s="346" t="s">
        <v>1007</v>
      </c>
      <c r="E1109" s="17" t="s">
        <v>968</v>
      </c>
      <c r="F1109" s="321" t="s">
        <v>816</v>
      </c>
      <c r="G1109" s="321"/>
      <c r="H1109" s="321"/>
      <c r="I1109" s="321"/>
      <c r="J1109" s="17">
        <v>2</v>
      </c>
      <c r="K1109" s="253" t="s">
        <v>139</v>
      </c>
      <c r="L1109" s="231"/>
      <c r="M1109" s="367">
        <f t="shared" si="114"/>
        <v>132</v>
      </c>
      <c r="N1109" s="290">
        <f t="shared" si="116"/>
        <v>132</v>
      </c>
      <c r="O1109" s="231"/>
      <c r="P1109" s="200" t="s">
        <v>1009</v>
      </c>
      <c r="Q1109" s="273">
        <v>120</v>
      </c>
      <c r="R1109" s="282">
        <f t="shared" si="113"/>
        <v>0.1</v>
      </c>
      <c r="S1109" s="210">
        <v>132</v>
      </c>
    </row>
    <row r="1110" spans="1:19">
      <c r="A1110" s="173" t="str">
        <f t="shared" si="115"/>
        <v>Rolka z włókninyCWM-RL150x10000A VFN strong</v>
      </c>
      <c r="C1110" s="346" t="s">
        <v>1574</v>
      </c>
      <c r="D1110" s="346" t="s">
        <v>1007</v>
      </c>
      <c r="E1110" s="17" t="s">
        <v>968</v>
      </c>
      <c r="F1110" s="321" t="s">
        <v>817</v>
      </c>
      <c r="G1110" s="321"/>
      <c r="H1110" s="321"/>
      <c r="I1110" s="321"/>
      <c r="J1110" s="17">
        <v>2</v>
      </c>
      <c r="K1110" s="253" t="s">
        <v>139</v>
      </c>
      <c r="L1110" s="231"/>
      <c r="M1110" s="367">
        <f t="shared" si="114"/>
        <v>132</v>
      </c>
      <c r="N1110" s="290">
        <f t="shared" si="116"/>
        <v>132</v>
      </c>
      <c r="O1110" s="231"/>
      <c r="P1110" s="200" t="s">
        <v>1010</v>
      </c>
      <c r="Q1110" s="273">
        <v>120</v>
      </c>
      <c r="R1110" s="282">
        <f t="shared" si="113"/>
        <v>0.1</v>
      </c>
      <c r="S1110" s="210">
        <v>132</v>
      </c>
    </row>
    <row r="1111" spans="1:19">
      <c r="A1111" s="173" t="str">
        <f t="shared" si="115"/>
        <v>Rolka z włókninyCWM-RL115x10000A MED strong</v>
      </c>
      <c r="C1111" s="346" t="s">
        <v>1574</v>
      </c>
      <c r="D1111" s="346" t="s">
        <v>1007</v>
      </c>
      <c r="E1111" s="17" t="s">
        <v>981</v>
      </c>
      <c r="F1111" s="321" t="s">
        <v>814</v>
      </c>
      <c r="G1111" s="321"/>
      <c r="H1111" s="321"/>
      <c r="I1111" s="321"/>
      <c r="J1111" s="17">
        <v>13</v>
      </c>
      <c r="K1111" s="253" t="s">
        <v>139</v>
      </c>
      <c r="L1111" s="231"/>
      <c r="M1111" s="367">
        <f t="shared" si="114"/>
        <v>135</v>
      </c>
      <c r="N1111" s="290">
        <f t="shared" si="116"/>
        <v>135</v>
      </c>
      <c r="O1111" s="231"/>
      <c r="P1111" s="200" t="s">
        <v>1011</v>
      </c>
      <c r="Q1111" s="273">
        <v>130</v>
      </c>
      <c r="R1111" s="282">
        <f t="shared" si="113"/>
        <v>3.8461538461538464E-2</v>
      </c>
      <c r="S1111" s="210">
        <v>135</v>
      </c>
    </row>
    <row r="1112" spans="1:19">
      <c r="A1112" s="173" t="str">
        <f t="shared" si="115"/>
        <v>Rolka z włókninyCWM-RL115x10000S MED strong</v>
      </c>
      <c r="C1112" s="346" t="s">
        <v>1574</v>
      </c>
      <c r="D1112" s="346" t="s">
        <v>1007</v>
      </c>
      <c r="E1112" s="17" t="s">
        <v>981</v>
      </c>
      <c r="F1112" s="321" t="s">
        <v>815</v>
      </c>
      <c r="G1112" s="321"/>
      <c r="H1112" s="321"/>
      <c r="I1112" s="321"/>
      <c r="J1112" s="17">
        <v>13</v>
      </c>
      <c r="K1112" s="253" t="s">
        <v>139</v>
      </c>
      <c r="L1112" s="231"/>
      <c r="M1112" s="367">
        <f t="shared" si="114"/>
        <v>143</v>
      </c>
      <c r="N1112" s="290">
        <f t="shared" si="116"/>
        <v>143</v>
      </c>
      <c r="O1112" s="231"/>
      <c r="P1112" s="200" t="s">
        <v>2324</v>
      </c>
      <c r="Q1112" s="273">
        <v>136</v>
      </c>
      <c r="R1112" s="282">
        <f t="shared" si="113"/>
        <v>5.1470588235294115E-2</v>
      </c>
      <c r="S1112" s="210">
        <v>143</v>
      </c>
    </row>
    <row r="1113" spans="1:19">
      <c r="A1113" s="173" t="str">
        <f t="shared" si="115"/>
        <v>Rolka z włókninyCWM-RL115x10000A FIN strong</v>
      </c>
      <c r="C1113" s="346" t="s">
        <v>1574</v>
      </c>
      <c r="D1113" s="346" t="s">
        <v>1007</v>
      </c>
      <c r="E1113" s="17" t="s">
        <v>981</v>
      </c>
      <c r="F1113" s="321" t="s">
        <v>816</v>
      </c>
      <c r="G1113" s="321"/>
      <c r="H1113" s="321"/>
      <c r="I1113" s="321"/>
      <c r="J1113" s="17">
        <v>13</v>
      </c>
      <c r="K1113" s="253" t="s">
        <v>139</v>
      </c>
      <c r="L1113" s="231"/>
      <c r="M1113" s="367">
        <f t="shared" si="114"/>
        <v>106</v>
      </c>
      <c r="N1113" s="290">
        <f t="shared" si="116"/>
        <v>106</v>
      </c>
      <c r="O1113" s="231"/>
      <c r="P1113" s="200" t="s">
        <v>1012</v>
      </c>
      <c r="Q1113" s="273">
        <v>96</v>
      </c>
      <c r="R1113" s="282">
        <f t="shared" ref="R1113:R1172" si="117">(S1113-Q1113)/Q1113</f>
        <v>0.10416666666666667</v>
      </c>
      <c r="S1113" s="210">
        <v>106</v>
      </c>
    </row>
    <row r="1114" spans="1:19">
      <c r="A1114" s="173" t="str">
        <f t="shared" si="115"/>
        <v>Rolka z włókninyCWM-RL115x10000A VFN strong</v>
      </c>
      <c r="C1114" s="346" t="s">
        <v>1574</v>
      </c>
      <c r="D1114" s="346" t="s">
        <v>1007</v>
      </c>
      <c r="E1114" s="17" t="s">
        <v>981</v>
      </c>
      <c r="F1114" s="321" t="s">
        <v>817</v>
      </c>
      <c r="G1114" s="321"/>
      <c r="H1114" s="321"/>
      <c r="I1114" s="321"/>
      <c r="J1114" s="17">
        <v>13</v>
      </c>
      <c r="K1114" s="253" t="s">
        <v>139</v>
      </c>
      <c r="L1114" s="231"/>
      <c r="M1114" s="367">
        <f t="shared" si="114"/>
        <v>106</v>
      </c>
      <c r="N1114" s="290">
        <f t="shared" si="116"/>
        <v>106</v>
      </c>
      <c r="O1114" s="231"/>
      <c r="P1114" s="200" t="s">
        <v>1013</v>
      </c>
      <c r="Q1114" s="273">
        <v>96</v>
      </c>
      <c r="R1114" s="282">
        <f t="shared" si="117"/>
        <v>0.10416666666666667</v>
      </c>
      <c r="S1114" s="210">
        <v>106</v>
      </c>
    </row>
    <row r="1115" spans="1:19">
      <c r="A1115" s="173" t="str">
        <f t="shared" si="115"/>
        <v>Rolka z włókninyCWM-RL100x10000A MED strong</v>
      </c>
      <c r="C1115" s="346" t="s">
        <v>1574</v>
      </c>
      <c r="D1115" s="346" t="s">
        <v>1007</v>
      </c>
      <c r="E1115" s="17" t="s">
        <v>970</v>
      </c>
      <c r="F1115" s="321" t="s">
        <v>814</v>
      </c>
      <c r="G1115" s="321"/>
      <c r="H1115" s="321"/>
      <c r="I1115" s="321"/>
      <c r="J1115" s="17">
        <v>3</v>
      </c>
      <c r="K1115" s="253" t="s">
        <v>139</v>
      </c>
      <c r="L1115" s="231"/>
      <c r="M1115" s="367">
        <f t="shared" si="114"/>
        <v>124</v>
      </c>
      <c r="N1115" s="290">
        <f t="shared" si="116"/>
        <v>124</v>
      </c>
      <c r="O1115" s="231"/>
      <c r="P1115" s="200" t="s">
        <v>1014</v>
      </c>
      <c r="Q1115" s="273">
        <v>116</v>
      </c>
      <c r="R1115" s="282">
        <f t="shared" si="117"/>
        <v>6.8965517241379309E-2</v>
      </c>
      <c r="S1115" s="210">
        <v>124</v>
      </c>
    </row>
    <row r="1116" spans="1:19">
      <c r="A1116" s="173" t="str">
        <f t="shared" si="115"/>
        <v>Rolka z włókninyCWM-RL100x10000S MED strong</v>
      </c>
      <c r="C1116" s="346" t="s">
        <v>1574</v>
      </c>
      <c r="D1116" s="346" t="s">
        <v>1007</v>
      </c>
      <c r="E1116" s="17" t="s">
        <v>970</v>
      </c>
      <c r="F1116" s="321" t="s">
        <v>815</v>
      </c>
      <c r="G1116" s="321"/>
      <c r="H1116" s="321"/>
      <c r="I1116" s="321"/>
      <c r="J1116" s="17">
        <v>3</v>
      </c>
      <c r="K1116" s="253" t="s">
        <v>139</v>
      </c>
      <c r="L1116" s="231"/>
      <c r="M1116" s="367">
        <f t="shared" si="114"/>
        <v>131</v>
      </c>
      <c r="N1116" s="290">
        <f t="shared" si="116"/>
        <v>131</v>
      </c>
      <c r="O1116" s="231"/>
      <c r="P1116" s="200" t="s">
        <v>2355</v>
      </c>
      <c r="Q1116" s="273">
        <v>120</v>
      </c>
      <c r="R1116" s="282">
        <f t="shared" si="117"/>
        <v>9.166666666666666E-2</v>
      </c>
      <c r="S1116" s="210">
        <v>131</v>
      </c>
    </row>
    <row r="1117" spans="1:19">
      <c r="A1117" s="173" t="str">
        <f t="shared" si="115"/>
        <v>Rolka z włókninyCWM-RL100x10000A FIN strong</v>
      </c>
      <c r="C1117" s="346" t="s">
        <v>1574</v>
      </c>
      <c r="D1117" s="346" t="s">
        <v>1007</v>
      </c>
      <c r="E1117" s="17" t="s">
        <v>970</v>
      </c>
      <c r="F1117" s="321" t="s">
        <v>816</v>
      </c>
      <c r="G1117" s="321"/>
      <c r="H1117" s="321"/>
      <c r="I1117" s="321"/>
      <c r="J1117" s="17">
        <v>3</v>
      </c>
      <c r="K1117" s="253" t="s">
        <v>139</v>
      </c>
      <c r="L1117" s="231"/>
      <c r="M1117" s="367">
        <f t="shared" si="114"/>
        <v>95</v>
      </c>
      <c r="N1117" s="290">
        <f t="shared" si="116"/>
        <v>95</v>
      </c>
      <c r="O1117" s="231"/>
      <c r="P1117" s="200" t="s">
        <v>1015</v>
      </c>
      <c r="Q1117" s="273">
        <v>86</v>
      </c>
      <c r="R1117" s="282">
        <f t="shared" si="117"/>
        <v>0.10465116279069768</v>
      </c>
      <c r="S1117" s="210">
        <v>95</v>
      </c>
    </row>
    <row r="1118" spans="1:19">
      <c r="A1118" s="173" t="str">
        <f t="shared" si="115"/>
        <v>Rolka z włókninyCWM-RL100x10000A VFN strong</v>
      </c>
      <c r="C1118" s="346" t="s">
        <v>1574</v>
      </c>
      <c r="D1118" s="346" t="s">
        <v>1007</v>
      </c>
      <c r="E1118" s="17" t="s">
        <v>970</v>
      </c>
      <c r="F1118" s="321" t="s">
        <v>817</v>
      </c>
      <c r="G1118" s="321"/>
      <c r="H1118" s="321"/>
      <c r="I1118" s="321"/>
      <c r="J1118" s="17">
        <v>3</v>
      </c>
      <c r="K1118" s="253" t="s">
        <v>139</v>
      </c>
      <c r="L1118" s="231"/>
      <c r="M1118" s="367">
        <f t="shared" si="114"/>
        <v>95</v>
      </c>
      <c r="N1118" s="290">
        <f t="shared" si="116"/>
        <v>95</v>
      </c>
      <c r="O1118" s="231"/>
      <c r="P1118" s="200" t="s">
        <v>1016</v>
      </c>
      <c r="Q1118" s="273">
        <v>86</v>
      </c>
      <c r="R1118" s="282">
        <f t="shared" si="117"/>
        <v>0.10465116279069768</v>
      </c>
      <c r="S1118" s="210">
        <v>95</v>
      </c>
    </row>
    <row r="1119" spans="1:19">
      <c r="A1119" s="173" t="str">
        <f t="shared" si="115"/>
        <v>Rolka z włókninyCW-RL150x10000A CRS</v>
      </c>
      <c r="C1119" s="346" t="s">
        <v>1574</v>
      </c>
      <c r="D1119" s="346" t="s">
        <v>1017</v>
      </c>
      <c r="E1119" s="17" t="s">
        <v>968</v>
      </c>
      <c r="F1119" s="321" t="s">
        <v>65</v>
      </c>
      <c r="G1119" s="321"/>
      <c r="H1119" s="321"/>
      <c r="I1119" s="321"/>
      <c r="J1119" s="17">
        <v>2</v>
      </c>
      <c r="K1119" s="253" t="s">
        <v>139</v>
      </c>
      <c r="L1119" s="231"/>
      <c r="M1119" s="367">
        <f t="shared" si="114"/>
        <v>195</v>
      </c>
      <c r="N1119" s="290">
        <f t="shared" si="116"/>
        <v>195</v>
      </c>
      <c r="O1119" s="231"/>
      <c r="P1119" s="200" t="s">
        <v>1018</v>
      </c>
      <c r="Q1119" s="273">
        <v>177</v>
      </c>
      <c r="R1119" s="282">
        <f t="shared" si="117"/>
        <v>0.10169491525423729</v>
      </c>
      <c r="S1119" s="210">
        <v>195</v>
      </c>
    </row>
    <row r="1120" spans="1:19">
      <c r="A1120" s="173" t="str">
        <f t="shared" si="115"/>
        <v>Rolka z włókninyCW-RL150x10000A MED</v>
      </c>
      <c r="C1120" s="346" t="s">
        <v>1574</v>
      </c>
      <c r="D1120" s="346" t="s">
        <v>1017</v>
      </c>
      <c r="E1120" s="17" t="s">
        <v>968</v>
      </c>
      <c r="F1120" s="321" t="s">
        <v>358</v>
      </c>
      <c r="G1120" s="321"/>
      <c r="H1120" s="321"/>
      <c r="I1120" s="321"/>
      <c r="J1120" s="17">
        <v>2</v>
      </c>
      <c r="K1120" s="253" t="s">
        <v>139</v>
      </c>
      <c r="L1120" s="231"/>
      <c r="M1120" s="367">
        <f t="shared" si="114"/>
        <v>168</v>
      </c>
      <c r="N1120" s="290">
        <f t="shared" si="116"/>
        <v>168</v>
      </c>
      <c r="O1120" s="231"/>
      <c r="P1120" s="200" t="s">
        <v>1019</v>
      </c>
      <c r="Q1120" s="273">
        <v>152</v>
      </c>
      <c r="R1120" s="282">
        <f t="shared" si="117"/>
        <v>0.10526315789473684</v>
      </c>
      <c r="S1120" s="210">
        <v>168</v>
      </c>
    </row>
    <row r="1121" spans="1:19">
      <c r="A1121" s="173" t="str">
        <f t="shared" si="115"/>
        <v>Rolka z włókninyCW-RL150x10000A VFN</v>
      </c>
      <c r="C1121" s="346" t="s">
        <v>1574</v>
      </c>
      <c r="D1121" s="346" t="s">
        <v>1017</v>
      </c>
      <c r="E1121" s="17" t="s">
        <v>968</v>
      </c>
      <c r="F1121" s="321" t="s">
        <v>68</v>
      </c>
      <c r="G1121" s="321"/>
      <c r="H1121" s="321"/>
      <c r="I1121" s="321"/>
      <c r="J1121" s="17">
        <v>2</v>
      </c>
      <c r="K1121" s="253" t="s">
        <v>139</v>
      </c>
      <c r="L1121" s="231"/>
      <c r="M1121" s="367">
        <f t="shared" si="114"/>
        <v>132</v>
      </c>
      <c r="N1121" s="290">
        <f t="shared" si="116"/>
        <v>132</v>
      </c>
      <c r="O1121" s="231"/>
      <c r="P1121" s="200" t="s">
        <v>1020</v>
      </c>
      <c r="Q1121" s="273">
        <v>120</v>
      </c>
      <c r="R1121" s="282">
        <f t="shared" si="117"/>
        <v>0.1</v>
      </c>
      <c r="S1121" s="210">
        <v>132</v>
      </c>
    </row>
    <row r="1122" spans="1:19">
      <c r="A1122" s="173" t="str">
        <f t="shared" si="115"/>
        <v>Rolka z włókninyCW-RL150x10000S FIN</v>
      </c>
      <c r="C1122" s="346" t="s">
        <v>1574</v>
      </c>
      <c r="D1122" s="346" t="s">
        <v>1017</v>
      </c>
      <c r="E1122" s="17" t="s">
        <v>968</v>
      </c>
      <c r="F1122" s="321" t="s">
        <v>392</v>
      </c>
      <c r="G1122" s="321"/>
      <c r="H1122" s="321"/>
      <c r="I1122" s="321"/>
      <c r="J1122" s="17">
        <v>2</v>
      </c>
      <c r="K1122" s="253" t="s">
        <v>139</v>
      </c>
      <c r="L1122" s="231"/>
      <c r="M1122" s="367">
        <f t="shared" si="114"/>
        <v>148</v>
      </c>
      <c r="N1122" s="290">
        <f t="shared" si="116"/>
        <v>148</v>
      </c>
      <c r="O1122" s="231"/>
      <c r="P1122" s="200" t="s">
        <v>1021</v>
      </c>
      <c r="Q1122" s="273">
        <v>134</v>
      </c>
      <c r="R1122" s="282">
        <f t="shared" si="117"/>
        <v>0.1044776119402985</v>
      </c>
      <c r="S1122" s="210">
        <v>148</v>
      </c>
    </row>
    <row r="1123" spans="1:19">
      <c r="A1123" s="173" t="str">
        <f t="shared" si="115"/>
        <v>Rolka z włókninyCW-RL150x10000S UFN (P600)</v>
      </c>
      <c r="C1123" s="346" t="s">
        <v>1574</v>
      </c>
      <c r="D1123" s="346" t="s">
        <v>1017</v>
      </c>
      <c r="E1123" s="17" t="s">
        <v>968</v>
      </c>
      <c r="F1123" s="10" t="s">
        <v>876</v>
      </c>
      <c r="G1123" s="321"/>
      <c r="H1123" s="321"/>
      <c r="I1123" s="321"/>
      <c r="J1123" s="17">
        <v>2</v>
      </c>
      <c r="K1123" s="253" t="s">
        <v>139</v>
      </c>
      <c r="L1123" s="231"/>
      <c r="M1123" s="367">
        <f t="shared" si="114"/>
        <v>139</v>
      </c>
      <c r="N1123" s="290">
        <f t="shared" si="116"/>
        <v>139</v>
      </c>
      <c r="O1123" s="231"/>
      <c r="P1123" s="200" t="s">
        <v>1022</v>
      </c>
      <c r="Q1123" s="273">
        <v>126</v>
      </c>
      <c r="R1123" s="282">
        <f t="shared" si="117"/>
        <v>0.10317460317460317</v>
      </c>
      <c r="S1123" s="210">
        <v>139</v>
      </c>
    </row>
    <row r="1124" spans="1:19">
      <c r="A1124" s="173" t="str">
        <f t="shared" si="115"/>
        <v>Rolka z włókninyCW-RL150x10000S UFN (P1000)</v>
      </c>
      <c r="C1124" s="346" t="s">
        <v>1574</v>
      </c>
      <c r="D1124" s="346" t="s">
        <v>1017</v>
      </c>
      <c r="E1124" s="17" t="s">
        <v>968</v>
      </c>
      <c r="F1124" s="321" t="s">
        <v>878</v>
      </c>
      <c r="G1124" s="321"/>
      <c r="H1124" s="321"/>
      <c r="I1124" s="321"/>
      <c r="J1124" s="17">
        <v>2</v>
      </c>
      <c r="K1124" s="253" t="s">
        <v>139</v>
      </c>
      <c r="L1124" s="231"/>
      <c r="M1124" s="367">
        <f t="shared" si="114"/>
        <v>139</v>
      </c>
      <c r="N1124" s="290">
        <f t="shared" si="116"/>
        <v>139</v>
      </c>
      <c r="O1124" s="231"/>
      <c r="P1124" s="200" t="s">
        <v>1022</v>
      </c>
      <c r="Q1124" s="273">
        <v>128</v>
      </c>
      <c r="R1124" s="282">
        <f t="shared" si="117"/>
        <v>8.59375E-2</v>
      </c>
      <c r="S1124" s="210">
        <v>139</v>
      </c>
    </row>
    <row r="1125" spans="1:19">
      <c r="A1125" s="173" t="str">
        <f t="shared" si="115"/>
        <v>Rolka z włókninyCW-RL115x10000A CRS</v>
      </c>
      <c r="C1125" s="346" t="s">
        <v>1574</v>
      </c>
      <c r="D1125" s="346" t="s">
        <v>1017</v>
      </c>
      <c r="E1125" s="17" t="s">
        <v>981</v>
      </c>
      <c r="F1125" s="321" t="s">
        <v>65</v>
      </c>
      <c r="G1125" s="321"/>
      <c r="H1125" s="321"/>
      <c r="I1125" s="321"/>
      <c r="J1125" s="17">
        <v>13</v>
      </c>
      <c r="K1125" s="253" t="s">
        <v>139</v>
      </c>
      <c r="L1125" s="231"/>
      <c r="M1125" s="367">
        <f t="shared" si="114"/>
        <v>150</v>
      </c>
      <c r="N1125" s="290">
        <f t="shared" si="116"/>
        <v>150</v>
      </c>
      <c r="O1125" s="231"/>
      <c r="P1125" s="200" t="s">
        <v>1023</v>
      </c>
      <c r="Q1125" s="273">
        <v>136</v>
      </c>
      <c r="R1125" s="282">
        <f t="shared" si="117"/>
        <v>0.10294117647058823</v>
      </c>
      <c r="S1125" s="210">
        <v>150</v>
      </c>
    </row>
    <row r="1126" spans="1:19">
      <c r="A1126" s="173" t="str">
        <f t="shared" si="115"/>
        <v>Rolka z włókninyCW-RL115x10000A MED</v>
      </c>
      <c r="C1126" s="346" t="s">
        <v>1574</v>
      </c>
      <c r="D1126" s="346" t="s">
        <v>1017</v>
      </c>
      <c r="E1126" s="17" t="s">
        <v>981</v>
      </c>
      <c r="F1126" s="321" t="s">
        <v>358</v>
      </c>
      <c r="G1126" s="321"/>
      <c r="H1126" s="321"/>
      <c r="I1126" s="321"/>
      <c r="J1126" s="17">
        <v>13</v>
      </c>
      <c r="K1126" s="253" t="s">
        <v>139</v>
      </c>
      <c r="L1126" s="231"/>
      <c r="M1126" s="367">
        <f t="shared" si="114"/>
        <v>130</v>
      </c>
      <c r="N1126" s="290">
        <f t="shared" si="116"/>
        <v>130</v>
      </c>
      <c r="O1126" s="231"/>
      <c r="P1126" s="200" t="s">
        <v>1024</v>
      </c>
      <c r="Q1126" s="273">
        <v>118</v>
      </c>
      <c r="R1126" s="282">
        <f t="shared" si="117"/>
        <v>0.10169491525423729</v>
      </c>
      <c r="S1126" s="210">
        <v>130</v>
      </c>
    </row>
    <row r="1127" spans="1:19">
      <c r="A1127" s="173" t="str">
        <f t="shared" si="115"/>
        <v>Rolka z włókninyCW-RL115x10000A VFN</v>
      </c>
      <c r="C1127" s="346" t="s">
        <v>1574</v>
      </c>
      <c r="D1127" s="346" t="s">
        <v>1017</v>
      </c>
      <c r="E1127" s="17" t="s">
        <v>981</v>
      </c>
      <c r="F1127" s="321" t="s">
        <v>68</v>
      </c>
      <c r="G1127" s="321"/>
      <c r="H1127" s="321"/>
      <c r="I1127" s="321"/>
      <c r="J1127" s="17">
        <v>13</v>
      </c>
      <c r="K1127" s="253" t="s">
        <v>139</v>
      </c>
      <c r="L1127" s="231"/>
      <c r="M1127" s="367">
        <f t="shared" ref="M1127:M1164" si="118">S1127</f>
        <v>105</v>
      </c>
      <c r="N1127" s="290">
        <f t="shared" si="116"/>
        <v>105</v>
      </c>
      <c r="O1127" s="231"/>
      <c r="P1127" s="200" t="s">
        <v>1025</v>
      </c>
      <c r="Q1127" s="273">
        <v>95</v>
      </c>
      <c r="R1127" s="282">
        <f t="shared" si="117"/>
        <v>0.10526315789473684</v>
      </c>
      <c r="S1127" s="210">
        <v>105</v>
      </c>
    </row>
    <row r="1128" spans="1:19">
      <c r="A1128" s="173" t="str">
        <f t="shared" si="115"/>
        <v>Rolka z włókninyCW-RL115x10000S FIN</v>
      </c>
      <c r="C1128" s="346" t="s">
        <v>1574</v>
      </c>
      <c r="D1128" s="346" t="s">
        <v>1017</v>
      </c>
      <c r="E1128" s="17" t="s">
        <v>981</v>
      </c>
      <c r="F1128" s="321" t="s">
        <v>392</v>
      </c>
      <c r="G1128" s="321"/>
      <c r="H1128" s="321"/>
      <c r="I1128" s="321"/>
      <c r="J1128" s="17">
        <v>13</v>
      </c>
      <c r="K1128" s="253" t="s">
        <v>139</v>
      </c>
      <c r="L1128" s="231"/>
      <c r="M1128" s="367">
        <f t="shared" si="118"/>
        <v>117</v>
      </c>
      <c r="N1128" s="290">
        <f t="shared" si="116"/>
        <v>117</v>
      </c>
      <c r="O1128" s="231"/>
      <c r="P1128" s="200" t="s">
        <v>1026</v>
      </c>
      <c r="Q1128" s="273">
        <v>106</v>
      </c>
      <c r="R1128" s="282">
        <f t="shared" si="117"/>
        <v>0.10377358490566038</v>
      </c>
      <c r="S1128" s="210">
        <v>117</v>
      </c>
    </row>
    <row r="1129" spans="1:19">
      <c r="A1129" s="173" t="str">
        <f t="shared" si="115"/>
        <v>Rolka z włókninyCW-RL115x10000S UFN (P600)</v>
      </c>
      <c r="C1129" s="346" t="s">
        <v>1574</v>
      </c>
      <c r="D1129" s="346" t="s">
        <v>1017</v>
      </c>
      <c r="E1129" s="17" t="s">
        <v>981</v>
      </c>
      <c r="F1129" s="10" t="s">
        <v>876</v>
      </c>
      <c r="G1129" s="321"/>
      <c r="H1129" s="321"/>
      <c r="I1129" s="321"/>
      <c r="J1129" s="17">
        <v>13</v>
      </c>
      <c r="K1129" s="253" t="s">
        <v>139</v>
      </c>
      <c r="L1129" s="231"/>
      <c r="M1129" s="367">
        <f t="shared" si="118"/>
        <v>109</v>
      </c>
      <c r="N1129" s="290">
        <f t="shared" si="116"/>
        <v>109</v>
      </c>
      <c r="O1129" s="231"/>
      <c r="P1129" s="200" t="s">
        <v>1027</v>
      </c>
      <c r="Q1129" s="273">
        <v>98.8</v>
      </c>
      <c r="R1129" s="282">
        <f t="shared" si="117"/>
        <v>0.10323886639676116</v>
      </c>
      <c r="S1129" s="210">
        <v>109</v>
      </c>
    </row>
    <row r="1130" spans="1:19">
      <c r="A1130" s="173" t="str">
        <f t="shared" si="115"/>
        <v>Rolka z włókninyCW-RL115x10000S UFN (P1000)</v>
      </c>
      <c r="C1130" s="346" t="s">
        <v>1574</v>
      </c>
      <c r="D1130" s="346" t="s">
        <v>1017</v>
      </c>
      <c r="E1130" s="17" t="s">
        <v>981</v>
      </c>
      <c r="F1130" s="321" t="s">
        <v>878</v>
      </c>
      <c r="G1130" s="321"/>
      <c r="H1130" s="321"/>
      <c r="I1130" s="321"/>
      <c r="J1130" s="17">
        <v>13</v>
      </c>
      <c r="K1130" s="253" t="s">
        <v>139</v>
      </c>
      <c r="L1130" s="231"/>
      <c r="M1130" s="367">
        <f t="shared" si="118"/>
        <v>109</v>
      </c>
      <c r="N1130" s="290">
        <f t="shared" si="116"/>
        <v>109</v>
      </c>
      <c r="O1130" s="231"/>
      <c r="P1130" s="200" t="s">
        <v>2405</v>
      </c>
      <c r="Q1130" s="273">
        <v>100.8</v>
      </c>
      <c r="R1130" s="282">
        <f t="shared" si="117"/>
        <v>8.1349206349206379E-2</v>
      </c>
      <c r="S1130" s="210">
        <v>109</v>
      </c>
    </row>
    <row r="1131" spans="1:19">
      <c r="A1131" s="173" t="str">
        <f t="shared" si="115"/>
        <v>Rolka z włókninyCW-RL100x10000A CRS</v>
      </c>
      <c r="C1131" s="346" t="s">
        <v>1574</v>
      </c>
      <c r="D1131" s="346" t="s">
        <v>1017</v>
      </c>
      <c r="E1131" s="17" t="s">
        <v>970</v>
      </c>
      <c r="F1131" s="321" t="s">
        <v>65</v>
      </c>
      <c r="G1131" s="321"/>
      <c r="H1131" s="321"/>
      <c r="I1131" s="321"/>
      <c r="J1131" s="17">
        <v>3</v>
      </c>
      <c r="K1131" s="253" t="s">
        <v>139</v>
      </c>
      <c r="L1131" s="231"/>
      <c r="M1131" s="367">
        <f t="shared" si="118"/>
        <v>141</v>
      </c>
      <c r="N1131" s="290">
        <f t="shared" si="116"/>
        <v>141</v>
      </c>
      <c r="O1131" s="231"/>
      <c r="P1131" s="200" t="s">
        <v>1028</v>
      </c>
      <c r="Q1131" s="273">
        <v>128</v>
      </c>
      <c r="R1131" s="282">
        <f t="shared" si="117"/>
        <v>0.1015625</v>
      </c>
      <c r="S1131" s="210">
        <v>141</v>
      </c>
    </row>
    <row r="1132" spans="1:19">
      <c r="A1132" s="173" t="str">
        <f t="shared" si="115"/>
        <v>Rolka z włókninyCW-RL100x10000A MED</v>
      </c>
      <c r="C1132" s="346" t="s">
        <v>1574</v>
      </c>
      <c r="D1132" s="346" t="s">
        <v>1017</v>
      </c>
      <c r="E1132" s="17" t="s">
        <v>970</v>
      </c>
      <c r="F1132" s="321" t="s">
        <v>358</v>
      </c>
      <c r="G1132" s="321"/>
      <c r="H1132" s="321"/>
      <c r="I1132" s="321"/>
      <c r="J1132" s="17">
        <v>3</v>
      </c>
      <c r="K1132" s="253" t="s">
        <v>139</v>
      </c>
      <c r="L1132" s="231"/>
      <c r="M1132" s="367">
        <f t="shared" si="118"/>
        <v>124</v>
      </c>
      <c r="N1132" s="290">
        <f t="shared" si="116"/>
        <v>124</v>
      </c>
      <c r="O1132" s="231"/>
      <c r="P1132" s="200" t="s">
        <v>1029</v>
      </c>
      <c r="Q1132" s="273">
        <v>112</v>
      </c>
      <c r="R1132" s="282">
        <f t="shared" si="117"/>
        <v>0.10714285714285714</v>
      </c>
      <c r="S1132" s="210">
        <v>124</v>
      </c>
    </row>
    <row r="1133" spans="1:19">
      <c r="A1133" s="173" t="str">
        <f t="shared" si="115"/>
        <v>Rolka z włókninyCW-RL100x10000A VFN</v>
      </c>
      <c r="C1133" s="346" t="s">
        <v>1574</v>
      </c>
      <c r="D1133" s="346" t="s">
        <v>1017</v>
      </c>
      <c r="E1133" s="17" t="s">
        <v>970</v>
      </c>
      <c r="F1133" s="321" t="s">
        <v>68</v>
      </c>
      <c r="G1133" s="321"/>
      <c r="H1133" s="321"/>
      <c r="I1133" s="321"/>
      <c r="J1133" s="17">
        <v>3</v>
      </c>
      <c r="K1133" s="253" t="s">
        <v>139</v>
      </c>
      <c r="L1133" s="231"/>
      <c r="M1133" s="367">
        <f t="shared" si="118"/>
        <v>100</v>
      </c>
      <c r="N1133" s="290">
        <f t="shared" si="116"/>
        <v>100</v>
      </c>
      <c r="O1133" s="231"/>
      <c r="P1133" s="200" t="s">
        <v>1030</v>
      </c>
      <c r="Q1133" s="273">
        <v>91</v>
      </c>
      <c r="R1133" s="282">
        <f t="shared" si="117"/>
        <v>9.8901098901098897E-2</v>
      </c>
      <c r="S1133" s="210">
        <v>100</v>
      </c>
    </row>
    <row r="1134" spans="1:19">
      <c r="A1134" s="173" t="str">
        <f t="shared" si="115"/>
        <v>Rolka z włókninyCW-RL100x10000S FIN</v>
      </c>
      <c r="C1134" s="346" t="s">
        <v>1574</v>
      </c>
      <c r="D1134" s="346" t="s">
        <v>1017</v>
      </c>
      <c r="E1134" s="17" t="s">
        <v>970</v>
      </c>
      <c r="F1134" s="321" t="s">
        <v>392</v>
      </c>
      <c r="G1134" s="321"/>
      <c r="H1134" s="321"/>
      <c r="I1134" s="321"/>
      <c r="J1134" s="17">
        <v>3</v>
      </c>
      <c r="K1134" s="253" t="s">
        <v>139</v>
      </c>
      <c r="L1134" s="231"/>
      <c r="M1134" s="367">
        <f t="shared" si="118"/>
        <v>104</v>
      </c>
      <c r="N1134" s="290">
        <f t="shared" si="116"/>
        <v>104</v>
      </c>
      <c r="O1134" s="231"/>
      <c r="P1134" s="200" t="s">
        <v>1031</v>
      </c>
      <c r="Q1134" s="273">
        <v>94</v>
      </c>
      <c r="R1134" s="282">
        <f t="shared" si="117"/>
        <v>0.10638297872340426</v>
      </c>
      <c r="S1134" s="210">
        <v>104</v>
      </c>
    </row>
    <row r="1135" spans="1:19">
      <c r="A1135" s="173" t="str">
        <f t="shared" si="115"/>
        <v>Rolka z włókninyCW-RL100x10000S UFN (P600)</v>
      </c>
      <c r="C1135" s="346" t="s">
        <v>1574</v>
      </c>
      <c r="D1135" s="346" t="s">
        <v>1017</v>
      </c>
      <c r="E1135" s="17" t="s">
        <v>970</v>
      </c>
      <c r="F1135" s="10" t="s">
        <v>876</v>
      </c>
      <c r="G1135" s="321"/>
      <c r="H1135" s="321"/>
      <c r="I1135" s="321"/>
      <c r="J1135" s="17">
        <v>3</v>
      </c>
      <c r="K1135" s="253" t="s">
        <v>139</v>
      </c>
      <c r="L1135" s="231"/>
      <c r="M1135" s="367">
        <f t="shared" si="118"/>
        <v>102</v>
      </c>
      <c r="N1135" s="290">
        <f t="shared" si="116"/>
        <v>102</v>
      </c>
      <c r="O1135" s="231"/>
      <c r="P1135" s="200" t="s">
        <v>1032</v>
      </c>
      <c r="Q1135" s="273">
        <v>92.4</v>
      </c>
      <c r="R1135" s="282">
        <f t="shared" si="117"/>
        <v>0.10389610389610383</v>
      </c>
      <c r="S1135" s="210">
        <v>102</v>
      </c>
    </row>
    <row r="1136" spans="1:19">
      <c r="A1136" s="173" t="str">
        <f t="shared" si="115"/>
        <v>Rolka z włókninyCW-RL100x10000S UFN (P1000)</v>
      </c>
      <c r="C1136" s="346" t="s">
        <v>1574</v>
      </c>
      <c r="D1136" s="346" t="s">
        <v>1017</v>
      </c>
      <c r="E1136" s="17" t="s">
        <v>970</v>
      </c>
      <c r="F1136" s="321" t="s">
        <v>878</v>
      </c>
      <c r="G1136" s="321"/>
      <c r="H1136" s="321"/>
      <c r="I1136" s="321"/>
      <c r="J1136" s="17">
        <v>3</v>
      </c>
      <c r="K1136" s="253" t="s">
        <v>139</v>
      </c>
      <c r="L1136" s="231"/>
      <c r="M1136" s="367">
        <f t="shared" si="118"/>
        <v>102</v>
      </c>
      <c r="N1136" s="290">
        <f t="shared" si="116"/>
        <v>102</v>
      </c>
      <c r="O1136" s="231"/>
      <c r="P1136" s="200" t="s">
        <v>2404</v>
      </c>
      <c r="Q1136" s="273">
        <v>94.6</v>
      </c>
      <c r="R1136" s="282">
        <f t="shared" si="117"/>
        <v>7.82241014799155E-2</v>
      </c>
      <c r="S1136" s="210">
        <v>102</v>
      </c>
    </row>
    <row r="1137" spans="1:19">
      <c r="A1137" s="173" t="str">
        <f t="shared" si="115"/>
        <v>Szczotka Bristle BrushBB-M14152xM14P36M14TYPE A</v>
      </c>
      <c r="C1137" s="346" t="s">
        <v>1575</v>
      </c>
      <c r="D1137" s="10" t="s">
        <v>1033</v>
      </c>
      <c r="E1137" s="28" t="s">
        <v>1034</v>
      </c>
      <c r="F1137" s="10" t="s">
        <v>94</v>
      </c>
      <c r="G1137" s="362" t="s">
        <v>270</v>
      </c>
      <c r="H1137" s="362"/>
      <c r="I1137" s="29" t="s">
        <v>1035</v>
      </c>
      <c r="J1137" s="10">
        <v>1</v>
      </c>
      <c r="K1137" s="247" t="s">
        <v>139</v>
      </c>
      <c r="L1137" s="225"/>
      <c r="M1137" s="367">
        <f t="shared" si="118"/>
        <v>304</v>
      </c>
      <c r="N1137" s="290">
        <f t="shared" si="116"/>
        <v>304</v>
      </c>
      <c r="O1137" s="225"/>
      <c r="P1137" s="200" t="s">
        <v>1036</v>
      </c>
      <c r="Q1137" s="240">
        <v>279</v>
      </c>
      <c r="R1137" s="282">
        <f t="shared" si="117"/>
        <v>8.9605734767025089E-2</v>
      </c>
      <c r="S1137" s="152">
        <v>304</v>
      </c>
    </row>
    <row r="1138" spans="1:19">
      <c r="A1138" s="173" t="str">
        <f t="shared" si="115"/>
        <v>Szczotka Bristle BrushBB-M14152xM14P50M14TYPE A</v>
      </c>
      <c r="C1138" s="346" t="s">
        <v>1575</v>
      </c>
      <c r="D1138" s="10" t="s">
        <v>1033</v>
      </c>
      <c r="E1138" s="28" t="s">
        <v>1034</v>
      </c>
      <c r="F1138" s="10" t="s">
        <v>1037</v>
      </c>
      <c r="G1138" s="362" t="s">
        <v>270</v>
      </c>
      <c r="H1138" s="362"/>
      <c r="I1138" s="29" t="s">
        <v>1035</v>
      </c>
      <c r="J1138" s="10">
        <v>1</v>
      </c>
      <c r="K1138" s="247" t="s">
        <v>139</v>
      </c>
      <c r="L1138" s="225"/>
      <c r="M1138" s="367">
        <f t="shared" si="118"/>
        <v>304</v>
      </c>
      <c r="N1138" s="290">
        <f t="shared" si="116"/>
        <v>304</v>
      </c>
      <c r="O1138" s="225"/>
      <c r="P1138" s="200" t="s">
        <v>1038</v>
      </c>
      <c r="Q1138" s="240">
        <v>279</v>
      </c>
      <c r="R1138" s="282">
        <f t="shared" si="117"/>
        <v>8.9605734767025089E-2</v>
      </c>
      <c r="S1138" s="152">
        <v>304</v>
      </c>
    </row>
    <row r="1139" spans="1:19">
      <c r="A1139" s="173" t="str">
        <f t="shared" si="115"/>
        <v>Szczotka Bristle BrushBB-M14152xM14P80M14TYPE C</v>
      </c>
      <c r="C1139" s="346" t="s">
        <v>1575</v>
      </c>
      <c r="D1139" s="10" t="s">
        <v>1033</v>
      </c>
      <c r="E1139" s="28" t="s">
        <v>1034</v>
      </c>
      <c r="F1139" s="10" t="s">
        <v>100</v>
      </c>
      <c r="G1139" s="362" t="s">
        <v>270</v>
      </c>
      <c r="H1139" s="362"/>
      <c r="I1139" s="29" t="s">
        <v>1039</v>
      </c>
      <c r="J1139" s="10">
        <v>1</v>
      </c>
      <c r="K1139" s="247" t="s">
        <v>139</v>
      </c>
      <c r="L1139" s="225"/>
      <c r="M1139" s="367">
        <f t="shared" si="118"/>
        <v>304</v>
      </c>
      <c r="N1139" s="290">
        <f t="shared" si="116"/>
        <v>304</v>
      </c>
      <c r="O1139" s="225"/>
      <c r="P1139" s="200" t="s">
        <v>1040</v>
      </c>
      <c r="Q1139" s="240">
        <v>279</v>
      </c>
      <c r="R1139" s="282">
        <f t="shared" si="117"/>
        <v>8.9605734767025089E-2</v>
      </c>
      <c r="S1139" s="152">
        <v>304</v>
      </c>
    </row>
    <row r="1140" spans="1:19">
      <c r="A1140" s="173" t="str">
        <f t="shared" si="115"/>
        <v>Szczotka Bristle BrushBB-M14152xM14P120M14TYPE C</v>
      </c>
      <c r="C1140" s="346" t="s">
        <v>1575</v>
      </c>
      <c r="D1140" s="10" t="s">
        <v>1033</v>
      </c>
      <c r="E1140" s="28" t="s">
        <v>1034</v>
      </c>
      <c r="F1140" s="10" t="s">
        <v>104</v>
      </c>
      <c r="G1140" s="362" t="s">
        <v>270</v>
      </c>
      <c r="H1140" s="362"/>
      <c r="I1140" s="29" t="s">
        <v>1039</v>
      </c>
      <c r="J1140" s="10">
        <v>1</v>
      </c>
      <c r="K1140" s="247" t="s">
        <v>139</v>
      </c>
      <c r="L1140" s="225"/>
      <c r="M1140" s="367">
        <f t="shared" si="118"/>
        <v>304</v>
      </c>
      <c r="N1140" s="290">
        <f t="shared" si="116"/>
        <v>304</v>
      </c>
      <c r="O1140" s="225"/>
      <c r="P1140" s="200" t="s">
        <v>1041</v>
      </c>
      <c r="Q1140" s="240">
        <v>279</v>
      </c>
      <c r="R1140" s="282">
        <f t="shared" si="117"/>
        <v>8.9605734767025089E-2</v>
      </c>
      <c r="S1140" s="152">
        <v>304</v>
      </c>
    </row>
    <row r="1141" spans="1:19">
      <c r="A1141" s="173" t="str">
        <f t="shared" si="115"/>
        <v>Szczotka Bristle BrushBB-22152x12x22P3612 / 22mmTYPE A</v>
      </c>
      <c r="C1141" s="377" t="s">
        <v>1575</v>
      </c>
      <c r="D1141" s="200" t="s">
        <v>2009</v>
      </c>
      <c r="E1141" s="27" t="s">
        <v>2010</v>
      </c>
      <c r="F1141" s="200" t="s">
        <v>94</v>
      </c>
      <c r="G1141" s="378" t="s">
        <v>2220</v>
      </c>
      <c r="H1141" s="378" t="s">
        <v>2011</v>
      </c>
      <c r="I1141" s="379" t="s">
        <v>1035</v>
      </c>
      <c r="J1141" s="200">
        <v>1</v>
      </c>
      <c r="K1141" s="247"/>
      <c r="L1141" s="225"/>
      <c r="M1141" s="367">
        <f t="shared" si="118"/>
        <v>352</v>
      </c>
      <c r="N1141" s="290">
        <f t="shared" si="116"/>
        <v>352</v>
      </c>
      <c r="O1141" s="225"/>
      <c r="P1141" s="200" t="s">
        <v>2289</v>
      </c>
      <c r="Q1141" s="240">
        <v>352</v>
      </c>
      <c r="R1141" s="282">
        <f t="shared" si="117"/>
        <v>0</v>
      </c>
      <c r="S1141" s="152">
        <v>352</v>
      </c>
    </row>
    <row r="1142" spans="1:19">
      <c r="A1142" s="173" t="str">
        <f t="shared" si="115"/>
        <v>Szczotka Bristle BrushBB-22152x12x22P5012 / 22mmTYPE A</v>
      </c>
      <c r="C1142" s="377" t="s">
        <v>1575</v>
      </c>
      <c r="D1142" s="200" t="s">
        <v>2009</v>
      </c>
      <c r="E1142" s="27" t="s">
        <v>2010</v>
      </c>
      <c r="F1142" s="200" t="s">
        <v>1037</v>
      </c>
      <c r="G1142" s="378" t="s">
        <v>2220</v>
      </c>
      <c r="H1142" s="378" t="s">
        <v>2011</v>
      </c>
      <c r="I1142" s="379" t="s">
        <v>1035</v>
      </c>
      <c r="J1142" s="200">
        <v>1</v>
      </c>
      <c r="K1142" s="247"/>
      <c r="L1142" s="225"/>
      <c r="M1142" s="367">
        <f t="shared" si="118"/>
        <v>352</v>
      </c>
      <c r="N1142" s="290">
        <f t="shared" si="116"/>
        <v>352</v>
      </c>
      <c r="O1142" s="225"/>
      <c r="P1142" s="200" t="s">
        <v>2290</v>
      </c>
      <c r="Q1142" s="240">
        <v>331</v>
      </c>
      <c r="R1142" s="282">
        <f t="shared" si="117"/>
        <v>6.3444108761329304E-2</v>
      </c>
      <c r="S1142" s="152">
        <v>352</v>
      </c>
    </row>
    <row r="1143" spans="1:19">
      <c r="A1143" s="173" t="str">
        <f t="shared" si="115"/>
        <v>Szczotka Bristle BrushBB-22152x12x22P8012 / 22mmTYPE A</v>
      </c>
      <c r="C1143" s="377" t="s">
        <v>1575</v>
      </c>
      <c r="D1143" s="200" t="s">
        <v>2009</v>
      </c>
      <c r="E1143" s="27" t="s">
        <v>2010</v>
      </c>
      <c r="F1143" s="200" t="s">
        <v>100</v>
      </c>
      <c r="G1143" s="378" t="s">
        <v>2220</v>
      </c>
      <c r="H1143" s="378" t="s">
        <v>2011</v>
      </c>
      <c r="I1143" s="379" t="s">
        <v>1035</v>
      </c>
      <c r="J1143" s="200">
        <v>1</v>
      </c>
      <c r="K1143" s="247"/>
      <c r="L1143" s="225"/>
      <c r="M1143" s="367">
        <f t="shared" si="118"/>
        <v>352</v>
      </c>
      <c r="N1143" s="290">
        <f t="shared" si="116"/>
        <v>352</v>
      </c>
      <c r="O1143" s="225"/>
      <c r="P1143" s="200" t="s">
        <v>2324</v>
      </c>
      <c r="Q1143" s="240">
        <v>331</v>
      </c>
      <c r="R1143" s="282">
        <f t="shared" si="117"/>
        <v>6.3444108761329304E-2</v>
      </c>
      <c r="S1143" s="152">
        <v>352</v>
      </c>
    </row>
    <row r="1144" spans="1:19">
      <c r="A1144" s="173" t="str">
        <f t="shared" si="115"/>
        <v>Szczotka Bristle BrushBB-22152x12x22P8012 / 22mmTYPE C</v>
      </c>
      <c r="C1144" s="377" t="s">
        <v>1575</v>
      </c>
      <c r="D1144" s="200" t="s">
        <v>2009</v>
      </c>
      <c r="E1144" s="27" t="s">
        <v>2010</v>
      </c>
      <c r="F1144" s="200" t="s">
        <v>100</v>
      </c>
      <c r="G1144" s="378" t="s">
        <v>2220</v>
      </c>
      <c r="H1144" s="378" t="s">
        <v>2011</v>
      </c>
      <c r="I1144" s="379" t="s">
        <v>1039</v>
      </c>
      <c r="J1144" s="200">
        <v>1</v>
      </c>
      <c r="K1144" s="247"/>
      <c r="L1144" s="225"/>
      <c r="M1144" s="367">
        <f t="shared" si="118"/>
        <v>352</v>
      </c>
      <c r="N1144" s="290">
        <f t="shared" si="116"/>
        <v>352</v>
      </c>
      <c r="O1144" s="225"/>
      <c r="P1144" s="200" t="s">
        <v>2291</v>
      </c>
      <c r="Q1144" s="240">
        <v>352</v>
      </c>
      <c r="R1144" s="282">
        <f t="shared" si="117"/>
        <v>0</v>
      </c>
      <c r="S1144" s="152">
        <v>352</v>
      </c>
    </row>
    <row r="1145" spans="1:19">
      <c r="A1145" s="173" t="str">
        <f t="shared" ref="A1145:A1163" si="119">_xlfn.CONCAT(C1145,D1145,E1145,F1145,G1145,I1145)</f>
        <v>Szczotka Bristle BrushBB-22152x12x22P12012 / 22mmTYPE C</v>
      </c>
      <c r="C1145" s="377" t="s">
        <v>1575</v>
      </c>
      <c r="D1145" s="200" t="s">
        <v>2009</v>
      </c>
      <c r="E1145" s="27" t="s">
        <v>2010</v>
      </c>
      <c r="F1145" s="200" t="s">
        <v>104</v>
      </c>
      <c r="G1145" s="378" t="s">
        <v>2220</v>
      </c>
      <c r="H1145" s="378" t="s">
        <v>2011</v>
      </c>
      <c r="I1145" s="379" t="s">
        <v>1039</v>
      </c>
      <c r="J1145" s="200">
        <v>1</v>
      </c>
      <c r="K1145" s="247"/>
      <c r="L1145" s="225"/>
      <c r="M1145" s="367">
        <f t="shared" si="118"/>
        <v>352</v>
      </c>
      <c r="N1145" s="290">
        <f t="shared" si="116"/>
        <v>352</v>
      </c>
      <c r="O1145" s="225"/>
      <c r="P1145" s="200" t="s">
        <v>2324</v>
      </c>
      <c r="Q1145" s="240">
        <v>331</v>
      </c>
      <c r="R1145" s="282">
        <f t="shared" si="117"/>
        <v>6.3444108761329304E-2</v>
      </c>
      <c r="S1145" s="152">
        <v>352</v>
      </c>
    </row>
    <row r="1146" spans="1:19">
      <c r="A1146" s="173" t="str">
        <f t="shared" si="119"/>
        <v>Szczotka Bristle BrushBB-22152x12x22P22012 / 22mmTYPE C</v>
      </c>
      <c r="C1146" s="377" t="s">
        <v>1575</v>
      </c>
      <c r="D1146" s="200" t="s">
        <v>2009</v>
      </c>
      <c r="E1146" s="27" t="s">
        <v>2010</v>
      </c>
      <c r="F1146" s="200" t="s">
        <v>921</v>
      </c>
      <c r="G1146" s="378" t="s">
        <v>2220</v>
      </c>
      <c r="H1146" s="378" t="s">
        <v>2011</v>
      </c>
      <c r="I1146" s="379" t="s">
        <v>1039</v>
      </c>
      <c r="J1146" s="200">
        <v>1</v>
      </c>
      <c r="K1146" s="247"/>
      <c r="L1146" s="225"/>
      <c r="M1146" s="367">
        <f t="shared" si="118"/>
        <v>352</v>
      </c>
      <c r="N1146" s="290">
        <f t="shared" si="116"/>
        <v>352</v>
      </c>
      <c r="O1146" s="225"/>
      <c r="P1146" s="200" t="s">
        <v>2324</v>
      </c>
      <c r="Q1146" s="240">
        <v>331</v>
      </c>
      <c r="R1146" s="282">
        <f t="shared" si="117"/>
        <v>6.3444108761329304E-2</v>
      </c>
      <c r="S1146" s="152">
        <v>352</v>
      </c>
    </row>
    <row r="1147" spans="1:19">
      <c r="A1147" s="173" t="str">
        <f t="shared" si="119"/>
        <v>Szczotka Bristle BrushBB-22152x12x22P40012 / 22mmTYPE C</v>
      </c>
      <c r="C1147" s="377" t="s">
        <v>1575</v>
      </c>
      <c r="D1147" s="200" t="s">
        <v>2009</v>
      </c>
      <c r="E1147" s="27" t="s">
        <v>2010</v>
      </c>
      <c r="F1147" s="200" t="s">
        <v>910</v>
      </c>
      <c r="G1147" s="378" t="s">
        <v>2220</v>
      </c>
      <c r="H1147" s="378" t="s">
        <v>2011</v>
      </c>
      <c r="I1147" s="379" t="s">
        <v>1039</v>
      </c>
      <c r="J1147" s="200">
        <v>1</v>
      </c>
      <c r="K1147" s="247"/>
      <c r="L1147" s="225"/>
      <c r="M1147" s="367">
        <f t="shared" si="118"/>
        <v>352</v>
      </c>
      <c r="N1147" s="290">
        <f t="shared" si="116"/>
        <v>352</v>
      </c>
      <c r="O1147" s="225"/>
      <c r="P1147" s="200" t="s">
        <v>2292</v>
      </c>
      <c r="Q1147" s="240">
        <v>331</v>
      </c>
      <c r="R1147" s="282">
        <f t="shared" si="117"/>
        <v>6.3444108761329304E-2</v>
      </c>
      <c r="S1147" s="152">
        <v>352</v>
      </c>
    </row>
    <row r="1148" spans="1:19" ht="30">
      <c r="A1148" s="173" t="str">
        <f t="shared" si="119"/>
        <v>Wkłady uzupełniające Bristle BrushBB-SET152mm x 8P36TYPE A</v>
      </c>
      <c r="C1148" s="377" t="s">
        <v>2218</v>
      </c>
      <c r="D1148" s="200" t="s">
        <v>2217</v>
      </c>
      <c r="E1148" s="27" t="s">
        <v>2219</v>
      </c>
      <c r="F1148" s="200" t="s">
        <v>94</v>
      </c>
      <c r="G1148" s="378"/>
      <c r="H1148" s="378" t="s">
        <v>2011</v>
      </c>
      <c r="I1148" s="379" t="s">
        <v>1035</v>
      </c>
      <c r="J1148" s="200">
        <v>1</v>
      </c>
      <c r="K1148" s="247"/>
      <c r="L1148" s="225"/>
      <c r="M1148" s="367">
        <f t="shared" si="118"/>
        <v>288</v>
      </c>
      <c r="N1148" s="290">
        <f t="shared" si="116"/>
        <v>288</v>
      </c>
      <c r="O1148" s="225"/>
      <c r="P1148" s="200" t="s">
        <v>2293</v>
      </c>
      <c r="Q1148" s="240">
        <v>264</v>
      </c>
      <c r="R1148" s="282">
        <f t="shared" si="117"/>
        <v>9.0909090909090912E-2</v>
      </c>
      <c r="S1148" s="152">
        <v>288</v>
      </c>
    </row>
    <row r="1149" spans="1:19" ht="30">
      <c r="A1149" s="173" t="str">
        <f t="shared" si="119"/>
        <v>Wkłady uzupełniające Bristle BrushBB-SET152mm x 8P50TYPE A</v>
      </c>
      <c r="C1149" s="377" t="s">
        <v>2218</v>
      </c>
      <c r="D1149" s="200" t="s">
        <v>2217</v>
      </c>
      <c r="E1149" s="27" t="s">
        <v>2219</v>
      </c>
      <c r="F1149" s="200" t="s">
        <v>1037</v>
      </c>
      <c r="G1149" s="378"/>
      <c r="H1149" s="378" t="s">
        <v>2011</v>
      </c>
      <c r="I1149" s="379" t="s">
        <v>1035</v>
      </c>
      <c r="J1149" s="200">
        <v>1</v>
      </c>
      <c r="K1149" s="247"/>
      <c r="L1149" s="225"/>
      <c r="M1149" s="367">
        <f t="shared" si="118"/>
        <v>258</v>
      </c>
      <c r="N1149" s="290">
        <f t="shared" si="116"/>
        <v>258</v>
      </c>
      <c r="O1149" s="225"/>
      <c r="P1149" s="200" t="s">
        <v>2294</v>
      </c>
      <c r="Q1149" s="240">
        <v>236</v>
      </c>
      <c r="R1149" s="282">
        <f t="shared" si="117"/>
        <v>9.3220338983050849E-2</v>
      </c>
      <c r="S1149" s="152">
        <v>258</v>
      </c>
    </row>
    <row r="1150" spans="1:19" ht="30">
      <c r="A1150" s="173" t="str">
        <f t="shared" si="119"/>
        <v>Wkłady uzupełniające Bristle BrushBB-SET152mm x 8P80TYPE A</v>
      </c>
      <c r="C1150" s="377" t="s">
        <v>2218</v>
      </c>
      <c r="D1150" s="200" t="s">
        <v>2217</v>
      </c>
      <c r="E1150" s="27" t="s">
        <v>2219</v>
      </c>
      <c r="F1150" s="200" t="s">
        <v>100</v>
      </c>
      <c r="G1150" s="378"/>
      <c r="H1150" s="378" t="s">
        <v>2011</v>
      </c>
      <c r="I1150" s="379" t="s">
        <v>1035</v>
      </c>
      <c r="J1150" s="200">
        <v>1</v>
      </c>
      <c r="K1150" s="247"/>
      <c r="L1150" s="225"/>
      <c r="M1150" s="367">
        <f t="shared" si="118"/>
        <v>258</v>
      </c>
      <c r="N1150" s="290">
        <f t="shared" si="116"/>
        <v>258</v>
      </c>
      <c r="O1150" s="225"/>
      <c r="P1150" s="200" t="s">
        <v>2295</v>
      </c>
      <c r="Q1150" s="240">
        <v>236</v>
      </c>
      <c r="R1150" s="282">
        <f t="shared" si="117"/>
        <v>9.3220338983050849E-2</v>
      </c>
      <c r="S1150" s="152">
        <v>258</v>
      </c>
    </row>
    <row r="1151" spans="1:19" ht="30">
      <c r="A1151" s="173" t="str">
        <f t="shared" si="119"/>
        <v>Wkłady uzupełniające Bristle BrushBB-SET152mm x 8P80TYPE C</v>
      </c>
      <c r="C1151" s="377" t="s">
        <v>2218</v>
      </c>
      <c r="D1151" s="200" t="s">
        <v>2217</v>
      </c>
      <c r="E1151" s="27" t="s">
        <v>2219</v>
      </c>
      <c r="F1151" s="200" t="s">
        <v>100</v>
      </c>
      <c r="G1151" s="378"/>
      <c r="H1151" s="378" t="s">
        <v>2011</v>
      </c>
      <c r="I1151" s="379" t="s">
        <v>1039</v>
      </c>
      <c r="J1151" s="200">
        <v>1</v>
      </c>
      <c r="K1151" s="247"/>
      <c r="L1151" s="225"/>
      <c r="M1151" s="367">
        <f t="shared" si="118"/>
        <v>288</v>
      </c>
      <c r="N1151" s="290">
        <f t="shared" si="116"/>
        <v>288</v>
      </c>
      <c r="O1151" s="225"/>
      <c r="P1151" s="200" t="s">
        <v>2296</v>
      </c>
      <c r="Q1151" s="240">
        <v>264</v>
      </c>
      <c r="R1151" s="282">
        <f t="shared" si="117"/>
        <v>9.0909090909090912E-2</v>
      </c>
      <c r="S1151" s="152">
        <v>288</v>
      </c>
    </row>
    <row r="1152" spans="1:19" ht="30">
      <c r="A1152" s="173" t="str">
        <f t="shared" si="119"/>
        <v>Wkłady uzupełniające Bristle BrushBB-SET152mm x 8P120TYPE C</v>
      </c>
      <c r="C1152" s="377" t="s">
        <v>2218</v>
      </c>
      <c r="D1152" s="200" t="s">
        <v>2217</v>
      </c>
      <c r="E1152" s="27" t="s">
        <v>2219</v>
      </c>
      <c r="F1152" s="200" t="s">
        <v>104</v>
      </c>
      <c r="G1152" s="378"/>
      <c r="H1152" s="378" t="s">
        <v>2011</v>
      </c>
      <c r="I1152" s="379" t="s">
        <v>1039</v>
      </c>
      <c r="J1152" s="200">
        <v>1</v>
      </c>
      <c r="K1152" s="247"/>
      <c r="L1152" s="225"/>
      <c r="M1152" s="367">
        <f t="shared" si="118"/>
        <v>258</v>
      </c>
      <c r="N1152" s="290">
        <f t="shared" si="116"/>
        <v>258</v>
      </c>
      <c r="O1152" s="225"/>
      <c r="P1152" s="200" t="s">
        <v>2297</v>
      </c>
      <c r="Q1152" s="240">
        <v>236</v>
      </c>
      <c r="R1152" s="282">
        <f t="shared" si="117"/>
        <v>9.3220338983050849E-2</v>
      </c>
      <c r="S1152" s="152">
        <v>258</v>
      </c>
    </row>
    <row r="1153" spans="1:19" s="372" customFormat="1">
      <c r="A1153" s="187" t="str">
        <f t="shared" si="119"/>
        <v>Podkładka z trzpieniemTRP100x6mmMEDIUM6mm</v>
      </c>
      <c r="B1153" s="187"/>
      <c r="C1153" s="380" t="s">
        <v>1576</v>
      </c>
      <c r="D1153" s="193" t="s">
        <v>2207</v>
      </c>
      <c r="E1153" s="223" t="s">
        <v>2208</v>
      </c>
      <c r="F1153" s="193" t="s">
        <v>1461</v>
      </c>
      <c r="G1153" s="381" t="s">
        <v>2209</v>
      </c>
      <c r="H1153" s="381"/>
      <c r="I1153" s="382"/>
      <c r="J1153" s="193">
        <v>1</v>
      </c>
      <c r="K1153" s="256"/>
      <c r="L1153" s="236"/>
      <c r="M1153" s="369">
        <f t="shared" si="118"/>
        <v>66.5</v>
      </c>
      <c r="N1153" s="333">
        <f t="shared" si="116"/>
        <v>66.5</v>
      </c>
      <c r="O1153" s="236"/>
      <c r="P1153" s="200" t="s">
        <v>2210</v>
      </c>
      <c r="Q1153" s="274">
        <v>66.5</v>
      </c>
      <c r="R1153" s="282">
        <f t="shared" si="117"/>
        <v>0</v>
      </c>
      <c r="S1153" s="152">
        <v>66.5</v>
      </c>
    </row>
    <row r="1154" spans="1:19" s="372" customFormat="1">
      <c r="A1154" s="187" t="str">
        <f t="shared" si="119"/>
        <v>Podkładka z trzpieniemTRP76x6mmHARD6mm</v>
      </c>
      <c r="B1154" s="187"/>
      <c r="C1154" s="380" t="s">
        <v>1576</v>
      </c>
      <c r="D1154" s="193" t="s">
        <v>2207</v>
      </c>
      <c r="E1154" s="223" t="s">
        <v>1042</v>
      </c>
      <c r="F1154" s="193" t="s">
        <v>2030</v>
      </c>
      <c r="G1154" s="381" t="s">
        <v>2209</v>
      </c>
      <c r="H1154" s="381"/>
      <c r="I1154" s="382"/>
      <c r="J1154" s="193">
        <v>1</v>
      </c>
      <c r="K1154" s="256"/>
      <c r="L1154" s="236"/>
      <c r="M1154" s="369">
        <f t="shared" si="118"/>
        <v>60.4</v>
      </c>
      <c r="N1154" s="333">
        <f t="shared" si="116"/>
        <v>60.4</v>
      </c>
      <c r="O1154" s="236"/>
      <c r="P1154" s="200" t="s">
        <v>2211</v>
      </c>
      <c r="Q1154" s="274">
        <v>60.4</v>
      </c>
      <c r="R1154" s="282">
        <f t="shared" si="117"/>
        <v>0</v>
      </c>
      <c r="S1154" s="152">
        <v>60.4</v>
      </c>
    </row>
    <row r="1155" spans="1:19" s="372" customFormat="1">
      <c r="A1155" s="187" t="str">
        <f t="shared" si="119"/>
        <v>Podkładka z trzpieniemTRP76x6mmMEDIUM6mm</v>
      </c>
      <c r="B1155" s="187"/>
      <c r="C1155" s="380" t="s">
        <v>1576</v>
      </c>
      <c r="D1155" s="193" t="s">
        <v>2207</v>
      </c>
      <c r="E1155" s="223" t="s">
        <v>1042</v>
      </c>
      <c r="F1155" s="193" t="s">
        <v>1461</v>
      </c>
      <c r="G1155" s="381" t="s">
        <v>2209</v>
      </c>
      <c r="H1155" s="381"/>
      <c r="I1155" s="382"/>
      <c r="J1155" s="193">
        <v>1</v>
      </c>
      <c r="K1155" s="256"/>
      <c r="L1155" s="236"/>
      <c r="M1155" s="369">
        <f t="shared" si="118"/>
        <v>44.8</v>
      </c>
      <c r="N1155" s="333">
        <f t="shared" si="116"/>
        <v>44.8</v>
      </c>
      <c r="O1155" s="236"/>
      <c r="P1155" s="200" t="s">
        <v>2212</v>
      </c>
      <c r="Q1155" s="274">
        <v>44.8</v>
      </c>
      <c r="R1155" s="282">
        <f t="shared" si="117"/>
        <v>0</v>
      </c>
      <c r="S1155" s="152">
        <v>44.8</v>
      </c>
    </row>
    <row r="1156" spans="1:19" s="372" customFormat="1">
      <c r="A1156" s="187" t="str">
        <f t="shared" si="119"/>
        <v>Podkładka z trzpieniemTRP51x6mmHARD6mm</v>
      </c>
      <c r="B1156" s="187"/>
      <c r="C1156" s="380" t="s">
        <v>1576</v>
      </c>
      <c r="D1156" s="193" t="s">
        <v>2207</v>
      </c>
      <c r="E1156" s="223" t="s">
        <v>1043</v>
      </c>
      <c r="F1156" s="193" t="s">
        <v>2030</v>
      </c>
      <c r="G1156" s="381" t="s">
        <v>2209</v>
      </c>
      <c r="H1156" s="381"/>
      <c r="I1156" s="382"/>
      <c r="J1156" s="193">
        <v>1</v>
      </c>
      <c r="K1156" s="256"/>
      <c r="L1156" s="236"/>
      <c r="M1156" s="369">
        <f t="shared" si="118"/>
        <v>52</v>
      </c>
      <c r="N1156" s="333">
        <f t="shared" si="116"/>
        <v>52</v>
      </c>
      <c r="O1156" s="236"/>
      <c r="P1156" s="200" t="s">
        <v>2213</v>
      </c>
      <c r="Q1156" s="274">
        <v>52</v>
      </c>
      <c r="R1156" s="282">
        <f t="shared" si="117"/>
        <v>0</v>
      </c>
      <c r="S1156" s="152">
        <v>52</v>
      </c>
    </row>
    <row r="1157" spans="1:19" s="372" customFormat="1">
      <c r="A1157" s="187" t="str">
        <f t="shared" si="119"/>
        <v>Podkładka z trzpieniemTRP51x6mmMEDIUM6mm</v>
      </c>
      <c r="B1157" s="187"/>
      <c r="C1157" s="380" t="s">
        <v>1576</v>
      </c>
      <c r="D1157" s="193" t="s">
        <v>2207</v>
      </c>
      <c r="E1157" s="223" t="s">
        <v>1043</v>
      </c>
      <c r="F1157" s="193" t="s">
        <v>1461</v>
      </c>
      <c r="G1157" s="381" t="s">
        <v>2209</v>
      </c>
      <c r="H1157" s="381"/>
      <c r="I1157" s="382"/>
      <c r="J1157" s="193">
        <v>1</v>
      </c>
      <c r="K1157" s="256"/>
      <c r="L1157" s="236"/>
      <c r="M1157" s="369">
        <f t="shared" si="118"/>
        <v>41.4</v>
      </c>
      <c r="N1157" s="333">
        <f t="shared" ref="N1157:N1193" si="120">M1157*(1-$N$2)</f>
        <v>41.4</v>
      </c>
      <c r="O1157" s="236"/>
      <c r="P1157" s="200" t="s">
        <v>2214</v>
      </c>
      <c r="Q1157" s="274">
        <v>41.4</v>
      </c>
      <c r="R1157" s="282">
        <f t="shared" si="117"/>
        <v>0</v>
      </c>
      <c r="S1157" s="152">
        <v>41.4</v>
      </c>
    </row>
    <row r="1158" spans="1:19" s="372" customFormat="1">
      <c r="A1158" s="187" t="str">
        <f t="shared" si="119"/>
        <v>Podkładka z trzpieniemTRP38x6mmMEDIUM6mm</v>
      </c>
      <c r="B1158" s="187"/>
      <c r="C1158" s="380" t="s">
        <v>1576</v>
      </c>
      <c r="D1158" s="193" t="s">
        <v>2207</v>
      </c>
      <c r="E1158" s="223" t="s">
        <v>1044</v>
      </c>
      <c r="F1158" s="193" t="s">
        <v>1461</v>
      </c>
      <c r="G1158" s="381" t="s">
        <v>2209</v>
      </c>
      <c r="H1158" s="381"/>
      <c r="I1158" s="382"/>
      <c r="J1158" s="193">
        <v>1</v>
      </c>
      <c r="K1158" s="256"/>
      <c r="L1158" s="236"/>
      <c r="M1158" s="369">
        <f t="shared" si="118"/>
        <v>37</v>
      </c>
      <c r="N1158" s="333">
        <f t="shared" si="120"/>
        <v>37</v>
      </c>
      <c r="O1158" s="236"/>
      <c r="P1158" s="200" t="s">
        <v>2215</v>
      </c>
      <c r="Q1158" s="274">
        <v>37</v>
      </c>
      <c r="R1158" s="282">
        <f t="shared" si="117"/>
        <v>0</v>
      </c>
      <c r="S1158" s="152">
        <v>37</v>
      </c>
    </row>
    <row r="1159" spans="1:19" s="372" customFormat="1">
      <c r="A1159" s="187" t="str">
        <f t="shared" si="119"/>
        <v>Podkładka z trzpieniemTRP25x6mmMEDIUM6mm</v>
      </c>
      <c r="B1159" s="187"/>
      <c r="C1159" s="380" t="s">
        <v>1576</v>
      </c>
      <c r="D1159" s="193" t="s">
        <v>2207</v>
      </c>
      <c r="E1159" s="223" t="s">
        <v>1045</v>
      </c>
      <c r="F1159" s="193" t="s">
        <v>1461</v>
      </c>
      <c r="G1159" s="381" t="s">
        <v>2209</v>
      </c>
      <c r="H1159" s="381"/>
      <c r="I1159" s="382"/>
      <c r="J1159" s="193">
        <v>1</v>
      </c>
      <c r="K1159" s="256"/>
      <c r="L1159" s="236"/>
      <c r="M1159" s="369">
        <f t="shared" si="118"/>
        <v>37</v>
      </c>
      <c r="N1159" s="333">
        <f t="shared" si="120"/>
        <v>37</v>
      </c>
      <c r="O1159" s="236"/>
      <c r="P1159" s="200" t="s">
        <v>2216</v>
      </c>
      <c r="Q1159" s="274">
        <v>37</v>
      </c>
      <c r="R1159" s="282">
        <f t="shared" si="117"/>
        <v>0</v>
      </c>
      <c r="S1159" s="152">
        <v>37</v>
      </c>
    </row>
    <row r="1160" spans="1:19" s="372" customFormat="1">
      <c r="A1160" s="187" t="str">
        <f t="shared" si="119"/>
        <v>Do kół z otworem 8mmTrzepień80x8x6mm</v>
      </c>
      <c r="B1160" s="187"/>
      <c r="C1160" s="364" t="s">
        <v>2022</v>
      </c>
      <c r="D1160" s="196" t="s">
        <v>2024</v>
      </c>
      <c r="E1160" s="196" t="s">
        <v>2021</v>
      </c>
      <c r="F1160" s="196"/>
      <c r="G1160" s="196"/>
      <c r="H1160" s="196"/>
      <c r="I1160" s="196"/>
      <c r="J1160" s="196">
        <v>1</v>
      </c>
      <c r="K1160" s="275" t="s">
        <v>139</v>
      </c>
      <c r="L1160" s="237"/>
      <c r="M1160" s="369">
        <f t="shared" si="118"/>
        <v>45</v>
      </c>
      <c r="N1160" s="333">
        <f t="shared" si="120"/>
        <v>45</v>
      </c>
      <c r="O1160" s="237"/>
      <c r="P1160" s="200" t="s">
        <v>2298</v>
      </c>
      <c r="Q1160" s="276">
        <v>45</v>
      </c>
      <c r="R1160" s="282">
        <f t="shared" si="117"/>
        <v>0</v>
      </c>
      <c r="S1160" s="206">
        <v>45</v>
      </c>
    </row>
    <row r="1161" spans="1:19" s="372" customFormat="1">
      <c r="A1161" s="187" t="str">
        <f t="shared" si="119"/>
        <v>Do kół z otworem 6mmTrzepień80x6x6mm</v>
      </c>
      <c r="B1161" s="187"/>
      <c r="C1161" s="364" t="s">
        <v>2023</v>
      </c>
      <c r="D1161" s="196" t="s">
        <v>2024</v>
      </c>
      <c r="E1161" s="196" t="s">
        <v>2019</v>
      </c>
      <c r="F1161" s="196"/>
      <c r="G1161" s="196"/>
      <c r="H1161" s="196"/>
      <c r="I1161" s="196"/>
      <c r="J1161" s="196">
        <v>1</v>
      </c>
      <c r="K1161" s="275" t="s">
        <v>139</v>
      </c>
      <c r="L1161" s="237"/>
      <c r="M1161" s="369">
        <f t="shared" si="118"/>
        <v>34</v>
      </c>
      <c r="N1161" s="333">
        <f t="shared" si="120"/>
        <v>34</v>
      </c>
      <c r="O1161" s="237"/>
      <c r="P1161" s="200" t="s">
        <v>1046</v>
      </c>
      <c r="Q1161" s="276">
        <v>34</v>
      </c>
      <c r="R1161" s="282">
        <f t="shared" si="117"/>
        <v>0</v>
      </c>
      <c r="S1161" s="206">
        <v>34</v>
      </c>
    </row>
    <row r="1162" spans="1:19" s="372" customFormat="1">
      <c r="A1162" s="187" t="str">
        <f t="shared" si="119"/>
        <v>Do kół z otworem 6mmTrzepień50x6x6mm</v>
      </c>
      <c r="B1162" s="187"/>
      <c r="C1162" s="364" t="s">
        <v>2023</v>
      </c>
      <c r="D1162" s="196" t="s">
        <v>2024</v>
      </c>
      <c r="E1162" s="196" t="s">
        <v>2020</v>
      </c>
      <c r="F1162" s="196"/>
      <c r="G1162" s="196"/>
      <c r="H1162" s="196"/>
      <c r="I1162" s="196"/>
      <c r="J1162" s="196">
        <v>1</v>
      </c>
      <c r="K1162" s="275" t="s">
        <v>139</v>
      </c>
      <c r="L1162" s="237"/>
      <c r="M1162" s="369">
        <f t="shared" si="118"/>
        <v>32</v>
      </c>
      <c r="N1162" s="333">
        <f t="shared" si="120"/>
        <v>32</v>
      </c>
      <c r="O1162" s="237"/>
      <c r="P1162" s="200" t="s">
        <v>1047</v>
      </c>
      <c r="Q1162" s="276">
        <v>32</v>
      </c>
      <c r="R1162" s="282">
        <f t="shared" si="117"/>
        <v>0</v>
      </c>
      <c r="S1162" s="206">
        <v>32</v>
      </c>
    </row>
    <row r="1163" spans="1:19" s="372" customFormat="1" ht="30">
      <c r="A1163" s="187" t="str">
        <f t="shared" si="119"/>
        <v>Podkładka do dysków fibrowychHARD Coolflow115mmM14</v>
      </c>
      <c r="B1163" s="187"/>
      <c r="C1163" s="364" t="s">
        <v>1577</v>
      </c>
      <c r="D1163" s="196" t="s">
        <v>2025</v>
      </c>
      <c r="E1163" s="196" t="s">
        <v>862</v>
      </c>
      <c r="F1163" s="196"/>
      <c r="G1163" s="196" t="s">
        <v>270</v>
      </c>
      <c r="H1163" s="196" t="s">
        <v>1048</v>
      </c>
      <c r="I1163" s="196"/>
      <c r="J1163" s="196">
        <v>1</v>
      </c>
      <c r="K1163" s="275" t="s">
        <v>139</v>
      </c>
      <c r="L1163" s="237"/>
      <c r="M1163" s="369">
        <f t="shared" si="118"/>
        <v>54</v>
      </c>
      <c r="N1163" s="333">
        <f t="shared" si="120"/>
        <v>54</v>
      </c>
      <c r="O1163" s="237"/>
      <c r="P1163" s="200" t="s">
        <v>1049</v>
      </c>
      <c r="Q1163" s="276">
        <v>54</v>
      </c>
      <c r="R1163" s="282">
        <f t="shared" si="117"/>
        <v>0</v>
      </c>
      <c r="S1163" s="206">
        <v>54</v>
      </c>
    </row>
    <row r="1164" spans="1:19" s="372" customFormat="1" ht="30">
      <c r="A1164" s="187" t="str">
        <f>_xlfn.CONCAT(C1164,D1164,E1164,F1164,G1164,H1164)</f>
        <v>Podkładka do dysków fibrowychHARD Coolflow126mmM14DF125/C</v>
      </c>
      <c r="B1164" s="187"/>
      <c r="C1164" s="363" t="s">
        <v>1577</v>
      </c>
      <c r="D1164" s="212" t="s">
        <v>2025</v>
      </c>
      <c r="E1164" s="212" t="s">
        <v>2189</v>
      </c>
      <c r="F1164" s="212"/>
      <c r="G1164" s="212" t="s">
        <v>270</v>
      </c>
      <c r="H1164" s="212" t="s">
        <v>1050</v>
      </c>
      <c r="I1164" s="212"/>
      <c r="J1164" s="212">
        <v>1</v>
      </c>
      <c r="K1164" s="275" t="s">
        <v>139</v>
      </c>
      <c r="L1164" s="237"/>
      <c r="M1164" s="369">
        <f t="shared" si="118"/>
        <v>54</v>
      </c>
      <c r="N1164" s="333">
        <f t="shared" si="120"/>
        <v>54</v>
      </c>
      <c r="O1164" s="237"/>
      <c r="P1164" s="200" t="s">
        <v>1051</v>
      </c>
      <c r="Q1164" s="276">
        <v>64</v>
      </c>
      <c r="R1164" s="282">
        <f t="shared" si="117"/>
        <v>-0.15625</v>
      </c>
      <c r="S1164" s="206">
        <v>54</v>
      </c>
    </row>
    <row r="1165" spans="1:19" s="372" customFormat="1" ht="30">
      <c r="A1165" s="187" t="str">
        <f>_xlfn.CONCAT(C1165,D1165,E1165,F1165,G1165,H1165)</f>
        <v>Podkładka do dysków fibrowychHARD Coolflow126mmM14DF125/eCo</v>
      </c>
      <c r="B1165" s="187"/>
      <c r="C1165" s="363" t="s">
        <v>1577</v>
      </c>
      <c r="D1165" s="212" t="s">
        <v>2025</v>
      </c>
      <c r="E1165" s="212" t="s">
        <v>2189</v>
      </c>
      <c r="F1165" s="212"/>
      <c r="G1165" s="212" t="s">
        <v>270</v>
      </c>
      <c r="H1165" s="212" t="s">
        <v>2410</v>
      </c>
      <c r="I1165" s="212"/>
      <c r="J1165" s="212">
        <v>1</v>
      </c>
      <c r="K1165" s="275" t="s">
        <v>139</v>
      </c>
      <c r="L1165" s="237"/>
      <c r="M1165" s="369">
        <f t="shared" ref="M1165" si="121">S1165</f>
        <v>44</v>
      </c>
      <c r="N1165" s="333">
        <f t="shared" si="120"/>
        <v>44</v>
      </c>
      <c r="O1165" s="237"/>
      <c r="P1165" s="200" t="s">
        <v>1051</v>
      </c>
      <c r="Q1165" s="276"/>
      <c r="R1165" s="282" t="s">
        <v>2434</v>
      </c>
      <c r="S1165" s="206">
        <v>44</v>
      </c>
    </row>
    <row r="1166" spans="1:19" s="372" customFormat="1" ht="30">
      <c r="A1166" s="187" t="str">
        <f t="shared" ref="A1166:A1173" si="122">_xlfn.CONCAT(C1166,D1166,E1166,F1166,G1166,I1166)</f>
        <v>Podkładka do dysków fibrowychHARD Coolflow178mmM14</v>
      </c>
      <c r="B1166" s="187"/>
      <c r="C1166" s="364" t="s">
        <v>1577</v>
      </c>
      <c r="D1166" s="196" t="s">
        <v>2025</v>
      </c>
      <c r="E1166" s="196" t="s">
        <v>515</v>
      </c>
      <c r="F1166" s="196"/>
      <c r="G1166" s="196" t="s">
        <v>270</v>
      </c>
      <c r="H1166" s="196" t="s">
        <v>1052</v>
      </c>
      <c r="I1166" s="196"/>
      <c r="J1166" s="196">
        <v>1</v>
      </c>
      <c r="K1166" s="275" t="s">
        <v>1053</v>
      </c>
      <c r="L1166" s="237"/>
      <c r="M1166" s="369">
        <f t="shared" ref="M1166:M1193" si="123">S1166</f>
        <v>95</v>
      </c>
      <c r="N1166" s="333">
        <f t="shared" si="120"/>
        <v>95</v>
      </c>
      <c r="O1166" s="237"/>
      <c r="P1166" s="200" t="s">
        <v>1054</v>
      </c>
      <c r="Q1166" s="276">
        <v>95</v>
      </c>
      <c r="R1166" s="282">
        <f t="shared" si="117"/>
        <v>0</v>
      </c>
      <c r="S1166" s="206">
        <v>95</v>
      </c>
    </row>
    <row r="1167" spans="1:19" s="372" customFormat="1" ht="30">
      <c r="A1167" s="187" t="str">
        <f t="shared" si="122"/>
        <v>Podkładka do dysków fibrowychSOFT gładka czarna126mmM14</v>
      </c>
      <c r="B1167" s="187"/>
      <c r="C1167" s="364" t="s">
        <v>1577</v>
      </c>
      <c r="D1167" s="196" t="s">
        <v>2026</v>
      </c>
      <c r="E1167" s="196" t="s">
        <v>2189</v>
      </c>
      <c r="F1167" s="196"/>
      <c r="G1167" s="196" t="s">
        <v>270</v>
      </c>
      <c r="H1167" s="196" t="s">
        <v>1055</v>
      </c>
      <c r="I1167" s="196"/>
      <c r="J1167" s="189">
        <v>1</v>
      </c>
      <c r="K1167" s="275" t="s">
        <v>139</v>
      </c>
      <c r="L1167" s="236"/>
      <c r="M1167" s="369">
        <f t="shared" si="123"/>
        <v>32</v>
      </c>
      <c r="N1167" s="333">
        <f t="shared" si="120"/>
        <v>32</v>
      </c>
      <c r="O1167" s="236"/>
      <c r="P1167" s="200" t="s">
        <v>1056</v>
      </c>
      <c r="Q1167" s="276">
        <v>32</v>
      </c>
      <c r="R1167" s="282">
        <f t="shared" si="117"/>
        <v>0</v>
      </c>
      <c r="S1167" s="206">
        <v>32</v>
      </c>
    </row>
    <row r="1168" spans="1:19" s="372" customFormat="1" ht="30">
      <c r="A1168" s="187" t="str">
        <f t="shared" si="122"/>
        <v>Podkładka do dysków fibrowychMEDIUM gładka biała126mmM14</v>
      </c>
      <c r="B1168" s="187"/>
      <c r="C1168" s="364" t="s">
        <v>1577</v>
      </c>
      <c r="D1168" s="196" t="s">
        <v>2027</v>
      </c>
      <c r="E1168" s="196" t="s">
        <v>2189</v>
      </c>
      <c r="F1168" s="196"/>
      <c r="G1168" s="196" t="s">
        <v>270</v>
      </c>
      <c r="H1168" s="196" t="s">
        <v>1057</v>
      </c>
      <c r="I1168" s="196"/>
      <c r="J1168" s="189">
        <v>1</v>
      </c>
      <c r="K1168" s="275" t="s">
        <v>139</v>
      </c>
      <c r="L1168" s="236"/>
      <c r="M1168" s="369">
        <f t="shared" si="123"/>
        <v>28</v>
      </c>
      <c r="N1168" s="333">
        <f t="shared" si="120"/>
        <v>28</v>
      </c>
      <c r="O1168" s="236"/>
      <c r="P1168" s="200" t="s">
        <v>1058</v>
      </c>
      <c r="Q1168" s="276">
        <v>28</v>
      </c>
      <c r="R1168" s="282">
        <f t="shared" si="117"/>
        <v>0</v>
      </c>
      <c r="S1168" s="206">
        <v>28</v>
      </c>
    </row>
    <row r="1169" spans="1:19" s="372" customFormat="1" ht="30">
      <c r="A1169" s="187" t="str">
        <f t="shared" si="122"/>
        <v>Podkładka do dysków fibrowychMEDIUM żebrowana biała126mmM14</v>
      </c>
      <c r="B1169" s="187"/>
      <c r="C1169" s="364" t="s">
        <v>1577</v>
      </c>
      <c r="D1169" s="196" t="s">
        <v>2028</v>
      </c>
      <c r="E1169" s="196" t="s">
        <v>2189</v>
      </c>
      <c r="F1169" s="196"/>
      <c r="G1169" s="196" t="s">
        <v>270</v>
      </c>
      <c r="H1169" s="196" t="s">
        <v>1059</v>
      </c>
      <c r="I1169" s="196"/>
      <c r="J1169" s="189">
        <v>1</v>
      </c>
      <c r="K1169" s="275" t="s">
        <v>139</v>
      </c>
      <c r="L1169" s="236"/>
      <c r="M1169" s="369">
        <f t="shared" si="123"/>
        <v>34.4</v>
      </c>
      <c r="N1169" s="333">
        <f t="shared" si="120"/>
        <v>34.4</v>
      </c>
      <c r="O1169" s="236"/>
      <c r="P1169" s="200" t="s">
        <v>1060</v>
      </c>
      <c r="Q1169" s="276">
        <v>34.4</v>
      </c>
      <c r="R1169" s="282">
        <f t="shared" si="117"/>
        <v>0</v>
      </c>
      <c r="S1169" s="206">
        <v>34.4</v>
      </c>
    </row>
    <row r="1170" spans="1:19" s="372" customFormat="1" ht="30">
      <c r="A1170" s="187" t="str">
        <f t="shared" si="122"/>
        <v>Podkładka do dysków fibrowychHARD żebrowana czarna115mmM14</v>
      </c>
      <c r="B1170" s="187"/>
      <c r="C1170" s="196" t="s">
        <v>1577</v>
      </c>
      <c r="D1170" s="196" t="s">
        <v>2029</v>
      </c>
      <c r="E1170" s="196" t="s">
        <v>862</v>
      </c>
      <c r="F1170" s="196"/>
      <c r="G1170" s="196" t="s">
        <v>270</v>
      </c>
      <c r="H1170" s="196" t="s">
        <v>1061</v>
      </c>
      <c r="I1170" s="196"/>
      <c r="J1170" s="189">
        <v>1</v>
      </c>
      <c r="K1170" s="275" t="s">
        <v>139</v>
      </c>
      <c r="L1170" s="236"/>
      <c r="M1170" s="369">
        <f t="shared" si="123"/>
        <v>39.4</v>
      </c>
      <c r="N1170" s="333">
        <f t="shared" si="120"/>
        <v>39.4</v>
      </c>
      <c r="O1170" s="236"/>
      <c r="P1170" s="200" t="s">
        <v>1062</v>
      </c>
      <c r="Q1170" s="276">
        <v>39.4</v>
      </c>
      <c r="R1170" s="282">
        <f t="shared" si="117"/>
        <v>0</v>
      </c>
      <c r="S1170" s="206">
        <v>39.4</v>
      </c>
    </row>
    <row r="1171" spans="1:19" s="372" customFormat="1" ht="30">
      <c r="A1171" s="187" t="str">
        <f t="shared" si="122"/>
        <v>Podkładka do dysków fibrowychHARD żebrowana czarna126mmM14</v>
      </c>
      <c r="B1171" s="187"/>
      <c r="C1171" s="196" t="s">
        <v>1577</v>
      </c>
      <c r="D1171" s="196" t="s">
        <v>2029</v>
      </c>
      <c r="E1171" s="196" t="s">
        <v>2189</v>
      </c>
      <c r="F1171" s="196"/>
      <c r="G1171" s="196" t="s">
        <v>270</v>
      </c>
      <c r="H1171" s="196" t="s">
        <v>1063</v>
      </c>
      <c r="I1171" s="196"/>
      <c r="J1171" s="189">
        <v>1</v>
      </c>
      <c r="K1171" s="275" t="s">
        <v>139</v>
      </c>
      <c r="L1171" s="236"/>
      <c r="M1171" s="369">
        <f t="shared" si="123"/>
        <v>48</v>
      </c>
      <c r="N1171" s="333">
        <f t="shared" si="120"/>
        <v>48</v>
      </c>
      <c r="O1171" s="236"/>
      <c r="P1171" s="200" t="s">
        <v>1064</v>
      </c>
      <c r="Q1171" s="276">
        <v>48</v>
      </c>
      <c r="R1171" s="282">
        <f t="shared" si="117"/>
        <v>0</v>
      </c>
      <c r="S1171" s="206">
        <v>48</v>
      </c>
    </row>
    <row r="1172" spans="1:19" s="372" customFormat="1" ht="30">
      <c r="A1172" s="187" t="str">
        <f t="shared" si="122"/>
        <v>Podkładka do dysków fibrowychHARD żebrowana czarna178mmM14</v>
      </c>
      <c r="B1172" s="187"/>
      <c r="C1172" s="196" t="s">
        <v>1577</v>
      </c>
      <c r="D1172" s="196" t="s">
        <v>2029</v>
      </c>
      <c r="E1172" s="196" t="s">
        <v>515</v>
      </c>
      <c r="F1172" s="196"/>
      <c r="G1172" s="196" t="s">
        <v>270</v>
      </c>
      <c r="H1172" s="196" t="s">
        <v>1065</v>
      </c>
      <c r="I1172" s="196"/>
      <c r="J1172" s="189">
        <v>1</v>
      </c>
      <c r="K1172" s="275" t="s">
        <v>139</v>
      </c>
      <c r="L1172" s="236"/>
      <c r="M1172" s="369">
        <f t="shared" si="123"/>
        <v>86</v>
      </c>
      <c r="N1172" s="333">
        <f t="shared" si="120"/>
        <v>86</v>
      </c>
      <c r="O1172" s="236"/>
      <c r="P1172" s="200" t="s">
        <v>1066</v>
      </c>
      <c r="Q1172" s="276">
        <v>86</v>
      </c>
      <c r="R1172" s="282">
        <f t="shared" si="117"/>
        <v>0</v>
      </c>
      <c r="S1172" s="206">
        <v>86</v>
      </c>
    </row>
    <row r="1173" spans="1:19" s="372" customFormat="1" ht="30">
      <c r="A1173" s="187" t="str">
        <f t="shared" si="122"/>
        <v>Podkładka do szlifierki oscy. 150mm5/16"OSC150/51</v>
      </c>
      <c r="B1173" s="187"/>
      <c r="C1173" s="196" t="s">
        <v>1578</v>
      </c>
      <c r="D1173" s="196"/>
      <c r="E1173" s="196" t="s">
        <v>720</v>
      </c>
      <c r="F1173" s="196"/>
      <c r="G1173" s="196" t="s">
        <v>1503</v>
      </c>
      <c r="H1173" s="196"/>
      <c r="I1173" s="196" t="s">
        <v>1067</v>
      </c>
      <c r="J1173" s="189">
        <v>1</v>
      </c>
      <c r="K1173" s="275" t="s">
        <v>139</v>
      </c>
      <c r="L1173" s="236"/>
      <c r="M1173" s="369">
        <f t="shared" si="123"/>
        <v>103</v>
      </c>
      <c r="N1173" s="333">
        <f t="shared" si="120"/>
        <v>103</v>
      </c>
      <c r="O1173" s="236"/>
      <c r="P1173" s="200" t="s">
        <v>1068</v>
      </c>
      <c r="Q1173" s="276">
        <v>103</v>
      </c>
      <c r="R1173" s="282">
        <f t="shared" ref="R1173:R1193" si="124">(S1173-Q1173)/Q1173</f>
        <v>0</v>
      </c>
      <c r="S1173" s="206">
        <v>103</v>
      </c>
    </row>
    <row r="1174" spans="1:19" s="372" customFormat="1">
      <c r="A1174" s="187" t="str">
        <f t="shared" ref="A1174" si="125">_xlfn.CONCAT(C1174,D1174,E1174,F1174,G1174,I1174)</f>
        <v>Ochrona rzepudo szliferki oscylacyjnej 150mm15 otw. ORZ+15</v>
      </c>
      <c r="B1174" s="187"/>
      <c r="C1174" s="196" t="s">
        <v>1579</v>
      </c>
      <c r="D1174" s="196" t="s">
        <v>2311</v>
      </c>
      <c r="E1174" s="196" t="s">
        <v>720</v>
      </c>
      <c r="F1174" s="196"/>
      <c r="G1174" s="196" t="s">
        <v>2312</v>
      </c>
      <c r="H1174" s="196"/>
      <c r="I1174" s="196" t="s">
        <v>2313</v>
      </c>
      <c r="J1174" s="189">
        <v>1</v>
      </c>
      <c r="K1174" s="275" t="s">
        <v>139</v>
      </c>
      <c r="L1174" s="236"/>
      <c r="M1174" s="369">
        <f t="shared" si="123"/>
        <v>22</v>
      </c>
      <c r="N1174" s="333">
        <f t="shared" si="120"/>
        <v>22</v>
      </c>
      <c r="O1174" s="236"/>
      <c r="P1174" s="200" t="s">
        <v>2317</v>
      </c>
      <c r="Q1174" s="276">
        <v>22</v>
      </c>
      <c r="R1174" s="282">
        <f t="shared" si="124"/>
        <v>0</v>
      </c>
      <c r="S1174" s="206">
        <v>22</v>
      </c>
    </row>
    <row r="1175" spans="1:19" s="372" customFormat="1">
      <c r="A1175" s="187" t="str">
        <f t="shared" ref="A1175" si="126">_xlfn.CONCAT(C1175,D1175,E1175,F1175,G1175,I1175)</f>
        <v>Ochrona rzepudo szliferki oscylacyjnej 150mm55 otw. ORZ+55</v>
      </c>
      <c r="B1175" s="187"/>
      <c r="C1175" s="196" t="s">
        <v>1579</v>
      </c>
      <c r="D1175" s="196" t="s">
        <v>2311</v>
      </c>
      <c r="E1175" s="196" t="s">
        <v>720</v>
      </c>
      <c r="F1175" s="196"/>
      <c r="G1175" s="196" t="s">
        <v>2314</v>
      </c>
      <c r="H1175" s="196"/>
      <c r="I1175" s="196" t="s">
        <v>2315</v>
      </c>
      <c r="J1175" s="189">
        <v>1</v>
      </c>
      <c r="K1175" s="275" t="s">
        <v>139</v>
      </c>
      <c r="L1175" s="236"/>
      <c r="M1175" s="369">
        <f t="shared" si="123"/>
        <v>22</v>
      </c>
      <c r="N1175" s="333">
        <f t="shared" si="120"/>
        <v>22</v>
      </c>
      <c r="O1175" s="236"/>
      <c r="P1175" s="200" t="s">
        <v>2318</v>
      </c>
      <c r="Q1175" s="276">
        <v>22</v>
      </c>
      <c r="R1175" s="282">
        <f t="shared" si="124"/>
        <v>0</v>
      </c>
      <c r="S1175" s="206">
        <v>22</v>
      </c>
    </row>
    <row r="1176" spans="1:19" s="372" customFormat="1">
      <c r="A1176" s="187" t="str">
        <f>_xlfn.CONCAT(C1176,D1176,E1176,F1176,G1176,I1176)</f>
        <v>Ochrona rzepudo szliferki oscylacyjnej 150mm6 + 1 otw.ORZ/6+1</v>
      </c>
      <c r="B1176" s="187"/>
      <c r="C1176" s="196" t="s">
        <v>1579</v>
      </c>
      <c r="D1176" s="196" t="s">
        <v>2311</v>
      </c>
      <c r="E1176" s="196" t="s">
        <v>720</v>
      </c>
      <c r="F1176" s="196"/>
      <c r="G1176" s="196" t="s">
        <v>2316</v>
      </c>
      <c r="H1176" s="196"/>
      <c r="I1176" s="196" t="s">
        <v>1069</v>
      </c>
      <c r="J1176" s="189">
        <v>1</v>
      </c>
      <c r="K1176" s="275" t="s">
        <v>139</v>
      </c>
      <c r="L1176" s="236"/>
      <c r="M1176" s="369">
        <f t="shared" si="123"/>
        <v>22</v>
      </c>
      <c r="N1176" s="333">
        <f t="shared" si="120"/>
        <v>22</v>
      </c>
      <c r="O1176" s="236"/>
      <c r="P1176" s="200" t="s">
        <v>1070</v>
      </c>
      <c r="Q1176" s="276">
        <v>22</v>
      </c>
      <c r="R1176" s="282">
        <f t="shared" si="124"/>
        <v>0</v>
      </c>
      <c r="S1176" s="206">
        <v>22</v>
      </c>
    </row>
    <row r="1177" spans="1:19" s="372" customFormat="1">
      <c r="A1177" s="187" t="str">
        <f t="shared" ref="A1177:A1178" si="127">_xlfn.CONCAT(C1177,D1177,E1177,F1177,G1177,I1177)</f>
        <v>Podkładka na rzep MEDIUM126mmM14PRZ125/Mhook</v>
      </c>
      <c r="B1177" s="187"/>
      <c r="C1177" s="212" t="s">
        <v>1580</v>
      </c>
      <c r="D1177" s="212" t="s">
        <v>1461</v>
      </c>
      <c r="E1177" s="212" t="s">
        <v>2189</v>
      </c>
      <c r="F1177" s="212"/>
      <c r="G1177" s="212" t="s">
        <v>270</v>
      </c>
      <c r="H1177" s="212" t="s">
        <v>2319</v>
      </c>
      <c r="I1177" s="212" t="s">
        <v>2320</v>
      </c>
      <c r="J1177" s="197">
        <v>1</v>
      </c>
      <c r="K1177" s="275" t="s">
        <v>139</v>
      </c>
      <c r="L1177" s="236"/>
      <c r="M1177" s="369">
        <f t="shared" si="123"/>
        <v>33</v>
      </c>
      <c r="N1177" s="333">
        <f t="shared" si="120"/>
        <v>33</v>
      </c>
      <c r="O1177" s="236"/>
      <c r="P1177" s="200" t="s">
        <v>2322</v>
      </c>
      <c r="Q1177" s="276">
        <v>33</v>
      </c>
      <c r="R1177" s="282">
        <f t="shared" si="124"/>
        <v>0</v>
      </c>
      <c r="S1177" s="206">
        <v>33</v>
      </c>
    </row>
    <row r="1178" spans="1:19" s="372" customFormat="1">
      <c r="A1178" s="187" t="str">
        <f t="shared" si="127"/>
        <v>Podkładka na rzep MEDIUM126mmM14PRZ125/Mmicro</v>
      </c>
      <c r="B1178" s="187"/>
      <c r="C1178" s="212" t="s">
        <v>1580</v>
      </c>
      <c r="D1178" s="212" t="s">
        <v>1461</v>
      </c>
      <c r="E1178" s="212" t="s">
        <v>2189</v>
      </c>
      <c r="F1178" s="212"/>
      <c r="G1178" s="212" t="s">
        <v>270</v>
      </c>
      <c r="H1178" s="212" t="s">
        <v>2319</v>
      </c>
      <c r="I1178" s="212" t="s">
        <v>2321</v>
      </c>
      <c r="J1178" s="197">
        <v>1</v>
      </c>
      <c r="K1178" s="275" t="s">
        <v>139</v>
      </c>
      <c r="L1178" s="236"/>
      <c r="M1178" s="369">
        <f t="shared" si="123"/>
        <v>39</v>
      </c>
      <c r="N1178" s="333">
        <f t="shared" si="120"/>
        <v>39</v>
      </c>
      <c r="O1178" s="236"/>
      <c r="P1178" s="200" t="s">
        <v>2323</v>
      </c>
      <c r="Q1178" s="276">
        <v>39</v>
      </c>
      <c r="R1178" s="282">
        <f t="shared" si="124"/>
        <v>0</v>
      </c>
      <c r="S1178" s="206">
        <v>39</v>
      </c>
    </row>
    <row r="1179" spans="1:19" s="372" customFormat="1">
      <c r="A1179" s="187" t="str">
        <f t="shared" ref="A1179:A1193" si="128">_xlfn.CONCAT(C1179,D1179,E1179,F1179,G1179,I1179)</f>
        <v>Podkładka na rzep MEDIUM150mmM14PRZ150/M</v>
      </c>
      <c r="B1179" s="187"/>
      <c r="C1179" s="196" t="s">
        <v>1580</v>
      </c>
      <c r="D1179" s="196" t="s">
        <v>1461</v>
      </c>
      <c r="E1179" s="196" t="s">
        <v>720</v>
      </c>
      <c r="F1179" s="196"/>
      <c r="G1179" s="196" t="s">
        <v>270</v>
      </c>
      <c r="H1179" s="196"/>
      <c r="I1179" s="196" t="s">
        <v>1071</v>
      </c>
      <c r="J1179" s="189">
        <v>1</v>
      </c>
      <c r="K1179" s="275" t="s">
        <v>139</v>
      </c>
      <c r="L1179" s="236"/>
      <c r="M1179" s="369">
        <f t="shared" si="123"/>
        <v>55</v>
      </c>
      <c r="N1179" s="333">
        <f t="shared" si="120"/>
        <v>55</v>
      </c>
      <c r="O1179" s="236"/>
      <c r="P1179" s="200" t="s">
        <v>1072</v>
      </c>
      <c r="Q1179" s="276">
        <v>55</v>
      </c>
      <c r="R1179" s="282">
        <f t="shared" si="124"/>
        <v>0</v>
      </c>
      <c r="S1179" s="206">
        <v>55</v>
      </c>
    </row>
    <row r="1180" spans="1:19" s="372" customFormat="1">
      <c r="A1180" s="187" t="str">
        <f t="shared" si="128"/>
        <v>Podkładka na rzep HARD115mmM14PRZ115/H</v>
      </c>
      <c r="B1180" s="187"/>
      <c r="C1180" s="196" t="s">
        <v>1580</v>
      </c>
      <c r="D1180" s="196" t="s">
        <v>2030</v>
      </c>
      <c r="E1180" s="196" t="s">
        <v>862</v>
      </c>
      <c r="F1180" s="196"/>
      <c r="G1180" s="196" t="s">
        <v>270</v>
      </c>
      <c r="H1180" s="196"/>
      <c r="I1180" s="196" t="s">
        <v>1073</v>
      </c>
      <c r="J1180" s="189">
        <v>1</v>
      </c>
      <c r="K1180" s="275" t="s">
        <v>139</v>
      </c>
      <c r="L1180" s="236"/>
      <c r="M1180" s="369">
        <f t="shared" si="123"/>
        <v>68</v>
      </c>
      <c r="N1180" s="333">
        <f t="shared" si="120"/>
        <v>68</v>
      </c>
      <c r="O1180" s="236"/>
      <c r="P1180" s="200" t="s">
        <v>1074</v>
      </c>
      <c r="Q1180" s="276">
        <v>68</v>
      </c>
      <c r="R1180" s="282">
        <f t="shared" si="124"/>
        <v>0</v>
      </c>
      <c r="S1180" s="206">
        <v>68</v>
      </c>
    </row>
    <row r="1181" spans="1:19" s="372" customFormat="1">
      <c r="A1181" s="187" t="str">
        <f t="shared" si="128"/>
        <v>Podkładka na rzep HARD126mmM14PRZ125/H</v>
      </c>
      <c r="B1181" s="187"/>
      <c r="C1181" s="196" t="s">
        <v>1580</v>
      </c>
      <c r="D1181" s="196" t="s">
        <v>2030</v>
      </c>
      <c r="E1181" s="196" t="s">
        <v>2189</v>
      </c>
      <c r="F1181" s="196"/>
      <c r="G1181" s="196" t="s">
        <v>270</v>
      </c>
      <c r="H1181" s="196"/>
      <c r="I1181" s="196" t="s">
        <v>1075</v>
      </c>
      <c r="J1181" s="189">
        <v>1</v>
      </c>
      <c r="K1181" s="275" t="s">
        <v>139</v>
      </c>
      <c r="L1181" s="236"/>
      <c r="M1181" s="369">
        <f t="shared" si="123"/>
        <v>75</v>
      </c>
      <c r="N1181" s="333">
        <f t="shared" si="120"/>
        <v>75</v>
      </c>
      <c r="O1181" s="236"/>
      <c r="P1181" s="200" t="s">
        <v>1076</v>
      </c>
      <c r="Q1181" s="276">
        <v>75</v>
      </c>
      <c r="R1181" s="282">
        <f t="shared" si="124"/>
        <v>0</v>
      </c>
      <c r="S1181" s="206">
        <v>75</v>
      </c>
    </row>
    <row r="1182" spans="1:19" s="372" customFormat="1">
      <c r="A1182" s="187" t="str">
        <f t="shared" si="128"/>
        <v>Trzpień M14x6mmTM14x6</v>
      </c>
      <c r="B1182" s="187"/>
      <c r="C1182" s="196"/>
      <c r="D1182" s="196" t="s">
        <v>1077</v>
      </c>
      <c r="E1182" s="196" t="s">
        <v>1078</v>
      </c>
      <c r="F1182" s="196"/>
      <c r="G1182" s="196"/>
      <c r="H1182" s="196"/>
      <c r="I1182" s="196" t="s">
        <v>1079</v>
      </c>
      <c r="J1182" s="196">
        <v>1</v>
      </c>
      <c r="K1182" s="275" t="s">
        <v>139</v>
      </c>
      <c r="L1182" s="237"/>
      <c r="M1182" s="369">
        <f t="shared" si="123"/>
        <v>16</v>
      </c>
      <c r="N1182" s="333">
        <f t="shared" si="120"/>
        <v>16</v>
      </c>
      <c r="O1182" s="237"/>
      <c r="P1182" s="200" t="s">
        <v>1080</v>
      </c>
      <c r="Q1182" s="276">
        <v>16</v>
      </c>
      <c r="R1182" s="282">
        <f t="shared" si="124"/>
        <v>0</v>
      </c>
      <c r="S1182" s="206">
        <v>16</v>
      </c>
    </row>
    <row r="1183" spans="1:19" s="372" customFormat="1" ht="30">
      <c r="A1183" s="187" t="str">
        <f t="shared" si="128"/>
        <v>Podkładka z trzpieniem na rzep SOFT25x3mmPTGRZ25x3</v>
      </c>
      <c r="B1183" s="187"/>
      <c r="C1183" s="196" t="s">
        <v>1581</v>
      </c>
      <c r="D1183" s="196" t="s">
        <v>2031</v>
      </c>
      <c r="E1183" s="196" t="s">
        <v>1081</v>
      </c>
      <c r="F1183" s="196"/>
      <c r="G1183" s="196"/>
      <c r="H1183" s="196"/>
      <c r="I1183" s="196" t="s">
        <v>1082</v>
      </c>
      <c r="J1183" s="196">
        <v>1</v>
      </c>
      <c r="K1183" s="275" t="s">
        <v>139</v>
      </c>
      <c r="L1183" s="237"/>
      <c r="M1183" s="369">
        <f t="shared" si="123"/>
        <v>40</v>
      </c>
      <c r="N1183" s="333">
        <f t="shared" si="120"/>
        <v>40</v>
      </c>
      <c r="O1183" s="237"/>
      <c r="P1183" s="200" t="s">
        <v>2356</v>
      </c>
      <c r="Q1183" s="276">
        <v>40</v>
      </c>
      <c r="R1183" s="282">
        <f t="shared" si="124"/>
        <v>0</v>
      </c>
      <c r="S1183" s="206">
        <v>40</v>
      </c>
    </row>
    <row r="1184" spans="1:19" s="372" customFormat="1">
      <c r="A1184" s="187" t="str">
        <f t="shared" si="128"/>
        <v>Uchwyt ręczny 3M 961/10</v>
      </c>
      <c r="B1184" s="187"/>
      <c r="C1184" s="196"/>
      <c r="D1184" s="196" t="s">
        <v>1083</v>
      </c>
      <c r="E1184" s="188"/>
      <c r="F1184" s="188"/>
      <c r="G1184" s="188"/>
      <c r="H1184" s="188"/>
      <c r="I1184" s="188"/>
      <c r="J1184" s="189">
        <v>1</v>
      </c>
      <c r="K1184" s="277" t="s">
        <v>139</v>
      </c>
      <c r="L1184" s="236"/>
      <c r="M1184" s="369">
        <f t="shared" si="123"/>
        <v>64.8</v>
      </c>
      <c r="N1184" s="333">
        <f t="shared" si="120"/>
        <v>64.8</v>
      </c>
      <c r="O1184" s="236"/>
      <c r="P1184" s="200" t="s">
        <v>1084</v>
      </c>
      <c r="Q1184" s="276">
        <v>64.8</v>
      </c>
      <c r="R1184" s="282">
        <f t="shared" si="124"/>
        <v>0</v>
      </c>
      <c r="S1184" s="206">
        <v>64.8</v>
      </c>
    </row>
    <row r="1185" spans="1:19" s="372" customFormat="1">
      <c r="A1185" s="187" t="str">
        <f t="shared" si="128"/>
        <v>Trzpień  6mm6mm x M6</v>
      </c>
      <c r="B1185" s="187"/>
      <c r="C1185" s="196"/>
      <c r="D1185" s="189" t="s">
        <v>1085</v>
      </c>
      <c r="E1185" s="189" t="s">
        <v>1086</v>
      </c>
      <c r="F1185" s="189"/>
      <c r="G1185" s="189"/>
      <c r="H1185" s="188"/>
      <c r="I1185" s="188"/>
      <c r="J1185" s="189">
        <v>1</v>
      </c>
      <c r="K1185" s="275" t="s">
        <v>139</v>
      </c>
      <c r="L1185" s="236"/>
      <c r="M1185" s="369">
        <f t="shared" si="123"/>
        <v>10.199999999999999</v>
      </c>
      <c r="N1185" s="333">
        <f t="shared" si="120"/>
        <v>10.199999999999999</v>
      </c>
      <c r="O1185" s="236"/>
      <c r="P1185" s="200" t="s">
        <v>1087</v>
      </c>
      <c r="Q1185" s="276">
        <v>10.199999999999999</v>
      </c>
      <c r="R1185" s="282">
        <f t="shared" si="124"/>
        <v>0</v>
      </c>
      <c r="S1185" s="206">
        <v>10.199999999999999</v>
      </c>
    </row>
    <row r="1186" spans="1:19" s="372" customFormat="1">
      <c r="A1186" s="187" t="str">
        <f t="shared" si="128"/>
        <v>Trzpień do kół z otworem 12mm</v>
      </c>
      <c r="B1186" s="187"/>
      <c r="C1186" s="196"/>
      <c r="D1186" s="196" t="s">
        <v>1088</v>
      </c>
      <c r="E1186" s="188"/>
      <c r="F1186" s="189"/>
      <c r="G1186" s="189"/>
      <c r="H1186" s="189"/>
      <c r="I1186" s="189"/>
      <c r="J1186" s="189">
        <v>1</v>
      </c>
      <c r="K1186" s="275" t="s">
        <v>139</v>
      </c>
      <c r="L1186" s="236"/>
      <c r="M1186" s="369">
        <f t="shared" si="123"/>
        <v>52</v>
      </c>
      <c r="N1186" s="333">
        <f t="shared" si="120"/>
        <v>52</v>
      </c>
      <c r="O1186" s="236"/>
      <c r="P1186" s="200" t="s">
        <v>2358</v>
      </c>
      <c r="Q1186" s="276">
        <v>39</v>
      </c>
      <c r="R1186" s="282">
        <f t="shared" si="124"/>
        <v>0.33333333333333331</v>
      </c>
      <c r="S1186" s="206">
        <v>52</v>
      </c>
    </row>
    <row r="1187" spans="1:19" s="372" customFormat="1" ht="75">
      <c r="A1187" s="187" t="str">
        <f t="shared" si="128"/>
        <v>Pasta polerska106 - różowa wstępna (polerowanie po P240) PÓŁPOLER                                                                            ziarno: kalcynowany tleneg glinu        zastosowanie: stal nierdzewna, metale żelazne i nieżelazne                                     286</v>
      </c>
      <c r="B1187" s="187"/>
      <c r="C1187" s="196" t="s">
        <v>1582</v>
      </c>
      <c r="D1187" s="196" t="s">
        <v>2419</v>
      </c>
      <c r="E1187" s="190">
        <v>2</v>
      </c>
      <c r="F1187" s="190">
        <v>8</v>
      </c>
      <c r="G1187" s="190">
        <v>6</v>
      </c>
      <c r="H1187" s="191" t="s">
        <v>1089</v>
      </c>
      <c r="I1187" s="191"/>
      <c r="J1187" s="192">
        <v>1</v>
      </c>
      <c r="K1187" s="278" t="s">
        <v>1053</v>
      </c>
      <c r="L1187" s="238"/>
      <c r="M1187" s="369">
        <f t="shared" si="123"/>
        <v>40</v>
      </c>
      <c r="N1187" s="333">
        <f t="shared" si="120"/>
        <v>40</v>
      </c>
      <c r="O1187" s="238"/>
      <c r="P1187" s="200" t="s">
        <v>2299</v>
      </c>
      <c r="Q1187" s="276">
        <v>40</v>
      </c>
      <c r="R1187" s="282">
        <f t="shared" si="124"/>
        <v>0</v>
      </c>
      <c r="S1187" s="206">
        <v>40</v>
      </c>
    </row>
    <row r="1188" spans="1:19" s="372" customFormat="1" ht="78.75">
      <c r="A1188" s="187" t="str">
        <f t="shared" si="128"/>
        <v>Pasta polerska261 - niebieska końcowa (polerowanie po P400) POLER                                                                              ziarno: kalcynowany tleneg glinu            zastosowanie: stal nierdzewna, metale żelazne i nieżelazne 229</v>
      </c>
      <c r="B1188" s="187"/>
      <c r="C1188" s="196" t="s">
        <v>1582</v>
      </c>
      <c r="D1188" s="196" t="s">
        <v>2420</v>
      </c>
      <c r="E1188" s="193">
        <v>2</v>
      </c>
      <c r="F1188" s="193">
        <v>2</v>
      </c>
      <c r="G1188" s="193">
        <v>9</v>
      </c>
      <c r="H1188" s="194" t="s">
        <v>1090</v>
      </c>
      <c r="I1188" s="194"/>
      <c r="J1188" s="192">
        <v>1</v>
      </c>
      <c r="K1188" s="278" t="s">
        <v>1053</v>
      </c>
      <c r="L1188" s="238"/>
      <c r="M1188" s="369">
        <f t="shared" si="123"/>
        <v>42</v>
      </c>
      <c r="N1188" s="333">
        <f t="shared" si="120"/>
        <v>42</v>
      </c>
      <c r="O1188" s="238"/>
      <c r="P1188" s="200" t="s">
        <v>2300</v>
      </c>
      <c r="Q1188" s="276">
        <v>42</v>
      </c>
      <c r="R1188" s="282">
        <f t="shared" si="124"/>
        <v>0</v>
      </c>
      <c r="S1188" s="206">
        <v>42</v>
      </c>
    </row>
    <row r="1189" spans="1:19" s="372" customFormat="1" ht="75">
      <c r="A1189" s="187" t="str">
        <f t="shared" si="128"/>
        <v>Pasta polerskaHIGHFIN - biała końcowa (polerowanie po P800) WYSOKI POŁYSK                                                                                  ziarno: kalcynowany tleneg glinu            zastosowanie: stal nierdzewna, metale żelazne i nieżelazne 2210</v>
      </c>
      <c r="B1189" s="187"/>
      <c r="C1189" s="196" t="s">
        <v>1582</v>
      </c>
      <c r="D1189" s="196" t="s">
        <v>2421</v>
      </c>
      <c r="E1189" s="193">
        <v>2</v>
      </c>
      <c r="F1189" s="193">
        <v>2</v>
      </c>
      <c r="G1189" s="193">
        <v>10</v>
      </c>
      <c r="H1189" s="194" t="s">
        <v>1091</v>
      </c>
      <c r="I1189" s="195"/>
      <c r="J1189" s="192">
        <v>1</v>
      </c>
      <c r="K1189" s="278" t="s">
        <v>1053</v>
      </c>
      <c r="L1189" s="238"/>
      <c r="M1189" s="369">
        <f t="shared" si="123"/>
        <v>42</v>
      </c>
      <c r="N1189" s="333">
        <f t="shared" si="120"/>
        <v>42</v>
      </c>
      <c r="O1189" s="238"/>
      <c r="P1189" s="200" t="s">
        <v>2301</v>
      </c>
      <c r="Q1189" s="276">
        <v>42</v>
      </c>
      <c r="R1189" s="282">
        <f t="shared" si="124"/>
        <v>0</v>
      </c>
      <c r="S1189" s="206">
        <v>42</v>
      </c>
    </row>
    <row r="1190" spans="1:19" s="372" customFormat="1">
      <c r="A1190" s="187" t="str">
        <f t="shared" si="128"/>
        <v>Oponka pompowanaM14 (75x270)M14</v>
      </c>
      <c r="B1190" s="187"/>
      <c r="C1190" s="196" t="s">
        <v>2194</v>
      </c>
      <c r="D1190" s="196" t="s">
        <v>2195</v>
      </c>
      <c r="E1190" s="193"/>
      <c r="F1190" s="193"/>
      <c r="G1190" s="365" t="s">
        <v>270</v>
      </c>
      <c r="H1190" s="194"/>
      <c r="I1190" s="195"/>
      <c r="J1190" s="192">
        <v>1</v>
      </c>
      <c r="K1190" s="277" t="s">
        <v>139</v>
      </c>
      <c r="L1190" s="238"/>
      <c r="M1190" s="369">
        <f t="shared" si="123"/>
        <v>314</v>
      </c>
      <c r="N1190" s="333">
        <f t="shared" si="120"/>
        <v>314</v>
      </c>
      <c r="O1190" s="238"/>
      <c r="P1190" s="200" t="s">
        <v>2193</v>
      </c>
      <c r="Q1190" s="276">
        <v>314</v>
      </c>
      <c r="R1190" s="282">
        <f t="shared" si="124"/>
        <v>0</v>
      </c>
      <c r="S1190" s="206">
        <v>314</v>
      </c>
    </row>
    <row r="1191" spans="1:19" s="372" customFormat="1">
      <c r="A1191" s="187" t="str">
        <f t="shared" si="128"/>
        <v>Guma do oponki75x270</v>
      </c>
      <c r="B1191" s="187"/>
      <c r="C1191" s="196" t="s">
        <v>2196</v>
      </c>
      <c r="D1191" s="196" t="s">
        <v>2197</v>
      </c>
      <c r="E1191" s="193"/>
      <c r="F1191" s="193"/>
      <c r="G1191" s="193"/>
      <c r="H1191" s="195"/>
      <c r="I1191" s="195"/>
      <c r="J1191" s="192">
        <v>1</v>
      </c>
      <c r="K1191" s="277" t="s">
        <v>139</v>
      </c>
      <c r="L1191" s="238"/>
      <c r="M1191" s="369">
        <f t="shared" si="123"/>
        <v>63</v>
      </c>
      <c r="N1191" s="333">
        <f t="shared" si="120"/>
        <v>63</v>
      </c>
      <c r="O1191" s="238"/>
      <c r="P1191" s="200" t="s">
        <v>2198</v>
      </c>
      <c r="Q1191" s="276">
        <v>63</v>
      </c>
      <c r="R1191" s="282">
        <f t="shared" si="124"/>
        <v>0</v>
      </c>
      <c r="S1191" s="206">
        <v>63</v>
      </c>
    </row>
    <row r="1192" spans="1:19" s="372" customFormat="1">
      <c r="A1192" s="187" t="str">
        <f t="shared" si="128"/>
        <v>Oponka pompowana90x100x19paski 100 x 282-289</v>
      </c>
      <c r="B1192" s="187"/>
      <c r="C1192" s="196" t="s">
        <v>2194</v>
      </c>
      <c r="D1192" s="196" t="s">
        <v>2201</v>
      </c>
      <c r="E1192" s="193"/>
      <c r="F1192" s="193"/>
      <c r="G1192" s="193"/>
      <c r="H1192" s="195"/>
      <c r="I1192" s="195" t="s">
        <v>2202</v>
      </c>
      <c r="J1192" s="192">
        <v>1</v>
      </c>
      <c r="K1192" s="277" t="s">
        <v>139</v>
      </c>
      <c r="L1192" s="238"/>
      <c r="M1192" s="369">
        <f t="shared" si="123"/>
        <v>346</v>
      </c>
      <c r="N1192" s="333">
        <f t="shared" si="120"/>
        <v>346</v>
      </c>
      <c r="O1192" s="238"/>
      <c r="P1192" s="200" t="s">
        <v>2199</v>
      </c>
      <c r="Q1192" s="276">
        <v>346</v>
      </c>
      <c r="R1192" s="282">
        <f t="shared" si="124"/>
        <v>0</v>
      </c>
      <c r="S1192" s="206">
        <v>346</v>
      </c>
    </row>
    <row r="1193" spans="1:19" s="372" customFormat="1">
      <c r="A1193" s="187" t="str">
        <f t="shared" si="128"/>
        <v>Wałek rozprężny 90x100x19paski 100 x 282-289</v>
      </c>
      <c r="B1193" s="187"/>
      <c r="C1193" s="196" t="s">
        <v>2200</v>
      </c>
      <c r="D1193" s="196" t="s">
        <v>2201</v>
      </c>
      <c r="E1193" s="193"/>
      <c r="F1193" s="193"/>
      <c r="G1193" s="193"/>
      <c r="H1193" s="195" t="s">
        <v>2203</v>
      </c>
      <c r="I1193" s="195" t="s">
        <v>2202</v>
      </c>
      <c r="J1193" s="192">
        <v>1</v>
      </c>
      <c r="K1193" s="277" t="s">
        <v>139</v>
      </c>
      <c r="L1193" s="238"/>
      <c r="M1193" s="369">
        <f t="shared" si="123"/>
        <v>284</v>
      </c>
      <c r="N1193" s="333">
        <f t="shared" si="120"/>
        <v>284</v>
      </c>
      <c r="O1193" s="238"/>
      <c r="P1193" s="200" t="s">
        <v>2302</v>
      </c>
      <c r="Q1193" s="276">
        <v>284</v>
      </c>
      <c r="R1193" s="282">
        <f t="shared" si="124"/>
        <v>0</v>
      </c>
      <c r="S1193" s="206">
        <v>284</v>
      </c>
    </row>
    <row r="1194" spans="1:19"/>
  </sheetData>
  <autoFilter ref="A4:S1193" xr:uid="{00000000-0001-0000-1000-000000000000}"/>
  <dataConsolidate/>
  <mergeCells count="2">
    <mergeCell ref="S1:S3"/>
    <mergeCell ref="Q1:Q3"/>
  </mergeCells>
  <phoneticPr fontId="65" type="noConversion"/>
  <conditionalFormatting sqref="A998:B1006 A43:B44 A47:B120 A366:B366 A368:B533 A1:B40 A351:B364 A333:B349 A129:B331 A537:B658 A1016:B1048576 A660:B987">
    <cfRule type="duplicateValues" dxfId="48" priority="38"/>
  </conditionalFormatting>
  <conditionalFormatting sqref="A350:B350">
    <cfRule type="duplicateValues" dxfId="47" priority="30"/>
  </conditionalFormatting>
  <conditionalFormatting sqref="A534:B534">
    <cfRule type="duplicateValues" dxfId="46" priority="29"/>
  </conditionalFormatting>
  <conditionalFormatting sqref="A535:B535">
    <cfRule type="duplicateValues" dxfId="45" priority="28"/>
  </conditionalFormatting>
  <conditionalFormatting sqref="A536:B536">
    <cfRule type="duplicateValues" dxfId="44" priority="27"/>
  </conditionalFormatting>
  <conditionalFormatting sqref="A1007:B1015">
    <cfRule type="duplicateValues" dxfId="43" priority="26"/>
  </conditionalFormatting>
  <conditionalFormatting sqref="A659:B659">
    <cfRule type="duplicateValues" dxfId="42" priority="25"/>
  </conditionalFormatting>
  <conditionalFormatting sqref="A42:B42">
    <cfRule type="duplicateValues" dxfId="41" priority="22"/>
  </conditionalFormatting>
  <conditionalFormatting sqref="A45:B45">
    <cfRule type="duplicateValues" dxfId="40" priority="21"/>
  </conditionalFormatting>
  <conditionalFormatting sqref="A41:B41">
    <cfRule type="duplicateValues" dxfId="39" priority="20"/>
  </conditionalFormatting>
  <conditionalFormatting sqref="A46:B46">
    <cfRule type="duplicateValues" dxfId="38" priority="131"/>
  </conditionalFormatting>
  <conditionalFormatting sqref="A988:B988">
    <cfRule type="duplicateValues" dxfId="37" priority="18"/>
  </conditionalFormatting>
  <conditionalFormatting sqref="A989:B989">
    <cfRule type="duplicateValues" dxfId="36" priority="17"/>
  </conditionalFormatting>
  <conditionalFormatting sqref="A990:B990">
    <cfRule type="duplicateValues" dxfId="35" priority="16"/>
  </conditionalFormatting>
  <conditionalFormatting sqref="A991:B991">
    <cfRule type="duplicateValues" dxfId="34" priority="15"/>
  </conditionalFormatting>
  <conditionalFormatting sqref="A992:B992">
    <cfRule type="duplicateValues" dxfId="33" priority="14"/>
  </conditionalFormatting>
  <conditionalFormatting sqref="A993:B993">
    <cfRule type="duplicateValues" dxfId="32" priority="13"/>
  </conditionalFormatting>
  <conditionalFormatting sqref="A994:B994">
    <cfRule type="duplicateValues" dxfId="31" priority="12"/>
  </conditionalFormatting>
  <conditionalFormatting sqref="A995:B995">
    <cfRule type="duplicateValues" dxfId="30" priority="11"/>
  </conditionalFormatting>
  <conditionalFormatting sqref="A996:B996">
    <cfRule type="duplicateValues" dxfId="29" priority="10"/>
  </conditionalFormatting>
  <conditionalFormatting sqref="A997:B997">
    <cfRule type="duplicateValues" dxfId="28" priority="9"/>
  </conditionalFormatting>
  <conditionalFormatting sqref="A332:B332">
    <cfRule type="duplicateValues" dxfId="27" priority="8"/>
  </conditionalFormatting>
  <conditionalFormatting sqref="A121:B128">
    <cfRule type="duplicateValues" dxfId="26" priority="5"/>
  </conditionalFormatting>
  <conditionalFormatting sqref="A365:B365">
    <cfRule type="duplicateValues" dxfId="25" priority="4"/>
  </conditionalFormatting>
  <conditionalFormatting sqref="A367:B367">
    <cfRule type="duplicateValues" dxfId="24" priority="3"/>
  </conditionalFormatting>
  <conditionalFormatting sqref="R3 R5:R1048576">
    <cfRule type="cellIs" dxfId="23" priority="1" operator="lessThan">
      <formula>-0.01</formula>
    </cfRule>
    <cfRule type="cellIs" dxfId="22" priority="2" operator="greaterThan">
      <formula>0.01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B0FF2-BD43-4BB2-9622-4E07FC44300E}">
  <sheetPr codeName="Arkusz4"/>
  <dimension ref="A1:R248"/>
  <sheetViews>
    <sheetView workbookViewId="0">
      <selection activeCell="D94" sqref="D94"/>
    </sheetView>
  </sheetViews>
  <sheetFormatPr defaultRowHeight="15"/>
  <cols>
    <col min="1" max="1" width="8.7109375" bestFit="1" customWidth="1"/>
    <col min="2" max="3" width="11" bestFit="1" customWidth="1"/>
    <col min="4" max="4" width="84.28515625" bestFit="1" customWidth="1"/>
    <col min="5" max="5" width="10.85546875" bestFit="1" customWidth="1"/>
    <col min="6" max="6" width="11.140625" bestFit="1" customWidth="1"/>
    <col min="7" max="7" width="5.42578125" bestFit="1" customWidth="1"/>
    <col min="8" max="8" width="10.85546875" bestFit="1" customWidth="1"/>
    <col min="9" max="9" width="18.7109375" customWidth="1"/>
    <col min="10" max="10" width="19.5703125" customWidth="1"/>
    <col min="11" max="11" width="15.7109375" customWidth="1"/>
    <col min="12" max="12" width="9.5703125" bestFit="1" customWidth="1"/>
    <col min="13" max="13" width="10" bestFit="1" customWidth="1"/>
    <col min="14" max="14" width="15.7109375" customWidth="1"/>
    <col min="15" max="15" width="11" bestFit="1" customWidth="1"/>
    <col min="16" max="16" width="9.85546875" bestFit="1" customWidth="1"/>
    <col min="17" max="17" width="11.28515625" bestFit="1" customWidth="1"/>
    <col min="18" max="18" width="37" bestFit="1" customWidth="1"/>
  </cols>
  <sheetData>
    <row r="1" spans="1:18" ht="60">
      <c r="A1" s="163" t="s">
        <v>1587</v>
      </c>
      <c r="B1" s="164" t="s">
        <v>1588</v>
      </c>
      <c r="C1" s="164" t="s">
        <v>1589</v>
      </c>
      <c r="D1" s="164" t="s">
        <v>1590</v>
      </c>
      <c r="E1" s="164" t="s">
        <v>1591</v>
      </c>
      <c r="F1" s="164" t="s">
        <v>1592</v>
      </c>
      <c r="G1" s="164" t="s">
        <v>1593</v>
      </c>
      <c r="H1" s="164" t="s">
        <v>1594</v>
      </c>
      <c r="I1" s="164" t="s">
        <v>1595</v>
      </c>
      <c r="J1" s="165" t="s">
        <v>1596</v>
      </c>
      <c r="K1" s="165" t="s">
        <v>1597</v>
      </c>
      <c r="L1" s="164" t="s">
        <v>1598</v>
      </c>
      <c r="M1" s="164" t="s">
        <v>1599</v>
      </c>
      <c r="N1" s="164" t="s">
        <v>1600</v>
      </c>
      <c r="O1" s="164" t="s">
        <v>1601</v>
      </c>
      <c r="P1" s="164" t="s">
        <v>1602</v>
      </c>
      <c r="Q1" s="164" t="s">
        <v>1603</v>
      </c>
      <c r="R1" s="166" t="s">
        <v>1604</v>
      </c>
    </row>
    <row r="2" spans="1:18" hidden="1">
      <c r="A2" s="167"/>
      <c r="B2" s="168">
        <v>6020</v>
      </c>
      <c r="C2" s="168">
        <v>7100084664</v>
      </c>
      <c r="D2" s="168" t="s">
        <v>1605</v>
      </c>
      <c r="E2" s="168" t="s">
        <v>1606</v>
      </c>
      <c r="F2" s="168"/>
      <c r="G2" s="168"/>
      <c r="H2" s="168" t="s">
        <v>1541</v>
      </c>
      <c r="I2" s="168" t="s">
        <v>1607</v>
      </c>
      <c r="J2" s="169">
        <v>2158.9499999999998</v>
      </c>
      <c r="K2" s="169">
        <v>1079.4749999999999</v>
      </c>
      <c r="L2" s="168" t="s">
        <v>1608</v>
      </c>
      <c r="M2" s="168">
        <v>1</v>
      </c>
      <c r="N2" s="168"/>
      <c r="O2" s="168" t="s">
        <v>1177</v>
      </c>
      <c r="P2" s="168">
        <v>1</v>
      </c>
      <c r="Q2" s="168"/>
      <c r="R2" s="170"/>
    </row>
    <row r="3" spans="1:18" hidden="1">
      <c r="A3" s="167"/>
      <c r="B3" s="168">
        <v>6020</v>
      </c>
      <c r="C3" s="168">
        <v>7100094161</v>
      </c>
      <c r="D3" s="168" t="s">
        <v>1609</v>
      </c>
      <c r="E3" s="168" t="s">
        <v>1256</v>
      </c>
      <c r="F3" s="168">
        <v>1320</v>
      </c>
      <c r="G3" s="168">
        <v>45.7</v>
      </c>
      <c r="H3" s="168" t="s">
        <v>1257</v>
      </c>
      <c r="I3" s="168" t="s">
        <v>1607</v>
      </c>
      <c r="J3" s="169">
        <v>2138.59</v>
      </c>
      <c r="K3" s="169">
        <v>1069.2950000000001</v>
      </c>
      <c r="L3" s="168" t="s">
        <v>1610</v>
      </c>
      <c r="M3" s="168">
        <v>1</v>
      </c>
      <c r="N3" s="168">
        <v>76308657185</v>
      </c>
      <c r="O3" s="168" t="s">
        <v>1177</v>
      </c>
      <c r="P3" s="168">
        <v>1</v>
      </c>
      <c r="Q3" s="168"/>
      <c r="R3" s="170" t="s">
        <v>1611</v>
      </c>
    </row>
    <row r="4" spans="1:18" hidden="1">
      <c r="A4" s="167"/>
      <c r="B4" s="168">
        <v>6020</v>
      </c>
      <c r="C4" s="168">
        <v>7100094163</v>
      </c>
      <c r="D4" s="168" t="s">
        <v>1612</v>
      </c>
      <c r="E4" s="168" t="s">
        <v>1256</v>
      </c>
      <c r="F4" s="168">
        <v>1320</v>
      </c>
      <c r="G4" s="168">
        <v>45.7</v>
      </c>
      <c r="H4" s="168" t="s">
        <v>1260</v>
      </c>
      <c r="I4" s="168" t="s">
        <v>1607</v>
      </c>
      <c r="J4" s="169">
        <v>2138.59</v>
      </c>
      <c r="K4" s="169">
        <v>1069.2950000000001</v>
      </c>
      <c r="L4" s="168" t="s">
        <v>1613</v>
      </c>
      <c r="M4" s="168">
        <v>1</v>
      </c>
      <c r="N4" s="168">
        <v>76308657208</v>
      </c>
      <c r="O4" s="168" t="s">
        <v>1177</v>
      </c>
      <c r="P4" s="168">
        <v>1</v>
      </c>
      <c r="Q4" s="168"/>
      <c r="R4" s="170" t="s">
        <v>1611</v>
      </c>
    </row>
    <row r="5" spans="1:18" hidden="1">
      <c r="A5" s="167"/>
      <c r="B5" s="168">
        <v>6020</v>
      </c>
      <c r="C5" s="168">
        <v>7100094165</v>
      </c>
      <c r="D5" s="168" t="s">
        <v>1614</v>
      </c>
      <c r="E5" s="168" t="s">
        <v>1256</v>
      </c>
      <c r="F5" s="168">
        <v>1320</v>
      </c>
      <c r="G5" s="168">
        <v>45.7</v>
      </c>
      <c r="H5" s="168" t="s">
        <v>1263</v>
      </c>
      <c r="I5" s="168" t="s">
        <v>1607</v>
      </c>
      <c r="J5" s="169">
        <v>2138.59</v>
      </c>
      <c r="K5" s="169">
        <v>1069.2950000000001</v>
      </c>
      <c r="L5" s="168" t="s">
        <v>1615</v>
      </c>
      <c r="M5" s="168">
        <v>1</v>
      </c>
      <c r="N5" s="168">
        <v>76308657222</v>
      </c>
      <c r="O5" s="168" t="s">
        <v>1177</v>
      </c>
      <c r="P5" s="168">
        <v>1</v>
      </c>
      <c r="Q5" s="168"/>
      <c r="R5" s="170" t="s">
        <v>1611</v>
      </c>
    </row>
    <row r="6" spans="1:18" hidden="1">
      <c r="A6" s="167"/>
      <c r="B6" s="168">
        <v>6020</v>
      </c>
      <c r="C6" s="168">
        <v>7100094167</v>
      </c>
      <c r="D6" s="168" t="s">
        <v>1616</v>
      </c>
      <c r="E6" s="168" t="s">
        <v>1256</v>
      </c>
      <c r="F6" s="168">
        <v>1320</v>
      </c>
      <c r="G6" s="168">
        <v>45.7</v>
      </c>
      <c r="H6" s="168" t="s">
        <v>1266</v>
      </c>
      <c r="I6" s="168" t="s">
        <v>1607</v>
      </c>
      <c r="J6" s="169">
        <v>2138.59</v>
      </c>
      <c r="K6" s="169">
        <v>1069.2950000000001</v>
      </c>
      <c r="L6" s="168" t="s">
        <v>1617</v>
      </c>
      <c r="M6" s="168">
        <v>1</v>
      </c>
      <c r="N6" s="168">
        <v>76308657246</v>
      </c>
      <c r="O6" s="168" t="s">
        <v>1177</v>
      </c>
      <c r="P6" s="168">
        <v>1</v>
      </c>
      <c r="Q6" s="168"/>
      <c r="R6" s="170" t="s">
        <v>1611</v>
      </c>
    </row>
    <row r="7" spans="1:18" hidden="1">
      <c r="A7" s="167" t="s">
        <v>1618</v>
      </c>
      <c r="B7" s="168">
        <v>6020</v>
      </c>
      <c r="C7" s="168">
        <v>7100094169</v>
      </c>
      <c r="D7" s="168" t="s">
        <v>1619</v>
      </c>
      <c r="E7" s="168" t="s">
        <v>1256</v>
      </c>
      <c r="F7" s="168">
        <v>1320</v>
      </c>
      <c r="G7" s="168">
        <v>45.7</v>
      </c>
      <c r="H7" s="168" t="s">
        <v>1269</v>
      </c>
      <c r="I7" s="168" t="s">
        <v>1607</v>
      </c>
      <c r="J7" s="169">
        <v>2138.59</v>
      </c>
      <c r="K7" s="169">
        <v>1069.2950000000001</v>
      </c>
      <c r="L7" s="168" t="s">
        <v>1620</v>
      </c>
      <c r="M7" s="168">
        <v>1</v>
      </c>
      <c r="N7" s="168">
        <v>76308657260</v>
      </c>
      <c r="O7" s="168" t="s">
        <v>1177</v>
      </c>
      <c r="P7" s="168">
        <v>1</v>
      </c>
      <c r="Q7" s="168"/>
      <c r="R7" s="170" t="s">
        <v>1611</v>
      </c>
    </row>
    <row r="8" spans="1:18" hidden="1">
      <c r="A8" s="167" t="s">
        <v>1618</v>
      </c>
      <c r="B8" s="168">
        <v>6020</v>
      </c>
      <c r="C8" s="168">
        <v>7100094179</v>
      </c>
      <c r="D8" s="168" t="s">
        <v>1621</v>
      </c>
      <c r="E8" s="168" t="s">
        <v>1256</v>
      </c>
      <c r="F8" s="168">
        <v>1320</v>
      </c>
      <c r="G8" s="168">
        <v>45.7</v>
      </c>
      <c r="H8" s="168" t="s">
        <v>908</v>
      </c>
      <c r="I8" s="168" t="s">
        <v>1607</v>
      </c>
      <c r="J8" s="169">
        <v>2138.59</v>
      </c>
      <c r="K8" s="169">
        <v>1069.2950000000001</v>
      </c>
      <c r="L8" s="168" t="s">
        <v>1622</v>
      </c>
      <c r="M8" s="168">
        <v>1</v>
      </c>
      <c r="N8" s="168">
        <v>76308657284</v>
      </c>
      <c r="O8" s="168" t="s">
        <v>1177</v>
      </c>
      <c r="P8" s="168">
        <v>1</v>
      </c>
      <c r="Q8" s="168"/>
      <c r="R8" s="170" t="s">
        <v>1611</v>
      </c>
    </row>
    <row r="9" spans="1:18" hidden="1">
      <c r="A9" s="167"/>
      <c r="B9" s="168">
        <v>6020</v>
      </c>
      <c r="C9" s="168">
        <v>7100094171</v>
      </c>
      <c r="D9" s="168" t="s">
        <v>1623</v>
      </c>
      <c r="E9" s="168" t="s">
        <v>1256</v>
      </c>
      <c r="F9" s="168">
        <v>1320</v>
      </c>
      <c r="G9" s="168">
        <v>45.7</v>
      </c>
      <c r="H9" s="168" t="s">
        <v>1274</v>
      </c>
      <c r="I9" s="168" t="s">
        <v>1607</v>
      </c>
      <c r="J9" s="169">
        <v>2673.23</v>
      </c>
      <c r="K9" s="169">
        <v>1336.615</v>
      </c>
      <c r="L9" s="168" t="s">
        <v>1624</v>
      </c>
      <c r="M9" s="168">
        <v>1</v>
      </c>
      <c r="N9" s="168">
        <v>76308657109</v>
      </c>
      <c r="O9" s="168" t="s">
        <v>1177</v>
      </c>
      <c r="P9" s="168">
        <v>1</v>
      </c>
      <c r="Q9" s="168"/>
      <c r="R9" s="170" t="s">
        <v>1611</v>
      </c>
    </row>
    <row r="10" spans="1:18" hidden="1">
      <c r="A10" s="167" t="s">
        <v>1618</v>
      </c>
      <c r="B10" s="168">
        <v>6020</v>
      </c>
      <c r="C10" s="168">
        <v>7100094181</v>
      </c>
      <c r="D10" s="168" t="s">
        <v>1625</v>
      </c>
      <c r="E10" s="168" t="s">
        <v>1256</v>
      </c>
      <c r="F10" s="168">
        <v>1320</v>
      </c>
      <c r="G10" s="168">
        <v>45.7</v>
      </c>
      <c r="H10" s="168" t="s">
        <v>910</v>
      </c>
      <c r="I10" s="168" t="s">
        <v>1607</v>
      </c>
      <c r="J10" s="169">
        <v>2138.59</v>
      </c>
      <c r="K10" s="169">
        <v>1069.2950000000001</v>
      </c>
      <c r="L10" s="168" t="s">
        <v>1626</v>
      </c>
      <c r="M10" s="168">
        <v>1</v>
      </c>
      <c r="N10" s="168">
        <v>76308657307</v>
      </c>
      <c r="O10" s="168" t="s">
        <v>1177</v>
      </c>
      <c r="P10" s="168">
        <v>1</v>
      </c>
      <c r="Q10" s="168"/>
      <c r="R10" s="170" t="s">
        <v>1611</v>
      </c>
    </row>
    <row r="11" spans="1:18" hidden="1">
      <c r="A11" s="167"/>
      <c r="B11" s="168">
        <v>6020</v>
      </c>
      <c r="C11" s="168">
        <v>7100094173</v>
      </c>
      <c r="D11" s="168" t="s">
        <v>1627</v>
      </c>
      <c r="E11" s="168" t="s">
        <v>1256</v>
      </c>
      <c r="F11" s="168">
        <v>1320</v>
      </c>
      <c r="G11" s="168">
        <v>45.7</v>
      </c>
      <c r="H11" s="168" t="s">
        <v>1279</v>
      </c>
      <c r="I11" s="168" t="s">
        <v>1607</v>
      </c>
      <c r="J11" s="169">
        <v>2673.23</v>
      </c>
      <c r="K11" s="169">
        <v>1336.615</v>
      </c>
      <c r="L11" s="168" t="s">
        <v>1628</v>
      </c>
      <c r="M11" s="168">
        <v>1</v>
      </c>
      <c r="N11" s="168">
        <v>76308657123</v>
      </c>
      <c r="O11" s="168" t="s">
        <v>1177</v>
      </c>
      <c r="P11" s="168">
        <v>1</v>
      </c>
      <c r="Q11" s="168"/>
      <c r="R11" s="170" t="s">
        <v>1611</v>
      </c>
    </row>
    <row r="12" spans="1:18" hidden="1">
      <c r="A12" s="167"/>
      <c r="B12" s="168">
        <v>6020</v>
      </c>
      <c r="C12" s="168">
        <v>7100094175</v>
      </c>
      <c r="D12" s="168" t="s">
        <v>1629</v>
      </c>
      <c r="E12" s="168" t="s">
        <v>1256</v>
      </c>
      <c r="F12" s="168">
        <v>1320</v>
      </c>
      <c r="G12" s="168">
        <v>45.7</v>
      </c>
      <c r="H12" s="168" t="s">
        <v>1281</v>
      </c>
      <c r="I12" s="168" t="s">
        <v>1607</v>
      </c>
      <c r="J12" s="169">
        <v>2138.59</v>
      </c>
      <c r="K12" s="169">
        <v>1069.2950000000001</v>
      </c>
      <c r="L12" s="168" t="s">
        <v>1630</v>
      </c>
      <c r="M12" s="168">
        <v>1</v>
      </c>
      <c r="N12" s="168">
        <v>76308657147</v>
      </c>
      <c r="O12" s="168" t="s">
        <v>1177</v>
      </c>
      <c r="P12" s="168">
        <v>1</v>
      </c>
      <c r="Q12" s="168"/>
      <c r="R12" s="170" t="s">
        <v>1611</v>
      </c>
    </row>
    <row r="13" spans="1:18" hidden="1">
      <c r="A13" s="167"/>
      <c r="B13" s="168">
        <v>6020</v>
      </c>
      <c r="C13" s="168">
        <v>7100094177</v>
      </c>
      <c r="D13" s="168" t="s">
        <v>1631</v>
      </c>
      <c r="E13" s="168" t="s">
        <v>1256</v>
      </c>
      <c r="F13" s="168">
        <v>1320</v>
      </c>
      <c r="G13" s="168">
        <v>45.7</v>
      </c>
      <c r="H13" s="168" t="s">
        <v>1284</v>
      </c>
      <c r="I13" s="168" t="s">
        <v>1607</v>
      </c>
      <c r="J13" s="169">
        <v>2138.59</v>
      </c>
      <c r="K13" s="169">
        <v>1069.2950000000001</v>
      </c>
      <c r="L13" s="168" t="s">
        <v>1632</v>
      </c>
      <c r="M13" s="168">
        <v>1</v>
      </c>
      <c r="N13" s="168">
        <v>76308657161</v>
      </c>
      <c r="O13" s="168" t="s">
        <v>1177</v>
      </c>
      <c r="P13" s="168">
        <v>1</v>
      </c>
      <c r="Q13" s="168"/>
      <c r="R13" s="170" t="s">
        <v>1611</v>
      </c>
    </row>
    <row r="14" spans="1:18" hidden="1">
      <c r="A14" s="167"/>
      <c r="B14" s="168">
        <v>6020</v>
      </c>
      <c r="C14" s="168">
        <v>7100142132</v>
      </c>
      <c r="D14" s="168" t="s">
        <v>1633</v>
      </c>
      <c r="E14" s="168" t="s">
        <v>1256</v>
      </c>
      <c r="F14" s="168">
        <v>1320</v>
      </c>
      <c r="G14" s="168">
        <v>100</v>
      </c>
      <c r="H14" s="168" t="s">
        <v>908</v>
      </c>
      <c r="I14" s="168" t="s">
        <v>1607</v>
      </c>
      <c r="J14" s="169">
        <v>5487.85</v>
      </c>
      <c r="K14" s="169">
        <v>2743.9250000000002</v>
      </c>
      <c r="L14" s="168" t="s">
        <v>1608</v>
      </c>
      <c r="M14" s="168">
        <v>1</v>
      </c>
      <c r="N14" s="168"/>
      <c r="O14" s="168" t="s">
        <v>1177</v>
      </c>
      <c r="P14" s="168">
        <v>1</v>
      </c>
      <c r="Q14" s="168"/>
      <c r="R14" s="170" t="s">
        <v>1634</v>
      </c>
    </row>
    <row r="15" spans="1:18" hidden="1">
      <c r="A15" s="167"/>
      <c r="B15" s="168">
        <v>6020</v>
      </c>
      <c r="C15" s="168">
        <v>7100142138</v>
      </c>
      <c r="D15" s="168" t="s">
        <v>1635</v>
      </c>
      <c r="E15" s="168" t="s">
        <v>1256</v>
      </c>
      <c r="F15" s="168">
        <v>1320</v>
      </c>
      <c r="G15" s="168">
        <v>100</v>
      </c>
      <c r="H15" s="168" t="s">
        <v>1274</v>
      </c>
      <c r="I15" s="168" t="s">
        <v>1607</v>
      </c>
      <c r="J15" s="169">
        <v>5627.66</v>
      </c>
      <c r="K15" s="169">
        <v>2813.83</v>
      </c>
      <c r="L15" s="168" t="s">
        <v>1608</v>
      </c>
      <c r="M15" s="168">
        <v>1</v>
      </c>
      <c r="N15" s="168">
        <v>4054596452404</v>
      </c>
      <c r="O15" s="168" t="s">
        <v>1177</v>
      </c>
      <c r="P15" s="168">
        <v>1</v>
      </c>
      <c r="Q15" s="168"/>
      <c r="R15" s="170" t="s">
        <v>1634</v>
      </c>
    </row>
    <row r="16" spans="1:18" hidden="1">
      <c r="A16" s="167" t="s">
        <v>1618</v>
      </c>
      <c r="B16" s="168">
        <v>6020</v>
      </c>
      <c r="C16" s="168">
        <v>7100142110</v>
      </c>
      <c r="D16" s="168" t="s">
        <v>1636</v>
      </c>
      <c r="E16" s="168" t="s">
        <v>1256</v>
      </c>
      <c r="F16" s="168">
        <v>1320</v>
      </c>
      <c r="G16" s="168">
        <v>100</v>
      </c>
      <c r="H16" s="168" t="s">
        <v>1281</v>
      </c>
      <c r="I16" s="168" t="s">
        <v>1607</v>
      </c>
      <c r="J16" s="169">
        <v>4907.62</v>
      </c>
      <c r="K16" s="169">
        <v>2453.81</v>
      </c>
      <c r="L16" s="168" t="s">
        <v>1608</v>
      </c>
      <c r="M16" s="168">
        <v>1</v>
      </c>
      <c r="N16" s="168"/>
      <c r="O16" s="168" t="s">
        <v>1177</v>
      </c>
      <c r="P16" s="168">
        <v>1</v>
      </c>
      <c r="Q16" s="168"/>
      <c r="R16" s="170" t="s">
        <v>1634</v>
      </c>
    </row>
    <row r="17" spans="1:18" hidden="1">
      <c r="A17" s="167"/>
      <c r="B17" s="168">
        <v>6020</v>
      </c>
      <c r="C17" s="168">
        <v>7100150724</v>
      </c>
      <c r="D17" s="168" t="s">
        <v>1637</v>
      </c>
      <c r="E17" s="168" t="s">
        <v>1313</v>
      </c>
      <c r="F17" s="168"/>
      <c r="G17" s="168"/>
      <c r="H17" s="168"/>
      <c r="I17" s="168" t="s">
        <v>1607</v>
      </c>
      <c r="J17" s="169">
        <v>2495.11</v>
      </c>
      <c r="K17" s="169">
        <v>1247.5550000000001</v>
      </c>
      <c r="L17" s="168" t="s">
        <v>1638</v>
      </c>
      <c r="M17" s="168">
        <v>1</v>
      </c>
      <c r="N17" s="168"/>
      <c r="O17" s="168" t="s">
        <v>1177</v>
      </c>
      <c r="P17" s="168">
        <v>1</v>
      </c>
      <c r="Q17" s="168"/>
      <c r="R17" s="170" t="s">
        <v>1611</v>
      </c>
    </row>
    <row r="18" spans="1:18" hidden="1">
      <c r="A18" s="167"/>
      <c r="B18" s="168">
        <v>6020</v>
      </c>
      <c r="C18" s="168">
        <v>7100094183</v>
      </c>
      <c r="D18" s="168" t="s">
        <v>1637</v>
      </c>
      <c r="E18" s="168" t="s">
        <v>1313</v>
      </c>
      <c r="F18" s="168"/>
      <c r="G18" s="168"/>
      <c r="H18" s="168"/>
      <c r="I18" s="168" t="s">
        <v>1607</v>
      </c>
      <c r="J18" s="169">
        <v>2495.11</v>
      </c>
      <c r="K18" s="169">
        <v>1247.5550000000001</v>
      </c>
      <c r="L18" s="168" t="s">
        <v>1639</v>
      </c>
      <c r="M18" s="168">
        <v>1</v>
      </c>
      <c r="N18" s="168">
        <v>76308657321</v>
      </c>
      <c r="O18" s="168" t="s">
        <v>1177</v>
      </c>
      <c r="P18" s="168">
        <v>1</v>
      </c>
      <c r="Q18" s="168"/>
      <c r="R18" s="170" t="s">
        <v>1611</v>
      </c>
    </row>
    <row r="19" spans="1:18" hidden="1">
      <c r="A19" s="167"/>
      <c r="B19" s="168">
        <v>6020</v>
      </c>
      <c r="C19" s="168">
        <v>7100142118</v>
      </c>
      <c r="D19" s="168" t="s">
        <v>1640</v>
      </c>
      <c r="E19" s="168" t="s">
        <v>1313</v>
      </c>
      <c r="F19" s="168">
        <v>1320</v>
      </c>
      <c r="G19" s="168">
        <v>100</v>
      </c>
      <c r="H19" s="168" t="s">
        <v>1257</v>
      </c>
      <c r="I19" s="168" t="s">
        <v>1607</v>
      </c>
      <c r="J19" s="169">
        <v>4252.2700000000004</v>
      </c>
      <c r="K19" s="169">
        <v>2126.1350000000002</v>
      </c>
      <c r="L19" s="168" t="s">
        <v>1608</v>
      </c>
      <c r="M19" s="168">
        <v>1</v>
      </c>
      <c r="N19" s="168"/>
      <c r="O19" s="168" t="s">
        <v>1177</v>
      </c>
      <c r="P19" s="168">
        <v>1</v>
      </c>
      <c r="Q19" s="168"/>
      <c r="R19" s="170" t="s">
        <v>1634</v>
      </c>
    </row>
    <row r="20" spans="1:18" hidden="1">
      <c r="A20" s="167"/>
      <c r="B20" s="168">
        <v>6020</v>
      </c>
      <c r="C20" s="168">
        <v>7100142136</v>
      </c>
      <c r="D20" s="168" t="s">
        <v>1641</v>
      </c>
      <c r="E20" s="168" t="s">
        <v>1313</v>
      </c>
      <c r="F20" s="168">
        <v>1320</v>
      </c>
      <c r="G20" s="168">
        <v>100</v>
      </c>
      <c r="H20" s="168" t="s">
        <v>1260</v>
      </c>
      <c r="I20" s="168" t="s">
        <v>1607</v>
      </c>
      <c r="J20" s="169">
        <v>4252.2700000000004</v>
      </c>
      <c r="K20" s="169">
        <v>2126.1350000000002</v>
      </c>
      <c r="L20" s="168" t="s">
        <v>1608</v>
      </c>
      <c r="M20" s="168">
        <v>1</v>
      </c>
      <c r="N20" s="168"/>
      <c r="O20" s="168" t="s">
        <v>1177</v>
      </c>
      <c r="P20" s="168">
        <v>1</v>
      </c>
      <c r="Q20" s="168"/>
      <c r="R20" s="170" t="s">
        <v>1634</v>
      </c>
    </row>
    <row r="21" spans="1:18" hidden="1">
      <c r="A21" s="167"/>
      <c r="B21" s="168">
        <v>6020</v>
      </c>
      <c r="C21" s="168">
        <v>7100094351</v>
      </c>
      <c r="D21" s="168" t="s">
        <v>1318</v>
      </c>
      <c r="E21" s="168" t="s">
        <v>1313</v>
      </c>
      <c r="F21" s="168">
        <v>1320</v>
      </c>
      <c r="G21" s="168">
        <v>45.7</v>
      </c>
      <c r="H21" s="168" t="s">
        <v>1260</v>
      </c>
      <c r="I21" s="168" t="s">
        <v>1607</v>
      </c>
      <c r="J21" s="169">
        <v>2495.11</v>
      </c>
      <c r="K21" s="169">
        <v>1247.5550000000001</v>
      </c>
      <c r="L21" s="168" t="s">
        <v>1642</v>
      </c>
      <c r="M21" s="168">
        <v>1</v>
      </c>
      <c r="N21" s="168">
        <v>76308657345</v>
      </c>
      <c r="O21" s="168" t="s">
        <v>1177</v>
      </c>
      <c r="P21" s="168">
        <v>1</v>
      </c>
      <c r="Q21" s="168"/>
      <c r="R21" s="170" t="s">
        <v>1611</v>
      </c>
    </row>
    <row r="22" spans="1:18" hidden="1">
      <c r="A22" s="167"/>
      <c r="B22" s="168">
        <v>6020</v>
      </c>
      <c r="C22" s="168">
        <v>7100142099</v>
      </c>
      <c r="D22" s="168" t="s">
        <v>1643</v>
      </c>
      <c r="E22" s="168" t="s">
        <v>1313</v>
      </c>
      <c r="F22" s="168">
        <v>1320</v>
      </c>
      <c r="G22" s="168">
        <v>100</v>
      </c>
      <c r="H22" s="168" t="s">
        <v>1263</v>
      </c>
      <c r="I22" s="168" t="s">
        <v>1607</v>
      </c>
      <c r="J22" s="169">
        <v>4252.2700000000004</v>
      </c>
      <c r="K22" s="169">
        <v>2126.1350000000002</v>
      </c>
      <c r="L22" s="168" t="s">
        <v>1608</v>
      </c>
      <c r="M22" s="168">
        <v>1</v>
      </c>
      <c r="N22" s="168"/>
      <c r="O22" s="168" t="s">
        <v>1177</v>
      </c>
      <c r="P22" s="168">
        <v>1</v>
      </c>
      <c r="Q22" s="168"/>
      <c r="R22" s="170" t="s">
        <v>1634</v>
      </c>
    </row>
    <row r="23" spans="1:18" hidden="1">
      <c r="A23" s="167"/>
      <c r="B23" s="168">
        <v>6020</v>
      </c>
      <c r="C23" s="168">
        <v>7100094403</v>
      </c>
      <c r="D23" s="168" t="s">
        <v>1320</v>
      </c>
      <c r="E23" s="168" t="s">
        <v>1313</v>
      </c>
      <c r="F23" s="168">
        <v>1320</v>
      </c>
      <c r="G23" s="168">
        <v>45.7</v>
      </c>
      <c r="H23" s="168" t="s">
        <v>1263</v>
      </c>
      <c r="I23" s="168" t="s">
        <v>1607</v>
      </c>
      <c r="J23" s="169">
        <v>2495.11</v>
      </c>
      <c r="K23" s="169">
        <v>1247.5550000000001</v>
      </c>
      <c r="L23" s="168" t="s">
        <v>1644</v>
      </c>
      <c r="M23" s="168">
        <v>1</v>
      </c>
      <c r="N23" s="168">
        <v>76308657369</v>
      </c>
      <c r="O23" s="168" t="s">
        <v>1177</v>
      </c>
      <c r="P23" s="168">
        <v>1</v>
      </c>
      <c r="Q23" s="168"/>
      <c r="R23" s="170" t="s">
        <v>1611</v>
      </c>
    </row>
    <row r="24" spans="1:18" hidden="1">
      <c r="A24" s="167"/>
      <c r="B24" s="168">
        <v>6020</v>
      </c>
      <c r="C24" s="168">
        <v>7100141972</v>
      </c>
      <c r="D24" s="168" t="s">
        <v>1645</v>
      </c>
      <c r="E24" s="168" t="s">
        <v>1313</v>
      </c>
      <c r="F24" s="168">
        <v>1320</v>
      </c>
      <c r="G24" s="168">
        <v>100</v>
      </c>
      <c r="H24" s="168" t="s">
        <v>1266</v>
      </c>
      <c r="I24" s="168" t="s">
        <v>1607</v>
      </c>
      <c r="J24" s="169">
        <v>3977.05</v>
      </c>
      <c r="K24" s="169">
        <v>1988.5250000000001</v>
      </c>
      <c r="L24" s="168" t="s">
        <v>1608</v>
      </c>
      <c r="M24" s="168">
        <v>1</v>
      </c>
      <c r="N24" s="168"/>
      <c r="O24" s="168" t="s">
        <v>1177</v>
      </c>
      <c r="P24" s="168">
        <v>1</v>
      </c>
      <c r="Q24" s="168"/>
      <c r="R24" s="170" t="s">
        <v>1634</v>
      </c>
    </row>
    <row r="25" spans="1:18" hidden="1">
      <c r="A25" s="167"/>
      <c r="B25" s="168">
        <v>6020</v>
      </c>
      <c r="C25" s="168">
        <v>7100094405</v>
      </c>
      <c r="D25" s="168" t="s">
        <v>1322</v>
      </c>
      <c r="E25" s="168" t="s">
        <v>1313</v>
      </c>
      <c r="F25" s="168">
        <v>1320</v>
      </c>
      <c r="G25" s="168">
        <v>45.7</v>
      </c>
      <c r="H25" s="168" t="s">
        <v>1266</v>
      </c>
      <c r="I25" s="168" t="s">
        <v>1607</v>
      </c>
      <c r="J25" s="169">
        <v>2495.11</v>
      </c>
      <c r="K25" s="169">
        <v>1247.5550000000001</v>
      </c>
      <c r="L25" s="168" t="s">
        <v>1642</v>
      </c>
      <c r="M25" s="168">
        <v>1</v>
      </c>
      <c r="N25" s="168">
        <v>76308657383</v>
      </c>
      <c r="O25" s="168" t="s">
        <v>1177</v>
      </c>
      <c r="P25" s="168">
        <v>1</v>
      </c>
      <c r="Q25" s="168"/>
      <c r="R25" s="170" t="s">
        <v>1611</v>
      </c>
    </row>
    <row r="26" spans="1:18" hidden="1">
      <c r="A26" s="167" t="s">
        <v>1618</v>
      </c>
      <c r="B26" s="168">
        <v>6020</v>
      </c>
      <c r="C26" s="168">
        <v>7100142085</v>
      </c>
      <c r="D26" s="168" t="s">
        <v>1646</v>
      </c>
      <c r="E26" s="168" t="s">
        <v>1340</v>
      </c>
      <c r="F26" s="168">
        <v>1320</v>
      </c>
      <c r="G26" s="168">
        <v>100</v>
      </c>
      <c r="H26" s="168" t="s">
        <v>1257</v>
      </c>
      <c r="I26" s="168" t="s">
        <v>1607</v>
      </c>
      <c r="J26" s="169">
        <v>7108.23</v>
      </c>
      <c r="K26" s="169">
        <v>3554.1149999999998</v>
      </c>
      <c r="L26" s="168" t="s">
        <v>1647</v>
      </c>
      <c r="M26" s="168">
        <v>1</v>
      </c>
      <c r="N26" s="168"/>
      <c r="O26" s="168" t="s">
        <v>1177</v>
      </c>
      <c r="P26" s="168">
        <v>1</v>
      </c>
      <c r="Q26" s="168"/>
      <c r="R26" s="170" t="s">
        <v>1634</v>
      </c>
    </row>
    <row r="27" spans="1:18" hidden="1">
      <c r="A27" s="167"/>
      <c r="B27" s="168">
        <v>6020</v>
      </c>
      <c r="C27" s="168">
        <v>7100094186</v>
      </c>
      <c r="D27" s="168" t="s">
        <v>1339</v>
      </c>
      <c r="E27" s="168" t="s">
        <v>1340</v>
      </c>
      <c r="F27" s="168">
        <v>1320</v>
      </c>
      <c r="G27" s="168">
        <v>45.7</v>
      </c>
      <c r="H27" s="168" t="s">
        <v>1257</v>
      </c>
      <c r="I27" s="168" t="s">
        <v>1607</v>
      </c>
      <c r="J27" s="169">
        <v>3318.21</v>
      </c>
      <c r="K27" s="169">
        <v>1659.105</v>
      </c>
      <c r="L27" s="168" t="s">
        <v>1648</v>
      </c>
      <c r="M27" s="168">
        <v>1</v>
      </c>
      <c r="N27" s="168">
        <v>76308657505</v>
      </c>
      <c r="O27" s="168" t="s">
        <v>1177</v>
      </c>
      <c r="P27" s="168">
        <v>1</v>
      </c>
      <c r="Q27" s="168"/>
      <c r="R27" s="170" t="s">
        <v>1611</v>
      </c>
    </row>
    <row r="28" spans="1:18" hidden="1">
      <c r="A28" s="167"/>
      <c r="B28" s="168">
        <v>6020</v>
      </c>
      <c r="C28" s="168">
        <v>7100110827</v>
      </c>
      <c r="D28" s="168" t="s">
        <v>1649</v>
      </c>
      <c r="E28" s="168" t="s">
        <v>1340</v>
      </c>
      <c r="F28" s="168">
        <v>305</v>
      </c>
      <c r="G28" s="168">
        <v>100</v>
      </c>
      <c r="H28" s="168" t="s">
        <v>1257</v>
      </c>
      <c r="I28" s="168" t="s">
        <v>1607</v>
      </c>
      <c r="J28" s="169">
        <v>3124.45</v>
      </c>
      <c r="K28" s="169">
        <v>1562.2249999999999</v>
      </c>
      <c r="L28" s="168" t="s">
        <v>1608</v>
      </c>
      <c r="M28" s="168">
        <v>1</v>
      </c>
      <c r="N28" s="168"/>
      <c r="O28" s="168" t="s">
        <v>1650</v>
      </c>
      <c r="P28" s="168">
        <v>1</v>
      </c>
      <c r="Q28" s="168"/>
      <c r="R28" s="170" t="s">
        <v>1651</v>
      </c>
    </row>
    <row r="29" spans="1:18" hidden="1">
      <c r="A29" s="167"/>
      <c r="B29" s="168">
        <v>6020</v>
      </c>
      <c r="C29" s="168">
        <v>7100142086</v>
      </c>
      <c r="D29" s="168" t="s">
        <v>1652</v>
      </c>
      <c r="E29" s="168" t="s">
        <v>1340</v>
      </c>
      <c r="F29" s="168">
        <v>1320</v>
      </c>
      <c r="G29" s="168">
        <v>100</v>
      </c>
      <c r="H29" s="168" t="s">
        <v>1260</v>
      </c>
      <c r="I29" s="168" t="s">
        <v>1607</v>
      </c>
      <c r="J29" s="169">
        <v>7488.24</v>
      </c>
      <c r="K29" s="169">
        <v>3744.12</v>
      </c>
      <c r="L29" s="168" t="s">
        <v>1608</v>
      </c>
      <c r="M29" s="168">
        <v>1</v>
      </c>
      <c r="N29" s="168"/>
      <c r="O29" s="168" t="s">
        <v>1177</v>
      </c>
      <c r="P29" s="168">
        <v>1</v>
      </c>
      <c r="Q29" s="168"/>
      <c r="R29" s="170" t="s">
        <v>1634</v>
      </c>
    </row>
    <row r="30" spans="1:18" hidden="1">
      <c r="A30" s="167" t="s">
        <v>1618</v>
      </c>
      <c r="B30" s="168">
        <v>6020</v>
      </c>
      <c r="C30" s="168">
        <v>7100094188</v>
      </c>
      <c r="D30" s="168" t="s">
        <v>1342</v>
      </c>
      <c r="E30" s="168" t="s">
        <v>1340</v>
      </c>
      <c r="F30" s="168">
        <v>1320</v>
      </c>
      <c r="G30" s="168">
        <v>45.7</v>
      </c>
      <c r="H30" s="168" t="s">
        <v>1260</v>
      </c>
      <c r="I30" s="168" t="s">
        <v>1607</v>
      </c>
      <c r="J30" s="169">
        <v>3318.21</v>
      </c>
      <c r="K30" s="169">
        <v>1659.105</v>
      </c>
      <c r="L30" s="168" t="s">
        <v>1653</v>
      </c>
      <c r="M30" s="168">
        <v>1</v>
      </c>
      <c r="N30" s="168">
        <v>76308657529</v>
      </c>
      <c r="O30" s="168" t="s">
        <v>1177</v>
      </c>
      <c r="P30" s="168">
        <v>1</v>
      </c>
      <c r="Q30" s="168"/>
      <c r="R30" s="170" t="s">
        <v>1611</v>
      </c>
    </row>
    <row r="31" spans="1:18" hidden="1">
      <c r="A31" s="167" t="s">
        <v>1618</v>
      </c>
      <c r="B31" s="168">
        <v>6020</v>
      </c>
      <c r="C31" s="168">
        <v>7100141975</v>
      </c>
      <c r="D31" s="168" t="s">
        <v>1654</v>
      </c>
      <c r="E31" s="168" t="s">
        <v>1340</v>
      </c>
      <c r="F31" s="168">
        <v>1320</v>
      </c>
      <c r="G31" s="168">
        <v>100</v>
      </c>
      <c r="H31" s="168" t="s">
        <v>1263</v>
      </c>
      <c r="I31" s="168" t="s">
        <v>1607</v>
      </c>
      <c r="J31" s="169">
        <v>7108.23</v>
      </c>
      <c r="K31" s="169">
        <v>3554.1149999999998</v>
      </c>
      <c r="L31" s="168" t="s">
        <v>1655</v>
      </c>
      <c r="M31" s="168">
        <v>1</v>
      </c>
      <c r="N31" s="168"/>
      <c r="O31" s="168" t="s">
        <v>1177</v>
      </c>
      <c r="P31" s="168">
        <v>1</v>
      </c>
      <c r="Q31" s="168"/>
      <c r="R31" s="170" t="s">
        <v>1634</v>
      </c>
    </row>
    <row r="32" spans="1:18" hidden="1">
      <c r="A32" s="167" t="s">
        <v>1618</v>
      </c>
      <c r="B32" s="168">
        <v>6020</v>
      </c>
      <c r="C32" s="168">
        <v>7100094190</v>
      </c>
      <c r="D32" s="168" t="s">
        <v>1344</v>
      </c>
      <c r="E32" s="168" t="s">
        <v>1340</v>
      </c>
      <c r="F32" s="168">
        <v>1320</v>
      </c>
      <c r="G32" s="168">
        <v>45.7</v>
      </c>
      <c r="H32" s="168" t="s">
        <v>1263</v>
      </c>
      <c r="I32" s="168" t="s">
        <v>1607</v>
      </c>
      <c r="J32" s="169">
        <v>3318.21</v>
      </c>
      <c r="K32" s="169">
        <v>1659.105</v>
      </c>
      <c r="L32" s="168" t="s">
        <v>1656</v>
      </c>
      <c r="M32" s="168">
        <v>1</v>
      </c>
      <c r="N32" s="168">
        <v>76308657543</v>
      </c>
      <c r="O32" s="168" t="s">
        <v>1177</v>
      </c>
      <c r="P32" s="168">
        <v>1</v>
      </c>
      <c r="Q32" s="168"/>
      <c r="R32" s="170" t="s">
        <v>1611</v>
      </c>
    </row>
    <row r="33" spans="1:18" hidden="1">
      <c r="A33" s="167"/>
      <c r="B33" s="168">
        <v>6020</v>
      </c>
      <c r="C33" s="168">
        <v>7100110837</v>
      </c>
      <c r="D33" s="168" t="s">
        <v>1657</v>
      </c>
      <c r="E33" s="168" t="s">
        <v>1340</v>
      </c>
      <c r="F33" s="168">
        <v>1320</v>
      </c>
      <c r="G33" s="168">
        <v>100</v>
      </c>
      <c r="H33" s="168" t="s">
        <v>1263</v>
      </c>
      <c r="I33" s="168" t="s">
        <v>1607</v>
      </c>
      <c r="J33" s="169">
        <v>3287.83</v>
      </c>
      <c r="K33" s="169">
        <v>1643.915</v>
      </c>
      <c r="L33" s="168" t="s">
        <v>1608</v>
      </c>
      <c r="M33" s="168">
        <v>1</v>
      </c>
      <c r="N33" s="168"/>
      <c r="O33" s="168" t="s">
        <v>1650</v>
      </c>
      <c r="P33" s="168">
        <v>1</v>
      </c>
      <c r="Q33" s="168"/>
      <c r="R33" s="170" t="s">
        <v>1651</v>
      </c>
    </row>
    <row r="34" spans="1:18" hidden="1">
      <c r="A34" s="167" t="s">
        <v>1618</v>
      </c>
      <c r="B34" s="168">
        <v>6020</v>
      </c>
      <c r="C34" s="168">
        <v>7100141971</v>
      </c>
      <c r="D34" s="168" t="s">
        <v>1658</v>
      </c>
      <c r="E34" s="168" t="s">
        <v>1340</v>
      </c>
      <c r="F34" s="168">
        <v>1320</v>
      </c>
      <c r="G34" s="168">
        <v>100</v>
      </c>
      <c r="H34" s="168" t="s">
        <v>1274</v>
      </c>
      <c r="I34" s="168" t="s">
        <v>1607</v>
      </c>
      <c r="J34" s="169">
        <v>8885.2800000000007</v>
      </c>
      <c r="K34" s="169">
        <v>4442.6400000000003</v>
      </c>
      <c r="L34" s="168" t="s">
        <v>1659</v>
      </c>
      <c r="M34" s="168">
        <v>1</v>
      </c>
      <c r="N34" s="168"/>
      <c r="O34" s="168" t="s">
        <v>1177</v>
      </c>
      <c r="P34" s="168">
        <v>1</v>
      </c>
      <c r="Q34" s="168"/>
      <c r="R34" s="170" t="s">
        <v>1634</v>
      </c>
    </row>
    <row r="35" spans="1:18" hidden="1">
      <c r="A35" s="167"/>
      <c r="B35" s="168">
        <v>6020</v>
      </c>
      <c r="C35" s="168">
        <v>7100094192</v>
      </c>
      <c r="D35" s="168" t="s">
        <v>1346</v>
      </c>
      <c r="E35" s="168" t="s">
        <v>1340</v>
      </c>
      <c r="F35" s="168">
        <v>1320</v>
      </c>
      <c r="G35" s="168">
        <v>45.7</v>
      </c>
      <c r="H35" s="168" t="s">
        <v>1274</v>
      </c>
      <c r="I35" s="168" t="s">
        <v>1607</v>
      </c>
      <c r="J35" s="169">
        <v>4147.76</v>
      </c>
      <c r="K35" s="169">
        <v>2073.88</v>
      </c>
      <c r="L35" s="168" t="s">
        <v>1660</v>
      </c>
      <c r="M35" s="168">
        <v>1</v>
      </c>
      <c r="N35" s="168">
        <v>76308657420</v>
      </c>
      <c r="O35" s="168" t="s">
        <v>1177</v>
      </c>
      <c r="P35" s="168">
        <v>1</v>
      </c>
      <c r="Q35" s="168"/>
      <c r="R35" s="170" t="s">
        <v>1611</v>
      </c>
    </row>
    <row r="36" spans="1:18" hidden="1">
      <c r="A36" s="167"/>
      <c r="B36" s="168">
        <v>6020</v>
      </c>
      <c r="C36" s="168">
        <v>7100110839</v>
      </c>
      <c r="D36" s="168" t="s">
        <v>1661</v>
      </c>
      <c r="E36" s="168" t="s">
        <v>1340</v>
      </c>
      <c r="F36" s="168">
        <v>1320</v>
      </c>
      <c r="G36" s="168">
        <v>100</v>
      </c>
      <c r="H36" s="168" t="s">
        <v>1274</v>
      </c>
      <c r="I36" s="168" t="s">
        <v>1607</v>
      </c>
      <c r="J36" s="169">
        <v>4645.76</v>
      </c>
      <c r="K36" s="169">
        <v>2322.88</v>
      </c>
      <c r="L36" s="168" t="s">
        <v>1608</v>
      </c>
      <c r="M36" s="168">
        <v>1</v>
      </c>
      <c r="N36" s="168"/>
      <c r="O36" s="168" t="s">
        <v>1650</v>
      </c>
      <c r="P36" s="168">
        <v>1</v>
      </c>
      <c r="Q36" s="168"/>
      <c r="R36" s="170" t="s">
        <v>1651</v>
      </c>
    </row>
    <row r="37" spans="1:18" hidden="1">
      <c r="A37" s="167"/>
      <c r="B37" s="168">
        <v>6020</v>
      </c>
      <c r="C37" s="168">
        <v>7100142083</v>
      </c>
      <c r="D37" s="168" t="s">
        <v>1662</v>
      </c>
      <c r="E37" s="168" t="s">
        <v>1340</v>
      </c>
      <c r="F37" s="168">
        <v>1320</v>
      </c>
      <c r="G37" s="168">
        <v>100</v>
      </c>
      <c r="H37" s="168" t="s">
        <v>1279</v>
      </c>
      <c r="I37" s="168" t="s">
        <v>1607</v>
      </c>
      <c r="J37" s="169">
        <v>8885.2800000000007</v>
      </c>
      <c r="K37" s="169">
        <v>4442.6400000000003</v>
      </c>
      <c r="L37" s="168" t="s">
        <v>1663</v>
      </c>
      <c r="M37" s="168">
        <v>1</v>
      </c>
      <c r="N37" s="168"/>
      <c r="O37" s="168" t="s">
        <v>1177</v>
      </c>
      <c r="P37" s="168">
        <v>1</v>
      </c>
      <c r="Q37" s="168"/>
      <c r="R37" s="170" t="s">
        <v>1634</v>
      </c>
    </row>
    <row r="38" spans="1:18" hidden="1">
      <c r="A38" s="167"/>
      <c r="B38" s="168">
        <v>6020</v>
      </c>
      <c r="C38" s="168">
        <v>7100094194</v>
      </c>
      <c r="D38" s="168" t="s">
        <v>1348</v>
      </c>
      <c r="E38" s="168" t="s">
        <v>1340</v>
      </c>
      <c r="F38" s="168">
        <v>1320</v>
      </c>
      <c r="G38" s="168">
        <v>45.7</v>
      </c>
      <c r="H38" s="168" t="s">
        <v>1279</v>
      </c>
      <c r="I38" s="168" t="s">
        <v>1607</v>
      </c>
      <c r="J38" s="169">
        <v>4147.76</v>
      </c>
      <c r="K38" s="169">
        <v>2073.88</v>
      </c>
      <c r="L38" s="168" t="s">
        <v>1664</v>
      </c>
      <c r="M38" s="168">
        <v>1</v>
      </c>
      <c r="N38" s="168">
        <v>76308657444</v>
      </c>
      <c r="O38" s="168" t="s">
        <v>1177</v>
      </c>
      <c r="P38" s="168">
        <v>1</v>
      </c>
      <c r="Q38" s="168"/>
      <c r="R38" s="170" t="s">
        <v>1611</v>
      </c>
    </row>
    <row r="39" spans="1:18" hidden="1">
      <c r="A39" s="167"/>
      <c r="B39" s="168">
        <v>6020</v>
      </c>
      <c r="C39" s="168">
        <v>7100110828</v>
      </c>
      <c r="D39" s="168" t="s">
        <v>1665</v>
      </c>
      <c r="E39" s="168" t="s">
        <v>1340</v>
      </c>
      <c r="F39" s="168">
        <v>1320</v>
      </c>
      <c r="G39" s="168">
        <v>100</v>
      </c>
      <c r="H39" s="168" t="s">
        <v>1279</v>
      </c>
      <c r="I39" s="168" t="s">
        <v>1607</v>
      </c>
      <c r="J39" s="169">
        <v>4184.76</v>
      </c>
      <c r="K39" s="169">
        <v>2092.38</v>
      </c>
      <c r="L39" s="168" t="s">
        <v>1608</v>
      </c>
      <c r="M39" s="168">
        <v>1</v>
      </c>
      <c r="N39" s="168"/>
      <c r="O39" s="168" t="s">
        <v>1650</v>
      </c>
      <c r="P39" s="168">
        <v>1</v>
      </c>
      <c r="Q39" s="168"/>
      <c r="R39" s="170" t="s">
        <v>1651</v>
      </c>
    </row>
    <row r="40" spans="1:18" hidden="1">
      <c r="A40" s="167" t="s">
        <v>1618</v>
      </c>
      <c r="B40" s="168">
        <v>6020</v>
      </c>
      <c r="C40" s="168">
        <v>7100142098</v>
      </c>
      <c r="D40" s="168" t="s">
        <v>1666</v>
      </c>
      <c r="E40" s="168" t="s">
        <v>1340</v>
      </c>
      <c r="F40" s="168">
        <v>1320</v>
      </c>
      <c r="G40" s="168">
        <v>100</v>
      </c>
      <c r="H40" s="168" t="s">
        <v>1281</v>
      </c>
      <c r="I40" s="168" t="s">
        <v>1607</v>
      </c>
      <c r="J40" s="169">
        <v>7108.23</v>
      </c>
      <c r="K40" s="169">
        <v>3554.1149999999998</v>
      </c>
      <c r="L40" s="168" t="s">
        <v>1667</v>
      </c>
      <c r="M40" s="168">
        <v>1</v>
      </c>
      <c r="N40" s="168"/>
      <c r="O40" s="168" t="s">
        <v>1177</v>
      </c>
      <c r="P40" s="168">
        <v>1</v>
      </c>
      <c r="Q40" s="168"/>
      <c r="R40" s="170" t="s">
        <v>1634</v>
      </c>
    </row>
    <row r="41" spans="1:18" hidden="1">
      <c r="A41" s="167"/>
      <c r="B41" s="168">
        <v>6020</v>
      </c>
      <c r="C41" s="168">
        <v>7100094196</v>
      </c>
      <c r="D41" s="168" t="s">
        <v>1350</v>
      </c>
      <c r="E41" s="168" t="s">
        <v>1340</v>
      </c>
      <c r="F41" s="168">
        <v>1320</v>
      </c>
      <c r="G41" s="168">
        <v>45.7</v>
      </c>
      <c r="H41" s="168" t="s">
        <v>1281</v>
      </c>
      <c r="I41" s="168" t="s">
        <v>1607</v>
      </c>
      <c r="J41" s="169">
        <v>3318.21</v>
      </c>
      <c r="K41" s="169">
        <v>1659.105</v>
      </c>
      <c r="L41" s="168" t="s">
        <v>1668</v>
      </c>
      <c r="M41" s="168">
        <v>1</v>
      </c>
      <c r="N41" s="168">
        <v>76308657468</v>
      </c>
      <c r="O41" s="168" t="s">
        <v>1177</v>
      </c>
      <c r="P41" s="168">
        <v>1</v>
      </c>
      <c r="Q41" s="168"/>
      <c r="R41" s="170" t="s">
        <v>1611</v>
      </c>
    </row>
    <row r="42" spans="1:18" hidden="1">
      <c r="A42" s="167"/>
      <c r="B42" s="168">
        <v>6020</v>
      </c>
      <c r="C42" s="168">
        <v>7100110795</v>
      </c>
      <c r="D42" s="168" t="s">
        <v>1669</v>
      </c>
      <c r="E42" s="168" t="s">
        <v>1340</v>
      </c>
      <c r="F42" s="168">
        <v>305</v>
      </c>
      <c r="G42" s="168">
        <v>100</v>
      </c>
      <c r="H42" s="168" t="s">
        <v>1281</v>
      </c>
      <c r="I42" s="168" t="s">
        <v>1607</v>
      </c>
      <c r="J42" s="169">
        <v>3708.24</v>
      </c>
      <c r="K42" s="169">
        <v>1854.12</v>
      </c>
      <c r="L42" s="168" t="s">
        <v>1608</v>
      </c>
      <c r="M42" s="168">
        <v>1</v>
      </c>
      <c r="N42" s="168"/>
      <c r="O42" s="168" t="s">
        <v>1650</v>
      </c>
      <c r="P42" s="168">
        <v>1</v>
      </c>
      <c r="Q42" s="168"/>
      <c r="R42" s="170" t="s">
        <v>1651</v>
      </c>
    </row>
    <row r="43" spans="1:18" hidden="1">
      <c r="A43" s="167"/>
      <c r="B43" s="168">
        <v>6020</v>
      </c>
      <c r="C43" s="168">
        <v>7100110840</v>
      </c>
      <c r="D43" s="168" t="s">
        <v>1670</v>
      </c>
      <c r="E43" s="168" t="s">
        <v>1340</v>
      </c>
      <c r="F43" s="168">
        <v>305</v>
      </c>
      <c r="G43" s="168">
        <v>100</v>
      </c>
      <c r="H43" s="168" t="s">
        <v>1284</v>
      </c>
      <c r="I43" s="168" t="s">
        <v>1607</v>
      </c>
      <c r="J43" s="169">
        <v>3739.09</v>
      </c>
      <c r="K43" s="169">
        <v>1869.5450000000001</v>
      </c>
      <c r="L43" s="168" t="s">
        <v>1608</v>
      </c>
      <c r="M43" s="168">
        <v>1</v>
      </c>
      <c r="N43" s="168"/>
      <c r="O43" s="168" t="s">
        <v>1650</v>
      </c>
      <c r="P43" s="168">
        <v>1</v>
      </c>
      <c r="Q43" s="168"/>
      <c r="R43" s="170" t="s">
        <v>1651</v>
      </c>
    </row>
    <row r="44" spans="1:18" hidden="1">
      <c r="A44" s="167" t="s">
        <v>1618</v>
      </c>
      <c r="B44" s="168">
        <v>6020</v>
      </c>
      <c r="C44" s="168">
        <v>7100142084</v>
      </c>
      <c r="D44" s="168" t="s">
        <v>1671</v>
      </c>
      <c r="E44" s="168" t="s">
        <v>1340</v>
      </c>
      <c r="F44" s="168">
        <v>1320</v>
      </c>
      <c r="G44" s="168">
        <v>100</v>
      </c>
      <c r="H44" s="168" t="s">
        <v>1284</v>
      </c>
      <c r="I44" s="168" t="s">
        <v>1607</v>
      </c>
      <c r="J44" s="169">
        <v>7108.23</v>
      </c>
      <c r="K44" s="169">
        <v>3554.1149999999998</v>
      </c>
      <c r="L44" s="168" t="s">
        <v>1672</v>
      </c>
      <c r="M44" s="168">
        <v>1</v>
      </c>
      <c r="N44" s="168"/>
      <c r="O44" s="168" t="s">
        <v>1177</v>
      </c>
      <c r="P44" s="168">
        <v>1</v>
      </c>
      <c r="Q44" s="168"/>
      <c r="R44" s="170" t="s">
        <v>1634</v>
      </c>
    </row>
    <row r="45" spans="1:18" hidden="1">
      <c r="A45" s="167" t="s">
        <v>1618</v>
      </c>
      <c r="B45" s="168">
        <v>6020</v>
      </c>
      <c r="C45" s="168">
        <v>7100094198</v>
      </c>
      <c r="D45" s="168" t="s">
        <v>1352</v>
      </c>
      <c r="E45" s="168" t="s">
        <v>1340</v>
      </c>
      <c r="F45" s="168">
        <v>1320</v>
      </c>
      <c r="G45" s="168">
        <v>45.7</v>
      </c>
      <c r="H45" s="168" t="s">
        <v>1284</v>
      </c>
      <c r="I45" s="168" t="s">
        <v>1607</v>
      </c>
      <c r="J45" s="169">
        <v>3318.21</v>
      </c>
      <c r="K45" s="169">
        <v>1659.105</v>
      </c>
      <c r="L45" s="168" t="s">
        <v>1673</v>
      </c>
      <c r="M45" s="168">
        <v>1</v>
      </c>
      <c r="N45" s="168">
        <v>76308657482</v>
      </c>
      <c r="O45" s="168" t="s">
        <v>1177</v>
      </c>
      <c r="P45" s="168">
        <v>1</v>
      </c>
      <c r="Q45" s="168"/>
      <c r="R45" s="170" t="s">
        <v>1611</v>
      </c>
    </row>
    <row r="46" spans="1:18" hidden="1">
      <c r="A46" s="167" t="s">
        <v>1618</v>
      </c>
      <c r="B46" s="168">
        <v>6020</v>
      </c>
      <c r="C46" s="168">
        <v>7100142133</v>
      </c>
      <c r="D46" s="168" t="s">
        <v>1674</v>
      </c>
      <c r="E46" s="168" t="s">
        <v>1359</v>
      </c>
      <c r="F46" s="168">
        <v>1320</v>
      </c>
      <c r="G46" s="168">
        <v>100</v>
      </c>
      <c r="H46" s="168" t="s">
        <v>1257</v>
      </c>
      <c r="I46" s="168" t="s">
        <v>1607</v>
      </c>
      <c r="J46" s="169">
        <v>7183.7</v>
      </c>
      <c r="K46" s="169">
        <v>3591.85</v>
      </c>
      <c r="L46" s="168" t="s">
        <v>1675</v>
      </c>
      <c r="M46" s="168">
        <v>1</v>
      </c>
      <c r="N46" s="168">
        <v>4054596452381</v>
      </c>
      <c r="O46" s="168" t="s">
        <v>1177</v>
      </c>
      <c r="P46" s="168">
        <v>1</v>
      </c>
      <c r="Q46" s="168"/>
      <c r="R46" s="170" t="s">
        <v>1634</v>
      </c>
    </row>
    <row r="47" spans="1:18" hidden="1">
      <c r="A47" s="167"/>
      <c r="B47" s="168">
        <v>6020</v>
      </c>
      <c r="C47" s="168">
        <v>7100098308</v>
      </c>
      <c r="D47" s="168" t="s">
        <v>1358</v>
      </c>
      <c r="E47" s="168" t="s">
        <v>1359</v>
      </c>
      <c r="F47" s="168">
        <v>1320</v>
      </c>
      <c r="G47" s="168">
        <v>45.7</v>
      </c>
      <c r="H47" s="168" t="s">
        <v>1257</v>
      </c>
      <c r="I47" s="168" t="s">
        <v>1607</v>
      </c>
      <c r="J47" s="169">
        <v>3353.45</v>
      </c>
      <c r="K47" s="169">
        <v>1676.7249999999999</v>
      </c>
      <c r="L47" s="168" t="s">
        <v>1676</v>
      </c>
      <c r="M47" s="168">
        <v>1</v>
      </c>
      <c r="N47" s="168">
        <v>76308664961</v>
      </c>
      <c r="O47" s="168" t="s">
        <v>1177</v>
      </c>
      <c r="P47" s="168">
        <v>1</v>
      </c>
      <c r="Q47" s="168"/>
      <c r="R47" s="170" t="s">
        <v>1611</v>
      </c>
    </row>
    <row r="48" spans="1:18" hidden="1">
      <c r="A48" s="167"/>
      <c r="B48" s="168">
        <v>6020</v>
      </c>
      <c r="C48" s="168">
        <v>7100141704</v>
      </c>
      <c r="D48" s="168" t="s">
        <v>1677</v>
      </c>
      <c r="E48" s="168" t="s">
        <v>1359</v>
      </c>
      <c r="F48" s="168">
        <v>1320</v>
      </c>
      <c r="G48" s="168">
        <v>100</v>
      </c>
      <c r="H48" s="168" t="s">
        <v>1362</v>
      </c>
      <c r="I48" s="168" t="s">
        <v>1607</v>
      </c>
      <c r="J48" s="169">
        <v>8979.64</v>
      </c>
      <c r="K48" s="169">
        <v>4489.82</v>
      </c>
      <c r="L48" s="168" t="s">
        <v>1678</v>
      </c>
      <c r="M48" s="168">
        <v>1</v>
      </c>
      <c r="N48" s="168"/>
      <c r="O48" s="168" t="s">
        <v>1177</v>
      </c>
      <c r="P48" s="168">
        <v>1</v>
      </c>
      <c r="Q48" s="168"/>
      <c r="R48" s="170" t="s">
        <v>1634</v>
      </c>
    </row>
    <row r="49" spans="1:18" hidden="1">
      <c r="A49" s="167" t="s">
        <v>1618</v>
      </c>
      <c r="B49" s="168">
        <v>6020</v>
      </c>
      <c r="C49" s="168">
        <v>7100098305</v>
      </c>
      <c r="D49" s="168" t="s">
        <v>1361</v>
      </c>
      <c r="E49" s="168" t="s">
        <v>1359</v>
      </c>
      <c r="F49" s="168">
        <v>1320</v>
      </c>
      <c r="G49" s="168">
        <v>45.7</v>
      </c>
      <c r="H49" s="168" t="s">
        <v>1362</v>
      </c>
      <c r="I49" s="168" t="s">
        <v>1607</v>
      </c>
      <c r="J49" s="169">
        <v>4191.8100000000004</v>
      </c>
      <c r="K49" s="169">
        <v>2095.9050000000002</v>
      </c>
      <c r="L49" s="168" t="s">
        <v>1679</v>
      </c>
      <c r="M49" s="168">
        <v>1</v>
      </c>
      <c r="N49" s="168">
        <v>76308665173</v>
      </c>
      <c r="O49" s="168" t="s">
        <v>1177</v>
      </c>
      <c r="P49" s="168">
        <v>1</v>
      </c>
      <c r="Q49" s="168"/>
      <c r="R49" s="170" t="s">
        <v>1611</v>
      </c>
    </row>
    <row r="50" spans="1:18" hidden="1">
      <c r="A50" s="167" t="s">
        <v>1618</v>
      </c>
      <c r="B50" s="168">
        <v>6020</v>
      </c>
      <c r="C50" s="168">
        <v>7100141705</v>
      </c>
      <c r="D50" s="168" t="s">
        <v>1680</v>
      </c>
      <c r="E50" s="168" t="s">
        <v>1359</v>
      </c>
      <c r="F50" s="168">
        <v>1320</v>
      </c>
      <c r="G50" s="168">
        <v>100</v>
      </c>
      <c r="H50" s="168" t="s">
        <v>1281</v>
      </c>
      <c r="I50" s="168" t="s">
        <v>1607</v>
      </c>
      <c r="J50" s="169">
        <v>7183.7</v>
      </c>
      <c r="K50" s="169">
        <v>3591.85</v>
      </c>
      <c r="L50" s="168" t="s">
        <v>1681</v>
      </c>
      <c r="M50" s="168">
        <v>1</v>
      </c>
      <c r="N50" s="168"/>
      <c r="O50" s="168" t="s">
        <v>1177</v>
      </c>
      <c r="P50" s="168">
        <v>1</v>
      </c>
      <c r="Q50" s="168"/>
      <c r="R50" s="170" t="s">
        <v>1634</v>
      </c>
    </row>
    <row r="51" spans="1:18" hidden="1">
      <c r="A51" s="167" t="s">
        <v>1618</v>
      </c>
      <c r="B51" s="168">
        <v>6020</v>
      </c>
      <c r="C51" s="168">
        <v>7100098294</v>
      </c>
      <c r="D51" s="168" t="s">
        <v>1364</v>
      </c>
      <c r="E51" s="168" t="s">
        <v>1359</v>
      </c>
      <c r="F51" s="168">
        <v>1320</v>
      </c>
      <c r="G51" s="168">
        <v>45.7</v>
      </c>
      <c r="H51" s="168" t="s">
        <v>1281</v>
      </c>
      <c r="I51" s="168" t="s">
        <v>1607</v>
      </c>
      <c r="J51" s="169">
        <v>3353.45</v>
      </c>
      <c r="K51" s="169">
        <v>1676.7249999999999</v>
      </c>
      <c r="L51" s="168" t="s">
        <v>1682</v>
      </c>
      <c r="M51" s="168">
        <v>1</v>
      </c>
      <c r="N51" s="168">
        <v>76308665197</v>
      </c>
      <c r="O51" s="168" t="s">
        <v>1177</v>
      </c>
      <c r="P51" s="168">
        <v>1</v>
      </c>
      <c r="Q51" s="168"/>
      <c r="R51" s="170" t="s">
        <v>1611</v>
      </c>
    </row>
    <row r="52" spans="1:18" hidden="1">
      <c r="A52" s="167" t="s">
        <v>1618</v>
      </c>
      <c r="B52" s="168">
        <v>6020</v>
      </c>
      <c r="C52" s="168">
        <v>7100142139</v>
      </c>
      <c r="D52" s="168" t="s">
        <v>1683</v>
      </c>
      <c r="E52" s="168" t="s">
        <v>1359</v>
      </c>
      <c r="F52" s="168">
        <v>1320</v>
      </c>
      <c r="G52" s="168">
        <v>100</v>
      </c>
      <c r="H52" s="168" t="s">
        <v>1284</v>
      </c>
      <c r="I52" s="168" t="s">
        <v>1607</v>
      </c>
      <c r="J52" s="169">
        <v>7183.7</v>
      </c>
      <c r="K52" s="169">
        <v>3591.85</v>
      </c>
      <c r="L52" s="168" t="s">
        <v>1684</v>
      </c>
      <c r="M52" s="168">
        <v>1</v>
      </c>
      <c r="N52" s="168">
        <v>4054596452367</v>
      </c>
      <c r="O52" s="168" t="s">
        <v>1177</v>
      </c>
      <c r="P52" s="168">
        <v>1</v>
      </c>
      <c r="Q52" s="168"/>
      <c r="R52" s="170" t="s">
        <v>1634</v>
      </c>
    </row>
    <row r="53" spans="1:18" hidden="1">
      <c r="A53" s="167"/>
      <c r="B53" s="168">
        <v>6020</v>
      </c>
      <c r="C53" s="168">
        <v>7100098284</v>
      </c>
      <c r="D53" s="168" t="s">
        <v>1366</v>
      </c>
      <c r="E53" s="168" t="s">
        <v>1359</v>
      </c>
      <c r="F53" s="168">
        <v>1320</v>
      </c>
      <c r="G53" s="168">
        <v>45.7</v>
      </c>
      <c r="H53" s="168" t="s">
        <v>1284</v>
      </c>
      <c r="I53" s="168" t="s">
        <v>1607</v>
      </c>
      <c r="J53" s="169">
        <v>3353.45</v>
      </c>
      <c r="K53" s="169">
        <v>1676.7249999999999</v>
      </c>
      <c r="L53" s="168" t="s">
        <v>1685</v>
      </c>
      <c r="M53" s="168">
        <v>1</v>
      </c>
      <c r="N53" s="168">
        <v>76308665210</v>
      </c>
      <c r="O53" s="168" t="s">
        <v>1177</v>
      </c>
      <c r="P53" s="168">
        <v>1</v>
      </c>
      <c r="Q53" s="168"/>
      <c r="R53" s="170" t="s">
        <v>1611</v>
      </c>
    </row>
    <row r="54" spans="1:18" hidden="1">
      <c r="A54" s="167"/>
      <c r="B54" s="168">
        <v>6020</v>
      </c>
      <c r="C54" s="168">
        <v>7100142196</v>
      </c>
      <c r="D54" s="168" t="s">
        <v>1686</v>
      </c>
      <c r="E54" s="168" t="s">
        <v>1396</v>
      </c>
      <c r="F54" s="168">
        <v>1320</v>
      </c>
      <c r="G54" s="168">
        <v>100</v>
      </c>
      <c r="H54" s="168" t="s">
        <v>1274</v>
      </c>
      <c r="I54" s="168" t="s">
        <v>1607</v>
      </c>
      <c r="J54" s="169">
        <v>10144.44</v>
      </c>
      <c r="K54" s="169">
        <v>5072.22</v>
      </c>
      <c r="L54" s="168" t="s">
        <v>1608</v>
      </c>
      <c r="M54" s="168">
        <v>1</v>
      </c>
      <c r="N54" s="168"/>
      <c r="O54" s="168" t="s">
        <v>1177</v>
      </c>
      <c r="P54" s="168">
        <v>1</v>
      </c>
      <c r="Q54" s="168"/>
      <c r="R54" s="170" t="s">
        <v>1634</v>
      </c>
    </row>
    <row r="55" spans="1:18" hidden="1">
      <c r="A55" s="167"/>
      <c r="B55" s="168">
        <v>6020</v>
      </c>
      <c r="C55" s="168">
        <v>7100142267</v>
      </c>
      <c r="D55" s="168" t="s">
        <v>1687</v>
      </c>
      <c r="E55" s="168" t="s">
        <v>1396</v>
      </c>
      <c r="F55" s="168">
        <v>1320</v>
      </c>
      <c r="G55" s="168">
        <v>100</v>
      </c>
      <c r="H55" s="168" t="s">
        <v>1281</v>
      </c>
      <c r="I55" s="168" t="s">
        <v>1607</v>
      </c>
      <c r="J55" s="169">
        <v>10029.4</v>
      </c>
      <c r="K55" s="169">
        <v>5014.7</v>
      </c>
      <c r="L55" s="168" t="s">
        <v>1608</v>
      </c>
      <c r="M55" s="168">
        <v>1</v>
      </c>
      <c r="N55" s="168"/>
      <c r="O55" s="168" t="s">
        <v>1177</v>
      </c>
      <c r="P55" s="168">
        <v>1</v>
      </c>
      <c r="Q55" s="168"/>
      <c r="R55" s="170" t="s">
        <v>1634</v>
      </c>
    </row>
    <row r="56" spans="1:18" hidden="1">
      <c r="A56" s="167"/>
      <c r="B56" s="168">
        <v>6020</v>
      </c>
      <c r="C56" s="168">
        <v>7100142268</v>
      </c>
      <c r="D56" s="168" t="s">
        <v>1688</v>
      </c>
      <c r="E56" s="168" t="s">
        <v>1396</v>
      </c>
      <c r="F56" s="168">
        <v>1320</v>
      </c>
      <c r="G56" s="168">
        <v>100</v>
      </c>
      <c r="H56" s="168" t="s">
        <v>1284</v>
      </c>
      <c r="I56" s="168" t="s">
        <v>1607</v>
      </c>
      <c r="J56" s="169">
        <v>9572.4</v>
      </c>
      <c r="K56" s="169">
        <v>4786.2</v>
      </c>
      <c r="L56" s="168" t="s">
        <v>1608</v>
      </c>
      <c r="M56" s="168">
        <v>1</v>
      </c>
      <c r="N56" s="168"/>
      <c r="O56" s="168" t="s">
        <v>1177</v>
      </c>
      <c r="P56" s="168">
        <v>1</v>
      </c>
      <c r="Q56" s="168"/>
      <c r="R56" s="170" t="s">
        <v>1634</v>
      </c>
    </row>
    <row r="57" spans="1:18" hidden="1">
      <c r="A57" s="167"/>
      <c r="B57" s="168">
        <v>6020</v>
      </c>
      <c r="C57" s="168">
        <v>7100200426</v>
      </c>
      <c r="D57" s="168" t="s">
        <v>1689</v>
      </c>
      <c r="E57" s="168" t="s">
        <v>1403</v>
      </c>
      <c r="F57" s="168">
        <v>1320</v>
      </c>
      <c r="G57" s="168">
        <v>45.7</v>
      </c>
      <c r="H57" s="168" t="s">
        <v>1274</v>
      </c>
      <c r="I57" s="168" t="s">
        <v>1607</v>
      </c>
      <c r="J57" s="169">
        <v>3995.35</v>
      </c>
      <c r="K57" s="169">
        <v>1997.675</v>
      </c>
      <c r="L57" s="168" t="s">
        <v>1690</v>
      </c>
      <c r="M57" s="168">
        <v>1</v>
      </c>
      <c r="N57" s="168">
        <v>68060522818</v>
      </c>
      <c r="O57" s="168" t="s">
        <v>1177</v>
      </c>
      <c r="P57" s="168">
        <v>1</v>
      </c>
      <c r="Q57" s="168"/>
      <c r="R57" s="170" t="s">
        <v>1611</v>
      </c>
    </row>
    <row r="58" spans="1:18" hidden="1">
      <c r="A58" s="167" t="s">
        <v>1618</v>
      </c>
      <c r="B58" s="168">
        <v>6020</v>
      </c>
      <c r="C58" s="168">
        <v>7100202338</v>
      </c>
      <c r="D58" s="168" t="s">
        <v>1691</v>
      </c>
      <c r="E58" s="168" t="s">
        <v>1403</v>
      </c>
      <c r="F58" s="168">
        <v>1320</v>
      </c>
      <c r="G58" s="168">
        <v>45.7</v>
      </c>
      <c r="H58" s="168" t="s">
        <v>1362</v>
      </c>
      <c r="I58" s="168" t="s">
        <v>1607</v>
      </c>
      <c r="J58" s="169">
        <v>3995.35</v>
      </c>
      <c r="K58" s="169">
        <v>1997.675</v>
      </c>
      <c r="L58" s="168" t="s">
        <v>1692</v>
      </c>
      <c r="M58" s="168">
        <v>1</v>
      </c>
      <c r="N58" s="168">
        <v>68060522825</v>
      </c>
      <c r="O58" s="168" t="s">
        <v>1177</v>
      </c>
      <c r="P58" s="168">
        <v>1</v>
      </c>
      <c r="Q58" s="168"/>
      <c r="R58" s="170" t="s">
        <v>1611</v>
      </c>
    </row>
    <row r="59" spans="1:18" hidden="1">
      <c r="A59" s="167"/>
      <c r="B59" s="168">
        <v>6020</v>
      </c>
      <c r="C59" s="168">
        <v>7100200425</v>
      </c>
      <c r="D59" s="168" t="s">
        <v>1693</v>
      </c>
      <c r="E59" s="168" t="s">
        <v>1403</v>
      </c>
      <c r="F59" s="168">
        <v>1320</v>
      </c>
      <c r="G59" s="168">
        <v>45.7</v>
      </c>
      <c r="H59" s="168" t="s">
        <v>1281</v>
      </c>
      <c r="I59" s="168" t="s">
        <v>1607</v>
      </c>
      <c r="J59" s="169">
        <v>3196.28</v>
      </c>
      <c r="K59" s="169">
        <v>1598.14</v>
      </c>
      <c r="L59" s="168" t="s">
        <v>1694</v>
      </c>
      <c r="M59" s="168">
        <v>1</v>
      </c>
      <c r="N59" s="168">
        <v>68060522832</v>
      </c>
      <c r="O59" s="168" t="s">
        <v>1177</v>
      </c>
      <c r="P59" s="168">
        <v>1</v>
      </c>
      <c r="Q59" s="168"/>
      <c r="R59" s="170" t="s">
        <v>1611</v>
      </c>
    </row>
    <row r="60" spans="1:18" hidden="1">
      <c r="A60" s="167" t="s">
        <v>1618</v>
      </c>
      <c r="B60" s="168">
        <v>6020</v>
      </c>
      <c r="C60" s="168">
        <v>7100141973</v>
      </c>
      <c r="D60" s="168" t="s">
        <v>1695</v>
      </c>
      <c r="E60" s="168" t="s">
        <v>1407</v>
      </c>
      <c r="F60" s="168">
        <v>1320</v>
      </c>
      <c r="G60" s="168">
        <v>100</v>
      </c>
      <c r="H60" s="168" t="s">
        <v>1257</v>
      </c>
      <c r="I60" s="168" t="s">
        <v>1607</v>
      </c>
      <c r="J60" s="169">
        <v>11618.08</v>
      </c>
      <c r="K60" s="169">
        <v>5809.04</v>
      </c>
      <c r="L60" s="168" t="s">
        <v>1608</v>
      </c>
      <c r="M60" s="168">
        <v>1</v>
      </c>
      <c r="N60" s="168"/>
      <c r="O60" s="168" t="s">
        <v>1177</v>
      </c>
      <c r="P60" s="168">
        <v>1</v>
      </c>
      <c r="Q60" s="168"/>
      <c r="R60" s="170" t="s">
        <v>1634</v>
      </c>
    </row>
    <row r="61" spans="1:18" hidden="1">
      <c r="A61" s="167" t="s">
        <v>1618</v>
      </c>
      <c r="B61" s="168">
        <v>6020</v>
      </c>
      <c r="C61" s="168">
        <v>7100098304</v>
      </c>
      <c r="D61" s="168" t="s">
        <v>1406</v>
      </c>
      <c r="E61" s="168" t="s">
        <v>1407</v>
      </c>
      <c r="F61" s="168">
        <v>1320</v>
      </c>
      <c r="G61" s="168">
        <v>45.7</v>
      </c>
      <c r="H61" s="168" t="s">
        <v>1257</v>
      </c>
      <c r="I61" s="168" t="s">
        <v>1607</v>
      </c>
      <c r="J61" s="169">
        <v>4129.54</v>
      </c>
      <c r="K61" s="169">
        <v>2064.77</v>
      </c>
      <c r="L61" s="168" t="s">
        <v>1696</v>
      </c>
      <c r="M61" s="168">
        <v>1</v>
      </c>
      <c r="N61" s="168">
        <v>76308665159</v>
      </c>
      <c r="O61" s="168" t="s">
        <v>1177</v>
      </c>
      <c r="P61" s="168">
        <v>1</v>
      </c>
      <c r="Q61" s="168"/>
      <c r="R61" s="170" t="s">
        <v>1611</v>
      </c>
    </row>
    <row r="62" spans="1:18" hidden="1">
      <c r="A62" s="167" t="s">
        <v>1618</v>
      </c>
      <c r="B62" s="168">
        <v>6020</v>
      </c>
      <c r="C62" s="168">
        <v>7100141976</v>
      </c>
      <c r="D62" s="168" t="s">
        <v>1697</v>
      </c>
      <c r="E62" s="168" t="s">
        <v>1407</v>
      </c>
      <c r="F62" s="168">
        <v>1320</v>
      </c>
      <c r="G62" s="168">
        <v>100</v>
      </c>
      <c r="H62" s="168" t="s">
        <v>1274</v>
      </c>
      <c r="I62" s="168" t="s">
        <v>1607</v>
      </c>
      <c r="J62" s="169">
        <v>11057.79</v>
      </c>
      <c r="K62" s="169">
        <v>5528.8950000000004</v>
      </c>
      <c r="L62" s="168" t="s">
        <v>1698</v>
      </c>
      <c r="M62" s="168">
        <v>1</v>
      </c>
      <c r="N62" s="168"/>
      <c r="O62" s="168" t="s">
        <v>1177</v>
      </c>
      <c r="P62" s="168">
        <v>1</v>
      </c>
      <c r="Q62" s="168"/>
      <c r="R62" s="170" t="s">
        <v>1634</v>
      </c>
    </row>
    <row r="63" spans="1:18" hidden="1">
      <c r="A63" s="167" t="s">
        <v>1618</v>
      </c>
      <c r="B63" s="168">
        <v>6020</v>
      </c>
      <c r="C63" s="168">
        <v>7100098307</v>
      </c>
      <c r="D63" s="168" t="s">
        <v>1409</v>
      </c>
      <c r="E63" s="168" t="s">
        <v>1407</v>
      </c>
      <c r="F63" s="168">
        <v>1320</v>
      </c>
      <c r="G63" s="168">
        <v>45.7</v>
      </c>
      <c r="H63" s="168" t="s">
        <v>1274</v>
      </c>
      <c r="I63" s="168" t="s">
        <v>1607</v>
      </c>
      <c r="J63" s="169">
        <v>5161.92</v>
      </c>
      <c r="K63" s="169">
        <v>2580.96</v>
      </c>
      <c r="L63" s="168" t="s">
        <v>1699</v>
      </c>
      <c r="M63" s="168">
        <v>1</v>
      </c>
      <c r="N63" s="168">
        <v>51141278544</v>
      </c>
      <c r="O63" s="168" t="s">
        <v>1177</v>
      </c>
      <c r="P63" s="168">
        <v>1</v>
      </c>
      <c r="Q63" s="168"/>
      <c r="R63" s="170" t="s">
        <v>1611</v>
      </c>
    </row>
    <row r="64" spans="1:18" hidden="1">
      <c r="A64" s="167"/>
      <c r="B64" s="168">
        <v>6020</v>
      </c>
      <c r="C64" s="168">
        <v>7100098297</v>
      </c>
      <c r="D64" s="168" t="s">
        <v>1411</v>
      </c>
      <c r="E64" s="168" t="s">
        <v>1407</v>
      </c>
      <c r="F64" s="168">
        <v>1320</v>
      </c>
      <c r="G64" s="168">
        <v>45.7</v>
      </c>
      <c r="H64" s="168" t="s">
        <v>1279</v>
      </c>
      <c r="I64" s="168" t="s">
        <v>1607</v>
      </c>
      <c r="J64" s="169">
        <v>5161.92</v>
      </c>
      <c r="K64" s="169">
        <v>2580.96</v>
      </c>
      <c r="L64" s="168" t="s">
        <v>1700</v>
      </c>
      <c r="M64" s="168">
        <v>1</v>
      </c>
      <c r="N64" s="168">
        <v>76308665135</v>
      </c>
      <c r="O64" s="168" t="s">
        <v>1177</v>
      </c>
      <c r="P64" s="168">
        <v>3</v>
      </c>
      <c r="Q64" s="168"/>
      <c r="R64" s="170" t="s">
        <v>1611</v>
      </c>
    </row>
    <row r="65" spans="1:18" hidden="1">
      <c r="A65" s="167" t="s">
        <v>1618</v>
      </c>
      <c r="B65" s="168">
        <v>6020</v>
      </c>
      <c r="C65" s="168">
        <v>7100142100</v>
      </c>
      <c r="D65" s="168" t="s">
        <v>1701</v>
      </c>
      <c r="E65" s="168" t="s">
        <v>1407</v>
      </c>
      <c r="F65" s="168">
        <v>1320</v>
      </c>
      <c r="G65" s="168">
        <v>100</v>
      </c>
      <c r="H65" s="168" t="s">
        <v>1281</v>
      </c>
      <c r="I65" s="168" t="s">
        <v>1607</v>
      </c>
      <c r="J65" s="169">
        <v>8846.23</v>
      </c>
      <c r="K65" s="169">
        <v>4423.1149999999998</v>
      </c>
      <c r="L65" s="168" t="s">
        <v>1702</v>
      </c>
      <c r="M65" s="168">
        <v>1</v>
      </c>
      <c r="N65" s="168"/>
      <c r="O65" s="168" t="s">
        <v>1177</v>
      </c>
      <c r="P65" s="168">
        <v>1</v>
      </c>
      <c r="Q65" s="168"/>
      <c r="R65" s="170" t="s">
        <v>1634</v>
      </c>
    </row>
    <row r="66" spans="1:18" hidden="1">
      <c r="A66" s="167" t="s">
        <v>1618</v>
      </c>
      <c r="B66" s="168">
        <v>6020</v>
      </c>
      <c r="C66" s="168">
        <v>7100098136</v>
      </c>
      <c r="D66" s="168" t="s">
        <v>1412</v>
      </c>
      <c r="E66" s="168" t="s">
        <v>1407</v>
      </c>
      <c r="F66" s="168">
        <v>1320</v>
      </c>
      <c r="G66" s="168">
        <v>45.7</v>
      </c>
      <c r="H66" s="168" t="s">
        <v>1281</v>
      </c>
      <c r="I66" s="168" t="s">
        <v>1607</v>
      </c>
      <c r="J66" s="169">
        <v>4129.54</v>
      </c>
      <c r="K66" s="169">
        <v>2064.77</v>
      </c>
      <c r="L66" s="168" t="s">
        <v>1703</v>
      </c>
      <c r="M66" s="168">
        <v>1</v>
      </c>
      <c r="N66" s="168">
        <v>51141278551</v>
      </c>
      <c r="O66" s="168" t="s">
        <v>1177</v>
      </c>
      <c r="P66" s="168">
        <v>1</v>
      </c>
      <c r="Q66" s="168"/>
      <c r="R66" s="170" t="s">
        <v>1611</v>
      </c>
    </row>
    <row r="67" spans="1:18" hidden="1">
      <c r="A67" s="167"/>
      <c r="B67" s="168">
        <v>6020</v>
      </c>
      <c r="C67" s="168">
        <v>7000032299</v>
      </c>
      <c r="D67" s="168" t="s">
        <v>1704</v>
      </c>
      <c r="E67" s="168" t="s">
        <v>1407</v>
      </c>
      <c r="F67" s="168">
        <v>1320</v>
      </c>
      <c r="G67" s="168">
        <v>50</v>
      </c>
      <c r="H67" s="168" t="s">
        <v>1284</v>
      </c>
      <c r="I67" s="168" t="s">
        <v>1607</v>
      </c>
      <c r="J67" s="169">
        <v>4513.38</v>
      </c>
      <c r="K67" s="169">
        <v>2256.69</v>
      </c>
      <c r="L67" s="168" t="s">
        <v>1705</v>
      </c>
      <c r="M67" s="168">
        <v>1</v>
      </c>
      <c r="N67" s="168"/>
      <c r="O67" s="168" t="s">
        <v>1177</v>
      </c>
      <c r="P67" s="168">
        <v>1</v>
      </c>
      <c r="Q67" s="168"/>
      <c r="R67" s="170" t="s">
        <v>1706</v>
      </c>
    </row>
    <row r="68" spans="1:18" hidden="1">
      <c r="A68" s="167" t="s">
        <v>1618</v>
      </c>
      <c r="B68" s="168">
        <v>6020</v>
      </c>
      <c r="C68" s="168">
        <v>7100141974</v>
      </c>
      <c r="D68" s="168" t="s">
        <v>1707</v>
      </c>
      <c r="E68" s="168" t="s">
        <v>1407</v>
      </c>
      <c r="F68" s="168">
        <v>1320</v>
      </c>
      <c r="G68" s="168">
        <v>100</v>
      </c>
      <c r="H68" s="168" t="s">
        <v>1284</v>
      </c>
      <c r="I68" s="168" t="s">
        <v>1607</v>
      </c>
      <c r="J68" s="169">
        <v>8846.23</v>
      </c>
      <c r="K68" s="169">
        <v>4423.1149999999998</v>
      </c>
      <c r="L68" s="168" t="s">
        <v>1708</v>
      </c>
      <c r="M68" s="168">
        <v>1</v>
      </c>
      <c r="N68" s="168"/>
      <c r="O68" s="168" t="s">
        <v>1177</v>
      </c>
      <c r="P68" s="168">
        <v>1</v>
      </c>
      <c r="Q68" s="168"/>
      <c r="R68" s="170" t="s">
        <v>1634</v>
      </c>
    </row>
    <row r="69" spans="1:18" hidden="1">
      <c r="A69" s="167" t="s">
        <v>1618</v>
      </c>
      <c r="B69" s="168">
        <v>6020</v>
      </c>
      <c r="C69" s="168">
        <v>7100098309</v>
      </c>
      <c r="D69" s="168" t="s">
        <v>1414</v>
      </c>
      <c r="E69" s="168" t="s">
        <v>1407</v>
      </c>
      <c r="F69" s="168">
        <v>1320</v>
      </c>
      <c r="G69" s="168">
        <v>45.7</v>
      </c>
      <c r="H69" s="168" t="s">
        <v>1284</v>
      </c>
      <c r="I69" s="168" t="s">
        <v>1607</v>
      </c>
      <c r="J69" s="169">
        <v>4129.54</v>
      </c>
      <c r="K69" s="169">
        <v>2064.77</v>
      </c>
      <c r="L69" s="168" t="s">
        <v>1709</v>
      </c>
      <c r="M69" s="168">
        <v>1</v>
      </c>
      <c r="N69" s="168">
        <v>51141278575</v>
      </c>
      <c r="O69" s="168" t="s">
        <v>1177</v>
      </c>
      <c r="P69" s="168">
        <v>1</v>
      </c>
      <c r="Q69" s="168"/>
      <c r="R69" s="170" t="s">
        <v>1611</v>
      </c>
    </row>
    <row r="70" spans="1:18" hidden="1">
      <c r="A70" s="167"/>
      <c r="B70" s="168">
        <v>1110</v>
      </c>
      <c r="C70" s="168">
        <v>7000145616</v>
      </c>
      <c r="D70" s="168" t="s">
        <v>1710</v>
      </c>
      <c r="E70" s="168" t="s">
        <v>1232</v>
      </c>
      <c r="F70" s="168">
        <v>1320</v>
      </c>
      <c r="G70" s="168">
        <v>50</v>
      </c>
      <c r="H70" s="168" t="s">
        <v>906</v>
      </c>
      <c r="I70" s="168" t="s">
        <v>1607</v>
      </c>
      <c r="J70" s="169">
        <v>1738.13</v>
      </c>
      <c r="K70" s="169">
        <v>869.06500000000005</v>
      </c>
      <c r="L70" s="168" t="s">
        <v>1608</v>
      </c>
      <c r="M70" s="168">
        <v>1</v>
      </c>
      <c r="N70" s="168">
        <v>4046719117734</v>
      </c>
      <c r="O70" s="168" t="s">
        <v>1177</v>
      </c>
      <c r="P70" s="168">
        <v>1</v>
      </c>
      <c r="Q70" s="168"/>
      <c r="R70" s="170" t="s">
        <v>1711</v>
      </c>
    </row>
    <row r="71" spans="1:18" hidden="1">
      <c r="A71" s="167" t="s">
        <v>1618</v>
      </c>
      <c r="B71" s="168">
        <v>1110</v>
      </c>
      <c r="C71" s="168">
        <v>7000060525</v>
      </c>
      <c r="D71" s="168" t="s">
        <v>1712</v>
      </c>
      <c r="E71" s="168" t="s">
        <v>1301</v>
      </c>
      <c r="F71" s="168">
        <v>1320</v>
      </c>
      <c r="G71" s="168">
        <v>50</v>
      </c>
      <c r="H71" s="168" t="s">
        <v>100</v>
      </c>
      <c r="I71" s="168" t="s">
        <v>1607</v>
      </c>
      <c r="J71" s="169">
        <v>3262</v>
      </c>
      <c r="K71" s="169">
        <v>1631</v>
      </c>
      <c r="L71" s="168" t="s">
        <v>1713</v>
      </c>
      <c r="M71" s="168">
        <v>1</v>
      </c>
      <c r="N71" s="168">
        <v>4001895967429</v>
      </c>
      <c r="O71" s="168" t="s">
        <v>1177</v>
      </c>
      <c r="P71" s="168">
        <v>1</v>
      </c>
      <c r="Q71" s="168"/>
      <c r="R71" s="170" t="s">
        <v>1611</v>
      </c>
    </row>
    <row r="72" spans="1:18" hidden="1">
      <c r="A72" s="167"/>
      <c r="B72" s="168">
        <v>1110</v>
      </c>
      <c r="C72" s="168">
        <v>7000060522</v>
      </c>
      <c r="D72" s="168" t="s">
        <v>1714</v>
      </c>
      <c r="E72" s="168" t="s">
        <v>1301</v>
      </c>
      <c r="F72" s="168">
        <v>1320</v>
      </c>
      <c r="G72" s="168">
        <v>50</v>
      </c>
      <c r="H72" s="168" t="s">
        <v>102</v>
      </c>
      <c r="I72" s="168" t="s">
        <v>1607</v>
      </c>
      <c r="J72" s="169">
        <v>3262</v>
      </c>
      <c r="K72" s="169">
        <v>1631</v>
      </c>
      <c r="L72" s="168" t="s">
        <v>1715</v>
      </c>
      <c r="M72" s="168">
        <v>1</v>
      </c>
      <c r="N72" s="168">
        <v>4001895913501</v>
      </c>
      <c r="O72" s="168" t="s">
        <v>1177</v>
      </c>
      <c r="P72" s="168">
        <v>1</v>
      </c>
      <c r="Q72" s="168"/>
      <c r="R72" s="170" t="s">
        <v>1611</v>
      </c>
    </row>
    <row r="73" spans="1:18" hidden="1">
      <c r="A73" s="167"/>
      <c r="B73" s="168">
        <v>1110</v>
      </c>
      <c r="C73" s="168">
        <v>7000032275</v>
      </c>
      <c r="D73" s="168" t="s">
        <v>1716</v>
      </c>
      <c r="E73" s="168" t="s">
        <v>1301</v>
      </c>
      <c r="F73" s="168">
        <v>1320</v>
      </c>
      <c r="G73" s="168">
        <v>50</v>
      </c>
      <c r="H73" s="168" t="s">
        <v>104</v>
      </c>
      <c r="I73" s="168" t="s">
        <v>1607</v>
      </c>
      <c r="J73" s="169">
        <v>3262</v>
      </c>
      <c r="K73" s="169">
        <v>1407.53</v>
      </c>
      <c r="L73" s="168" t="s">
        <v>1608</v>
      </c>
      <c r="M73" s="168">
        <v>1</v>
      </c>
      <c r="N73" s="168"/>
      <c r="O73" s="168" t="s">
        <v>1177</v>
      </c>
      <c r="P73" s="168">
        <v>1</v>
      </c>
      <c r="Q73" s="168" t="s">
        <v>1717</v>
      </c>
      <c r="R73" s="170" t="s">
        <v>1611</v>
      </c>
    </row>
    <row r="74" spans="1:18" hidden="1">
      <c r="A74" s="167"/>
      <c r="B74" s="168">
        <v>1110</v>
      </c>
      <c r="C74" s="168">
        <v>7000032274</v>
      </c>
      <c r="D74" s="168" t="s">
        <v>1718</v>
      </c>
      <c r="E74" s="168" t="s">
        <v>1301</v>
      </c>
      <c r="F74" s="168">
        <v>1320</v>
      </c>
      <c r="G74" s="168">
        <v>50</v>
      </c>
      <c r="H74" s="168" t="s">
        <v>127</v>
      </c>
      <c r="I74" s="168" t="s">
        <v>1607</v>
      </c>
      <c r="J74" s="169">
        <v>3262</v>
      </c>
      <c r="K74" s="169">
        <v>1407.53</v>
      </c>
      <c r="L74" s="168" t="s">
        <v>1608</v>
      </c>
      <c r="M74" s="168">
        <v>1</v>
      </c>
      <c r="N74" s="168"/>
      <c r="O74" s="168" t="s">
        <v>1177</v>
      </c>
      <c r="P74" s="168">
        <v>1</v>
      </c>
      <c r="Q74" s="168" t="s">
        <v>1717</v>
      </c>
      <c r="R74" s="170" t="s">
        <v>1611</v>
      </c>
    </row>
    <row r="75" spans="1:18" hidden="1">
      <c r="A75" s="167"/>
      <c r="B75" s="168">
        <v>1110</v>
      </c>
      <c r="C75" s="168">
        <v>7000060519</v>
      </c>
      <c r="D75" s="168" t="s">
        <v>1719</v>
      </c>
      <c r="E75" s="168" t="s">
        <v>1301</v>
      </c>
      <c r="F75" s="168">
        <v>1320</v>
      </c>
      <c r="G75" s="168">
        <v>50</v>
      </c>
      <c r="H75" s="168" t="s">
        <v>129</v>
      </c>
      <c r="I75" s="168" t="s">
        <v>1607</v>
      </c>
      <c r="J75" s="169">
        <v>3262</v>
      </c>
      <c r="K75" s="169">
        <v>1407.53</v>
      </c>
      <c r="L75" s="168" t="s">
        <v>1608</v>
      </c>
      <c r="M75" s="168">
        <v>1</v>
      </c>
      <c r="N75" s="168">
        <v>4001895740633</v>
      </c>
      <c r="O75" s="168" t="s">
        <v>1177</v>
      </c>
      <c r="P75" s="168">
        <v>1</v>
      </c>
      <c r="Q75" s="168" t="s">
        <v>1717</v>
      </c>
      <c r="R75" s="170" t="s">
        <v>1611</v>
      </c>
    </row>
    <row r="76" spans="1:18" hidden="1">
      <c r="A76" s="167"/>
      <c r="B76" s="168">
        <v>1110</v>
      </c>
      <c r="C76" s="168">
        <v>7000060521</v>
      </c>
      <c r="D76" s="168" t="s">
        <v>1720</v>
      </c>
      <c r="E76" s="168" t="s">
        <v>1301</v>
      </c>
      <c r="F76" s="168">
        <v>1320</v>
      </c>
      <c r="G76" s="168">
        <v>50</v>
      </c>
      <c r="H76" s="168" t="s">
        <v>906</v>
      </c>
      <c r="I76" s="168" t="s">
        <v>1607</v>
      </c>
      <c r="J76" s="169">
        <v>3262</v>
      </c>
      <c r="K76" s="169">
        <v>1407.53</v>
      </c>
      <c r="L76" s="168" t="s">
        <v>1608</v>
      </c>
      <c r="M76" s="168">
        <v>1</v>
      </c>
      <c r="N76" s="168">
        <v>4001895740657</v>
      </c>
      <c r="O76" s="168" t="s">
        <v>1177</v>
      </c>
      <c r="P76" s="168">
        <v>1</v>
      </c>
      <c r="Q76" s="168" t="s">
        <v>1717</v>
      </c>
      <c r="R76" s="170" t="s">
        <v>1611</v>
      </c>
    </row>
    <row r="77" spans="1:18" hidden="1">
      <c r="A77" s="167" t="s">
        <v>1618</v>
      </c>
      <c r="B77" s="168">
        <v>1110</v>
      </c>
      <c r="C77" s="168">
        <v>7000032281</v>
      </c>
      <c r="D77" s="168" t="s">
        <v>1721</v>
      </c>
      <c r="E77" s="168" t="s">
        <v>849</v>
      </c>
      <c r="F77" s="168">
        <v>1320</v>
      </c>
      <c r="G77" s="168">
        <v>50</v>
      </c>
      <c r="H77" s="168" t="s">
        <v>102</v>
      </c>
      <c r="I77" s="168" t="s">
        <v>1607</v>
      </c>
      <c r="J77" s="169">
        <v>3669.93</v>
      </c>
      <c r="K77" s="169">
        <v>1463.27</v>
      </c>
      <c r="L77" s="168" t="s">
        <v>1608</v>
      </c>
      <c r="M77" s="168">
        <v>1</v>
      </c>
      <c r="N77" s="168">
        <v>4001895838019</v>
      </c>
      <c r="O77" s="168" t="s">
        <v>1177</v>
      </c>
      <c r="P77" s="168">
        <v>1</v>
      </c>
      <c r="Q77" s="168" t="s">
        <v>1717</v>
      </c>
      <c r="R77" s="170" t="s">
        <v>1611</v>
      </c>
    </row>
    <row r="78" spans="1:18" hidden="1">
      <c r="A78" s="167" t="s">
        <v>1618</v>
      </c>
      <c r="B78" s="168">
        <v>1110</v>
      </c>
      <c r="C78" s="168">
        <v>7000032282</v>
      </c>
      <c r="D78" s="168" t="s">
        <v>1722</v>
      </c>
      <c r="E78" s="168" t="s">
        <v>849</v>
      </c>
      <c r="F78" s="168">
        <v>1320</v>
      </c>
      <c r="G78" s="168">
        <v>50</v>
      </c>
      <c r="H78" s="168" t="s">
        <v>104</v>
      </c>
      <c r="I78" s="168" t="s">
        <v>1607</v>
      </c>
      <c r="J78" s="169">
        <v>3669.93</v>
      </c>
      <c r="K78" s="169">
        <v>1463.27</v>
      </c>
      <c r="L78" s="168" t="s">
        <v>1608</v>
      </c>
      <c r="M78" s="168">
        <v>1</v>
      </c>
      <c r="N78" s="168">
        <v>4001895838026</v>
      </c>
      <c r="O78" s="168" t="s">
        <v>1177</v>
      </c>
      <c r="P78" s="168">
        <v>1</v>
      </c>
      <c r="Q78" s="168" t="s">
        <v>1717</v>
      </c>
      <c r="R78" s="170" t="s">
        <v>1611</v>
      </c>
    </row>
    <row r="79" spans="1:18" hidden="1">
      <c r="A79" s="167"/>
      <c r="B79" s="168">
        <v>1110</v>
      </c>
      <c r="C79" s="168">
        <v>7000032277</v>
      </c>
      <c r="D79" s="168" t="s">
        <v>1723</v>
      </c>
      <c r="E79" s="168" t="s">
        <v>849</v>
      </c>
      <c r="F79" s="168">
        <v>1320</v>
      </c>
      <c r="G79" s="168">
        <v>50</v>
      </c>
      <c r="H79" s="168" t="s">
        <v>127</v>
      </c>
      <c r="I79" s="168" t="s">
        <v>1607</v>
      </c>
      <c r="J79" s="169">
        <v>3606.98</v>
      </c>
      <c r="K79" s="169">
        <v>1803.49</v>
      </c>
      <c r="L79" s="168" t="s">
        <v>1608</v>
      </c>
      <c r="M79" s="168">
        <v>1</v>
      </c>
      <c r="N79" s="168"/>
      <c r="O79" s="168" t="s">
        <v>1177</v>
      </c>
      <c r="P79" s="168">
        <v>1</v>
      </c>
      <c r="Q79" s="168"/>
      <c r="R79" s="170" t="s">
        <v>1724</v>
      </c>
    </row>
    <row r="80" spans="1:18" hidden="1">
      <c r="A80" s="167" t="s">
        <v>1618</v>
      </c>
      <c r="B80" s="168">
        <v>1110</v>
      </c>
      <c r="C80" s="168">
        <v>7000032279</v>
      </c>
      <c r="D80" s="168" t="s">
        <v>1725</v>
      </c>
      <c r="E80" s="168" t="s">
        <v>849</v>
      </c>
      <c r="F80" s="168">
        <v>1320</v>
      </c>
      <c r="G80" s="168">
        <v>50</v>
      </c>
      <c r="H80" s="168" t="s">
        <v>98</v>
      </c>
      <c r="I80" s="168" t="s">
        <v>1607</v>
      </c>
      <c r="J80" s="169">
        <v>3669.93</v>
      </c>
      <c r="K80" s="169">
        <v>1463.27</v>
      </c>
      <c r="L80" s="168" t="s">
        <v>1608</v>
      </c>
      <c r="M80" s="168">
        <v>1</v>
      </c>
      <c r="N80" s="168">
        <v>4001895837999</v>
      </c>
      <c r="O80" s="168" t="s">
        <v>1177</v>
      </c>
      <c r="P80" s="168">
        <v>1</v>
      </c>
      <c r="Q80" s="168" t="s">
        <v>1717</v>
      </c>
      <c r="R80" s="170" t="s">
        <v>1611</v>
      </c>
    </row>
    <row r="81" spans="1:18" hidden="1">
      <c r="A81" s="167" t="s">
        <v>1618</v>
      </c>
      <c r="B81" s="168">
        <v>1110</v>
      </c>
      <c r="C81" s="168">
        <v>7000032280</v>
      </c>
      <c r="D81" s="168" t="s">
        <v>1726</v>
      </c>
      <c r="E81" s="168" t="s">
        <v>849</v>
      </c>
      <c r="F81" s="168">
        <v>1320</v>
      </c>
      <c r="G81" s="168">
        <v>50</v>
      </c>
      <c r="H81" s="168" t="s">
        <v>100</v>
      </c>
      <c r="I81" s="168" t="s">
        <v>1607</v>
      </c>
      <c r="J81" s="169">
        <v>3669.93</v>
      </c>
      <c r="K81" s="169">
        <v>1464.72</v>
      </c>
      <c r="L81" s="168" t="s">
        <v>1608</v>
      </c>
      <c r="M81" s="168">
        <v>1</v>
      </c>
      <c r="N81" s="168"/>
      <c r="O81" s="168" t="s">
        <v>1177</v>
      </c>
      <c r="P81" s="168">
        <v>1</v>
      </c>
      <c r="Q81" s="168" t="s">
        <v>1717</v>
      </c>
      <c r="R81" s="170" t="s">
        <v>1611</v>
      </c>
    </row>
    <row r="82" spans="1:18" hidden="1">
      <c r="A82" s="167"/>
      <c r="B82" s="168">
        <v>1110</v>
      </c>
      <c r="C82" s="168">
        <v>7100055195</v>
      </c>
      <c r="D82" s="168" t="s">
        <v>1727</v>
      </c>
      <c r="E82" s="168" t="s">
        <v>849</v>
      </c>
      <c r="F82" s="168">
        <v>1320</v>
      </c>
      <c r="G82" s="168">
        <v>100</v>
      </c>
      <c r="H82" s="168" t="s">
        <v>102</v>
      </c>
      <c r="I82" s="168" t="s">
        <v>1607</v>
      </c>
      <c r="J82" s="169">
        <v>5849.33</v>
      </c>
      <c r="K82" s="169">
        <v>2924.665</v>
      </c>
      <c r="L82" s="168" t="s">
        <v>1608</v>
      </c>
      <c r="M82" s="168">
        <v>1</v>
      </c>
      <c r="N82" s="168"/>
      <c r="O82" s="168" t="s">
        <v>1177</v>
      </c>
      <c r="P82" s="168">
        <v>1</v>
      </c>
      <c r="Q82" s="168"/>
      <c r="R82" s="170" t="s">
        <v>1728</v>
      </c>
    </row>
    <row r="83" spans="1:18" hidden="1">
      <c r="A83" s="167"/>
      <c r="B83" s="168">
        <v>1110</v>
      </c>
      <c r="C83" s="168">
        <v>7000060552</v>
      </c>
      <c r="D83" s="168" t="s">
        <v>1729</v>
      </c>
      <c r="E83" s="168" t="s">
        <v>849</v>
      </c>
      <c r="F83" s="168">
        <v>1320</v>
      </c>
      <c r="G83" s="168">
        <v>50</v>
      </c>
      <c r="H83" s="168" t="s">
        <v>96</v>
      </c>
      <c r="I83" s="168" t="s">
        <v>1607</v>
      </c>
      <c r="J83" s="169">
        <v>4587.41</v>
      </c>
      <c r="K83" s="169">
        <v>2293.7049999999999</v>
      </c>
      <c r="L83" s="168" t="s">
        <v>1730</v>
      </c>
      <c r="M83" s="168">
        <v>1</v>
      </c>
      <c r="N83" s="168">
        <v>4001895779237</v>
      </c>
      <c r="O83" s="168" t="s">
        <v>1177</v>
      </c>
      <c r="P83" s="168">
        <v>1</v>
      </c>
      <c r="Q83" s="168"/>
      <c r="R83" s="170" t="s">
        <v>1611</v>
      </c>
    </row>
    <row r="84" spans="1:18" hidden="1">
      <c r="A84" s="167"/>
      <c r="B84" s="168">
        <v>1110</v>
      </c>
      <c r="C84" s="168">
        <v>7000032276</v>
      </c>
      <c r="D84" s="168" t="s">
        <v>1731</v>
      </c>
      <c r="E84" s="168" t="s">
        <v>849</v>
      </c>
      <c r="F84" s="168">
        <v>1320</v>
      </c>
      <c r="G84" s="168"/>
      <c r="H84" s="168" t="s">
        <v>94</v>
      </c>
      <c r="I84" s="168" t="s">
        <v>1607</v>
      </c>
      <c r="J84" s="169">
        <v>4587.41</v>
      </c>
      <c r="K84" s="169">
        <v>2293.7049999999999</v>
      </c>
      <c r="L84" s="168" t="s">
        <v>1732</v>
      </c>
      <c r="M84" s="168">
        <v>1</v>
      </c>
      <c r="N84" s="168"/>
      <c r="O84" s="168" t="s">
        <v>1177</v>
      </c>
      <c r="P84" s="168">
        <v>1</v>
      </c>
      <c r="Q84" s="168"/>
      <c r="R84" s="170" t="s">
        <v>1706</v>
      </c>
    </row>
    <row r="85" spans="1:18" hidden="1">
      <c r="A85" s="167" t="s">
        <v>1618</v>
      </c>
      <c r="B85" s="168">
        <v>1110</v>
      </c>
      <c r="C85" s="168">
        <v>7000060565</v>
      </c>
      <c r="D85" s="168" t="s">
        <v>1733</v>
      </c>
      <c r="E85" s="168" t="s">
        <v>849</v>
      </c>
      <c r="F85" s="168">
        <v>1320</v>
      </c>
      <c r="G85" s="168">
        <v>50</v>
      </c>
      <c r="H85" s="168" t="s">
        <v>127</v>
      </c>
      <c r="I85" s="168" t="s">
        <v>1607</v>
      </c>
      <c r="J85" s="169">
        <v>3669.93</v>
      </c>
      <c r="K85" s="169">
        <v>1834.9649999999999</v>
      </c>
      <c r="L85" s="168" t="s">
        <v>1734</v>
      </c>
      <c r="M85" s="168">
        <v>1</v>
      </c>
      <c r="N85" s="168">
        <v>4001895808401</v>
      </c>
      <c r="O85" s="168" t="s">
        <v>1177</v>
      </c>
      <c r="P85" s="168">
        <v>1</v>
      </c>
      <c r="Q85" s="168"/>
      <c r="R85" s="170" t="s">
        <v>1611</v>
      </c>
    </row>
    <row r="86" spans="1:18" hidden="1">
      <c r="A86" s="167" t="s">
        <v>1618</v>
      </c>
      <c r="B86" s="168">
        <v>1110</v>
      </c>
      <c r="C86" s="168">
        <v>7000060566</v>
      </c>
      <c r="D86" s="168" t="s">
        <v>1735</v>
      </c>
      <c r="E86" s="168" t="s">
        <v>849</v>
      </c>
      <c r="F86" s="168">
        <v>1320</v>
      </c>
      <c r="G86" s="168">
        <v>50</v>
      </c>
      <c r="H86" s="168" t="s">
        <v>129</v>
      </c>
      <c r="I86" s="168" t="s">
        <v>1607</v>
      </c>
      <c r="J86" s="169">
        <v>3669.93</v>
      </c>
      <c r="K86" s="169">
        <v>1834.9649999999999</v>
      </c>
      <c r="L86" s="168" t="s">
        <v>1736</v>
      </c>
      <c r="M86" s="168">
        <v>1</v>
      </c>
      <c r="N86" s="168">
        <v>4001895808425</v>
      </c>
      <c r="O86" s="168" t="s">
        <v>1177</v>
      </c>
      <c r="P86" s="168">
        <v>1</v>
      </c>
      <c r="Q86" s="168"/>
      <c r="R86" s="170" t="s">
        <v>1611</v>
      </c>
    </row>
    <row r="87" spans="1:18" hidden="1">
      <c r="A87" s="167"/>
      <c r="B87" s="168">
        <v>1110</v>
      </c>
      <c r="C87" s="168">
        <v>7000060551</v>
      </c>
      <c r="D87" s="168" t="s">
        <v>1737</v>
      </c>
      <c r="E87" s="168" t="s">
        <v>849</v>
      </c>
      <c r="F87" s="168">
        <v>1320</v>
      </c>
      <c r="G87" s="168">
        <v>50</v>
      </c>
      <c r="H87" s="168" t="s">
        <v>1037</v>
      </c>
      <c r="I87" s="168" t="s">
        <v>1607</v>
      </c>
      <c r="J87" s="169">
        <v>3705.86</v>
      </c>
      <c r="K87" s="169">
        <v>1852.93</v>
      </c>
      <c r="L87" s="168" t="s">
        <v>1608</v>
      </c>
      <c r="M87" s="168">
        <v>1</v>
      </c>
      <c r="N87" s="168"/>
      <c r="O87" s="168" t="s">
        <v>1177</v>
      </c>
      <c r="P87" s="168">
        <v>1</v>
      </c>
      <c r="Q87" s="168"/>
      <c r="R87" s="170" t="s">
        <v>1611</v>
      </c>
    </row>
    <row r="88" spans="1:18" hidden="1">
      <c r="A88" s="167"/>
      <c r="B88" s="168">
        <v>1110</v>
      </c>
      <c r="C88" s="168">
        <v>7000060603</v>
      </c>
      <c r="D88" s="168" t="s">
        <v>1738</v>
      </c>
      <c r="E88" s="168" t="s">
        <v>1355</v>
      </c>
      <c r="F88" s="168">
        <v>1320</v>
      </c>
      <c r="G88" s="168">
        <v>50</v>
      </c>
      <c r="H88" s="168" t="s">
        <v>104</v>
      </c>
      <c r="I88" s="168" t="s">
        <v>1607</v>
      </c>
      <c r="J88" s="169">
        <v>3824.62</v>
      </c>
      <c r="K88" s="169">
        <v>1912.31</v>
      </c>
      <c r="L88" s="168" t="s">
        <v>1608</v>
      </c>
      <c r="M88" s="168">
        <v>1</v>
      </c>
      <c r="N88" s="168">
        <v>4001895740732</v>
      </c>
      <c r="O88" s="168" t="s">
        <v>1177</v>
      </c>
      <c r="P88" s="168">
        <v>1</v>
      </c>
      <c r="Q88" s="168"/>
      <c r="R88" s="170" t="s">
        <v>1611</v>
      </c>
    </row>
    <row r="89" spans="1:18" hidden="1">
      <c r="A89" s="167" t="s">
        <v>1618</v>
      </c>
      <c r="B89" s="168">
        <v>1110</v>
      </c>
      <c r="C89" s="168">
        <v>7000032286</v>
      </c>
      <c r="D89" s="168" t="s">
        <v>1739</v>
      </c>
      <c r="E89" s="168" t="s">
        <v>856</v>
      </c>
      <c r="F89" s="168">
        <v>1320</v>
      </c>
      <c r="G89" s="168">
        <v>50</v>
      </c>
      <c r="H89" s="168" t="s">
        <v>104</v>
      </c>
      <c r="I89" s="168" t="s">
        <v>1607</v>
      </c>
      <c r="J89" s="169">
        <v>3641.31</v>
      </c>
      <c r="K89" s="169">
        <v>1820.655</v>
      </c>
      <c r="L89" s="168" t="s">
        <v>1740</v>
      </c>
      <c r="M89" s="168">
        <v>1</v>
      </c>
      <c r="N89" s="168"/>
      <c r="O89" s="168" t="s">
        <v>1177</v>
      </c>
      <c r="P89" s="168">
        <v>1</v>
      </c>
      <c r="Q89" s="168"/>
      <c r="R89" s="170" t="s">
        <v>1741</v>
      </c>
    </row>
    <row r="90" spans="1:18" hidden="1">
      <c r="A90" s="167" t="s">
        <v>1618</v>
      </c>
      <c r="B90" s="168">
        <v>1110</v>
      </c>
      <c r="C90" s="168">
        <v>7000032285</v>
      </c>
      <c r="D90" s="168" t="s">
        <v>1742</v>
      </c>
      <c r="E90" s="168" t="s">
        <v>856</v>
      </c>
      <c r="F90" s="168">
        <v>1320</v>
      </c>
      <c r="G90" s="168">
        <v>50</v>
      </c>
      <c r="H90" s="168" t="s">
        <v>96</v>
      </c>
      <c r="I90" s="168" t="s">
        <v>1607</v>
      </c>
      <c r="J90" s="169">
        <v>4551.6499999999996</v>
      </c>
      <c r="K90" s="169">
        <v>2275.8249999999998</v>
      </c>
      <c r="L90" s="168" t="s">
        <v>1743</v>
      </c>
      <c r="M90" s="168">
        <v>1</v>
      </c>
      <c r="N90" s="168"/>
      <c r="O90" s="168" t="s">
        <v>1177</v>
      </c>
      <c r="P90" s="168">
        <v>1</v>
      </c>
      <c r="Q90" s="168"/>
      <c r="R90" s="170" t="s">
        <v>1741</v>
      </c>
    </row>
    <row r="91" spans="1:18" hidden="1">
      <c r="A91" s="167" t="s">
        <v>1618</v>
      </c>
      <c r="B91" s="168">
        <v>1110</v>
      </c>
      <c r="C91" s="168">
        <v>7000032283</v>
      </c>
      <c r="D91" s="168" t="s">
        <v>1744</v>
      </c>
      <c r="E91" s="168" t="s">
        <v>856</v>
      </c>
      <c r="F91" s="168">
        <v>1320</v>
      </c>
      <c r="G91" s="168">
        <v>50</v>
      </c>
      <c r="H91" s="168" t="s">
        <v>98</v>
      </c>
      <c r="I91" s="168" t="s">
        <v>1607</v>
      </c>
      <c r="J91" s="169">
        <v>3641.31</v>
      </c>
      <c r="K91" s="169">
        <v>1644.44</v>
      </c>
      <c r="L91" s="168" t="s">
        <v>1608</v>
      </c>
      <c r="M91" s="168">
        <v>1</v>
      </c>
      <c r="N91" s="168"/>
      <c r="O91" s="168" t="s">
        <v>1177</v>
      </c>
      <c r="P91" s="168">
        <v>1</v>
      </c>
      <c r="Q91" s="168" t="s">
        <v>1717</v>
      </c>
      <c r="R91" s="170" t="s">
        <v>1611</v>
      </c>
    </row>
    <row r="92" spans="1:18" hidden="1">
      <c r="A92" s="167" t="s">
        <v>1618</v>
      </c>
      <c r="B92" s="168">
        <v>1110</v>
      </c>
      <c r="C92" s="168">
        <v>7000032284</v>
      </c>
      <c r="D92" s="168" t="s">
        <v>1745</v>
      </c>
      <c r="E92" s="168" t="s">
        <v>856</v>
      </c>
      <c r="F92" s="168">
        <v>1320</v>
      </c>
      <c r="G92" s="168">
        <v>50</v>
      </c>
      <c r="H92" s="168" t="s">
        <v>100</v>
      </c>
      <c r="I92" s="168" t="s">
        <v>1607</v>
      </c>
      <c r="J92" s="169">
        <v>3641.31</v>
      </c>
      <c r="K92" s="169">
        <v>1644.44</v>
      </c>
      <c r="L92" s="168" t="s">
        <v>1608</v>
      </c>
      <c r="M92" s="168">
        <v>1</v>
      </c>
      <c r="N92" s="168"/>
      <c r="O92" s="168" t="s">
        <v>1177</v>
      </c>
      <c r="P92" s="168">
        <v>1</v>
      </c>
      <c r="Q92" s="168" t="s">
        <v>1717</v>
      </c>
      <c r="R92" s="170" t="s">
        <v>1611</v>
      </c>
    </row>
    <row r="93" spans="1:18">
      <c r="A93" s="167" t="s">
        <v>1618</v>
      </c>
      <c r="B93" s="168">
        <v>1110</v>
      </c>
      <c r="C93" s="168">
        <v>7010361043</v>
      </c>
      <c r="D93" s="168" t="s">
        <v>1746</v>
      </c>
      <c r="E93" s="168" t="s">
        <v>846</v>
      </c>
      <c r="F93" s="168">
        <v>1320</v>
      </c>
      <c r="G93" s="168">
        <v>45.7</v>
      </c>
      <c r="H93" s="168" t="s">
        <v>104</v>
      </c>
      <c r="I93" s="168" t="s">
        <v>1607</v>
      </c>
      <c r="J93" s="169">
        <v>2260.12</v>
      </c>
      <c r="K93" s="169">
        <v>1130.06</v>
      </c>
      <c r="L93" s="168" t="s">
        <v>1608</v>
      </c>
      <c r="M93" s="168">
        <v>1</v>
      </c>
      <c r="N93" s="168">
        <v>51141279756</v>
      </c>
      <c r="O93" s="168" t="s">
        <v>1177</v>
      </c>
      <c r="P93" s="168">
        <v>1</v>
      </c>
      <c r="Q93" s="168"/>
      <c r="R93" s="170" t="s">
        <v>1611</v>
      </c>
    </row>
    <row r="94" spans="1:18">
      <c r="A94" s="167" t="s">
        <v>1618</v>
      </c>
      <c r="B94" s="168">
        <v>1110</v>
      </c>
      <c r="C94" s="168">
        <v>7010308173</v>
      </c>
      <c r="D94" s="168" t="s">
        <v>1747</v>
      </c>
      <c r="E94" s="168" t="s">
        <v>846</v>
      </c>
      <c r="F94" s="168">
        <v>1320</v>
      </c>
      <c r="G94" s="168">
        <v>45.7</v>
      </c>
      <c r="H94" s="168" t="s">
        <v>98</v>
      </c>
      <c r="I94" s="168" t="s">
        <v>1607</v>
      </c>
      <c r="J94" s="169">
        <v>2639.38</v>
      </c>
      <c r="K94" s="169">
        <v>1319.69</v>
      </c>
      <c r="L94" s="168" t="s">
        <v>1608</v>
      </c>
      <c r="M94" s="168">
        <v>1</v>
      </c>
      <c r="N94" s="168">
        <v>51141279725</v>
      </c>
      <c r="O94" s="168" t="s">
        <v>1177</v>
      </c>
      <c r="P94" s="168">
        <v>1</v>
      </c>
      <c r="Q94" s="168"/>
      <c r="R94" s="170" t="s">
        <v>1611</v>
      </c>
    </row>
    <row r="95" spans="1:18">
      <c r="A95" s="167" t="s">
        <v>1618</v>
      </c>
      <c r="B95" s="168">
        <v>1110</v>
      </c>
      <c r="C95" s="168">
        <v>7100247113</v>
      </c>
      <c r="D95" s="168" t="s">
        <v>1748</v>
      </c>
      <c r="E95" s="168" t="s">
        <v>846</v>
      </c>
      <c r="F95" s="168">
        <v>1320</v>
      </c>
      <c r="G95" s="168">
        <v>45.7</v>
      </c>
      <c r="H95" s="168" t="s">
        <v>100</v>
      </c>
      <c r="I95" s="168" t="s">
        <v>1607</v>
      </c>
      <c r="J95" s="169">
        <v>2803.38</v>
      </c>
      <c r="K95" s="169">
        <v>1401.69</v>
      </c>
      <c r="L95" s="168" t="s">
        <v>1608</v>
      </c>
      <c r="M95" s="168">
        <v>1</v>
      </c>
      <c r="N95" s="168">
        <v>638060885833</v>
      </c>
      <c r="O95" s="168" t="s">
        <v>1177</v>
      </c>
      <c r="P95" s="168">
        <v>1</v>
      </c>
      <c r="Q95" s="168"/>
      <c r="R95" s="170" t="s">
        <v>1611</v>
      </c>
    </row>
    <row r="96" spans="1:18" hidden="1">
      <c r="A96" s="167" t="s">
        <v>1618</v>
      </c>
      <c r="B96" s="168">
        <v>6020</v>
      </c>
      <c r="C96" s="168">
        <v>7100249571</v>
      </c>
      <c r="D96" s="168" t="s">
        <v>1749</v>
      </c>
      <c r="E96" s="168" t="s">
        <v>1750</v>
      </c>
      <c r="F96" s="168">
        <v>997</v>
      </c>
      <c r="G96" s="168"/>
      <c r="H96" s="168" t="s">
        <v>1257</v>
      </c>
      <c r="I96" s="168" t="s">
        <v>1607</v>
      </c>
      <c r="J96" s="169">
        <v>5649.8</v>
      </c>
      <c r="K96" s="169">
        <v>2824.9</v>
      </c>
      <c r="L96" s="168" t="s">
        <v>1608</v>
      </c>
      <c r="M96" s="168">
        <v>1</v>
      </c>
      <c r="N96" s="168">
        <v>638060886359</v>
      </c>
      <c r="O96" s="168" t="s">
        <v>1177</v>
      </c>
      <c r="P96" s="168">
        <v>1</v>
      </c>
      <c r="Q96" s="168"/>
      <c r="R96" s="170" t="s">
        <v>1611</v>
      </c>
    </row>
    <row r="97" spans="1:18" hidden="1">
      <c r="A97" s="167"/>
      <c r="B97" s="168">
        <v>6020</v>
      </c>
      <c r="C97" s="168">
        <v>7100249671</v>
      </c>
      <c r="D97" s="168" t="s">
        <v>1751</v>
      </c>
      <c r="E97" s="168" t="s">
        <v>1750</v>
      </c>
      <c r="F97" s="168">
        <v>997</v>
      </c>
      <c r="G97" s="168"/>
      <c r="H97" s="168" t="s">
        <v>1260</v>
      </c>
      <c r="I97" s="168" t="s">
        <v>1607</v>
      </c>
      <c r="J97" s="169">
        <v>5649.8</v>
      </c>
      <c r="K97" s="169">
        <v>2824.9</v>
      </c>
      <c r="L97" s="168" t="s">
        <v>1608</v>
      </c>
      <c r="M97" s="168">
        <v>1</v>
      </c>
      <c r="N97" s="168">
        <v>638060886335</v>
      </c>
      <c r="O97" s="168" t="s">
        <v>1177</v>
      </c>
      <c r="P97" s="168">
        <v>1</v>
      </c>
      <c r="Q97" s="168"/>
      <c r="R97" s="170" t="s">
        <v>1611</v>
      </c>
    </row>
    <row r="98" spans="1:18" hidden="1">
      <c r="A98" s="167"/>
      <c r="B98" s="168">
        <v>6020</v>
      </c>
      <c r="C98" s="168">
        <v>7100249773</v>
      </c>
      <c r="D98" s="168" t="s">
        <v>1752</v>
      </c>
      <c r="E98" s="168" t="s">
        <v>1750</v>
      </c>
      <c r="F98" s="168">
        <v>997</v>
      </c>
      <c r="G98" s="168"/>
      <c r="H98" s="168" t="s">
        <v>1263</v>
      </c>
      <c r="I98" s="168" t="s">
        <v>1607</v>
      </c>
      <c r="J98" s="169">
        <v>5649.8</v>
      </c>
      <c r="K98" s="169">
        <v>2824.9</v>
      </c>
      <c r="L98" s="168" t="s">
        <v>1608</v>
      </c>
      <c r="M98" s="168">
        <v>1</v>
      </c>
      <c r="N98" s="168">
        <v>638060886366</v>
      </c>
      <c r="O98" s="168" t="s">
        <v>1177</v>
      </c>
      <c r="P98" s="168">
        <v>1</v>
      </c>
      <c r="Q98" s="168"/>
      <c r="R98" s="170" t="s">
        <v>1611</v>
      </c>
    </row>
    <row r="99" spans="1:18" hidden="1">
      <c r="A99" s="167"/>
      <c r="B99" s="168">
        <v>6020</v>
      </c>
      <c r="C99" s="168">
        <v>7100249827</v>
      </c>
      <c r="D99" s="168" t="s">
        <v>1753</v>
      </c>
      <c r="E99" s="168" t="s">
        <v>1750</v>
      </c>
      <c r="F99" s="168">
        <v>997</v>
      </c>
      <c r="G99" s="168"/>
      <c r="H99" s="168" t="s">
        <v>1266</v>
      </c>
      <c r="I99" s="168" t="s">
        <v>1607</v>
      </c>
      <c r="J99" s="169">
        <v>5649.8</v>
      </c>
      <c r="K99" s="169">
        <v>2824.9</v>
      </c>
      <c r="L99" s="168" t="s">
        <v>1608</v>
      </c>
      <c r="M99" s="168">
        <v>1</v>
      </c>
      <c r="N99" s="168">
        <v>638060886373</v>
      </c>
      <c r="O99" s="168" t="s">
        <v>1177</v>
      </c>
      <c r="P99" s="168">
        <v>1</v>
      </c>
      <c r="Q99" s="168"/>
      <c r="R99" s="170" t="s">
        <v>1611</v>
      </c>
    </row>
    <row r="100" spans="1:18" hidden="1">
      <c r="A100" s="167"/>
      <c r="B100" s="168">
        <v>6020</v>
      </c>
      <c r="C100" s="168">
        <v>7100249828</v>
      </c>
      <c r="D100" s="168" t="s">
        <v>1754</v>
      </c>
      <c r="E100" s="168" t="s">
        <v>1750</v>
      </c>
      <c r="F100" s="168">
        <v>997</v>
      </c>
      <c r="G100" s="168"/>
      <c r="H100" s="168" t="s">
        <v>1269</v>
      </c>
      <c r="I100" s="168" t="s">
        <v>1607</v>
      </c>
      <c r="J100" s="169">
        <v>5649.8</v>
      </c>
      <c r="K100" s="169">
        <v>2824.9</v>
      </c>
      <c r="L100" s="168" t="s">
        <v>1608</v>
      </c>
      <c r="M100" s="168">
        <v>1</v>
      </c>
      <c r="N100" s="168">
        <v>638060886380</v>
      </c>
      <c r="O100" s="168" t="s">
        <v>1177</v>
      </c>
      <c r="P100" s="168">
        <v>1</v>
      </c>
      <c r="Q100" s="168"/>
      <c r="R100" s="170" t="s">
        <v>1611</v>
      </c>
    </row>
    <row r="101" spans="1:18" hidden="1">
      <c r="A101" s="167"/>
      <c r="B101" s="168">
        <v>6020</v>
      </c>
      <c r="C101" s="168">
        <v>7100249829</v>
      </c>
      <c r="D101" s="168" t="s">
        <v>1755</v>
      </c>
      <c r="E101" s="168" t="s">
        <v>1750</v>
      </c>
      <c r="F101" s="168">
        <v>997</v>
      </c>
      <c r="G101" s="168"/>
      <c r="H101" s="168" t="s">
        <v>1272</v>
      </c>
      <c r="I101" s="168" t="s">
        <v>1607</v>
      </c>
      <c r="J101" s="169">
        <v>5649.8</v>
      </c>
      <c r="K101" s="169">
        <v>2824.9</v>
      </c>
      <c r="L101" s="168" t="s">
        <v>1608</v>
      </c>
      <c r="M101" s="168">
        <v>1</v>
      </c>
      <c r="N101" s="168">
        <v>638060886397</v>
      </c>
      <c r="O101" s="168" t="s">
        <v>1177</v>
      </c>
      <c r="P101" s="168">
        <v>1</v>
      </c>
      <c r="Q101" s="168"/>
      <c r="R101" s="170" t="s">
        <v>1611</v>
      </c>
    </row>
    <row r="102" spans="1:18" hidden="1">
      <c r="A102" s="167"/>
      <c r="B102" s="168">
        <v>6020</v>
      </c>
      <c r="C102" s="168">
        <v>7100249820</v>
      </c>
      <c r="D102" s="168" t="s">
        <v>1756</v>
      </c>
      <c r="E102" s="168" t="s">
        <v>1750</v>
      </c>
      <c r="F102" s="168">
        <v>997</v>
      </c>
      <c r="G102" s="168"/>
      <c r="H102" s="168" t="s">
        <v>1277</v>
      </c>
      <c r="I102" s="168" t="s">
        <v>1607</v>
      </c>
      <c r="J102" s="169">
        <v>5649.8</v>
      </c>
      <c r="K102" s="169">
        <v>2824.9</v>
      </c>
      <c r="L102" s="168" t="s">
        <v>1608</v>
      </c>
      <c r="M102" s="168">
        <v>1</v>
      </c>
      <c r="N102" s="168">
        <v>638060886403</v>
      </c>
      <c r="O102" s="168" t="s">
        <v>1177</v>
      </c>
      <c r="P102" s="168">
        <v>1</v>
      </c>
      <c r="Q102" s="168"/>
      <c r="R102" s="170" t="s">
        <v>1611</v>
      </c>
    </row>
    <row r="103" spans="1:18" hidden="1">
      <c r="A103" s="167"/>
      <c r="B103" s="168">
        <v>6020</v>
      </c>
      <c r="C103" s="168">
        <v>7100249704</v>
      </c>
      <c r="D103" s="168" t="s">
        <v>1757</v>
      </c>
      <c r="E103" s="168" t="s">
        <v>1750</v>
      </c>
      <c r="F103" s="168">
        <v>997</v>
      </c>
      <c r="G103" s="168"/>
      <c r="H103" s="168" t="s">
        <v>1284</v>
      </c>
      <c r="I103" s="168" t="s">
        <v>1607</v>
      </c>
      <c r="J103" s="169">
        <v>6519</v>
      </c>
      <c r="K103" s="169">
        <v>3259.5</v>
      </c>
      <c r="L103" s="168" t="s">
        <v>1608</v>
      </c>
      <c r="M103" s="168">
        <v>1</v>
      </c>
      <c r="N103" s="168">
        <v>638060886342</v>
      </c>
      <c r="O103" s="168" t="s">
        <v>1177</v>
      </c>
      <c r="P103" s="168">
        <v>1</v>
      </c>
      <c r="Q103" s="168"/>
      <c r="R103" s="170" t="s">
        <v>1611</v>
      </c>
    </row>
    <row r="104" spans="1:18" hidden="1">
      <c r="A104" s="167"/>
      <c r="B104" s="168">
        <v>6020</v>
      </c>
      <c r="C104" s="168">
        <v>7100252420</v>
      </c>
      <c r="D104" s="168" t="s">
        <v>1758</v>
      </c>
      <c r="E104" s="168" t="s">
        <v>1759</v>
      </c>
      <c r="F104" s="168"/>
      <c r="G104" s="168"/>
      <c r="H104" s="168" t="s">
        <v>1257</v>
      </c>
      <c r="I104" s="168" t="s">
        <v>1607</v>
      </c>
      <c r="J104" s="169">
        <v>7605.5</v>
      </c>
      <c r="K104" s="169">
        <v>3802.75</v>
      </c>
      <c r="L104" s="168" t="s">
        <v>1608</v>
      </c>
      <c r="M104" s="168">
        <v>1</v>
      </c>
      <c r="N104" s="168">
        <v>56941726006008</v>
      </c>
      <c r="O104" s="168" t="s">
        <v>1177</v>
      </c>
      <c r="P104" s="168">
        <v>2</v>
      </c>
      <c r="Q104" s="168"/>
      <c r="R104" s="170" t="s">
        <v>1760</v>
      </c>
    </row>
    <row r="105" spans="1:18" hidden="1">
      <c r="A105" s="167"/>
      <c r="B105" s="168">
        <v>6020</v>
      </c>
      <c r="C105" s="168">
        <v>7100252274</v>
      </c>
      <c r="D105" s="168" t="s">
        <v>1761</v>
      </c>
      <c r="E105" s="168" t="s">
        <v>1759</v>
      </c>
      <c r="F105" s="168"/>
      <c r="G105" s="168"/>
      <c r="H105" s="168" t="s">
        <v>1260</v>
      </c>
      <c r="I105" s="168" t="s">
        <v>1607</v>
      </c>
      <c r="J105" s="169">
        <v>7605.5</v>
      </c>
      <c r="K105" s="169">
        <v>3802.75</v>
      </c>
      <c r="L105" s="168" t="s">
        <v>1608</v>
      </c>
      <c r="M105" s="168">
        <v>1</v>
      </c>
      <c r="N105" s="168">
        <v>56941726005995</v>
      </c>
      <c r="O105" s="168" t="s">
        <v>1177</v>
      </c>
      <c r="P105" s="168">
        <v>2</v>
      </c>
      <c r="Q105" s="168"/>
      <c r="R105" s="170" t="s">
        <v>1760</v>
      </c>
    </row>
    <row r="106" spans="1:18" hidden="1">
      <c r="A106" s="167"/>
      <c r="B106" s="168">
        <v>6020</v>
      </c>
      <c r="C106" s="168">
        <v>7100252275</v>
      </c>
      <c r="D106" s="168" t="s">
        <v>1762</v>
      </c>
      <c r="E106" s="168" t="s">
        <v>1759</v>
      </c>
      <c r="F106" s="168"/>
      <c r="G106" s="168"/>
      <c r="H106" s="168" t="s">
        <v>1263</v>
      </c>
      <c r="I106" s="168" t="s">
        <v>1607</v>
      </c>
      <c r="J106" s="169">
        <v>7605.5</v>
      </c>
      <c r="K106" s="169">
        <v>3802.75</v>
      </c>
      <c r="L106" s="168" t="s">
        <v>1608</v>
      </c>
      <c r="M106" s="168">
        <v>1</v>
      </c>
      <c r="N106" s="168">
        <v>56941726005988</v>
      </c>
      <c r="O106" s="168" t="s">
        <v>1177</v>
      </c>
      <c r="P106" s="168">
        <v>2</v>
      </c>
      <c r="Q106" s="168"/>
      <c r="R106" s="170" t="s">
        <v>1760</v>
      </c>
    </row>
    <row r="107" spans="1:18" hidden="1">
      <c r="A107" s="167"/>
      <c r="B107" s="168">
        <v>6020</v>
      </c>
      <c r="C107" s="168">
        <v>7100252605</v>
      </c>
      <c r="D107" s="168" t="s">
        <v>1763</v>
      </c>
      <c r="E107" s="168" t="s">
        <v>1759</v>
      </c>
      <c r="F107" s="168"/>
      <c r="G107" s="168"/>
      <c r="H107" s="168" t="s">
        <v>1281</v>
      </c>
      <c r="I107" s="168" t="s">
        <v>1607</v>
      </c>
      <c r="J107" s="169">
        <v>7605.5</v>
      </c>
      <c r="K107" s="169">
        <v>3802.75</v>
      </c>
      <c r="L107" s="168" t="s">
        <v>1608</v>
      </c>
      <c r="M107" s="168">
        <v>1</v>
      </c>
      <c r="N107" s="168">
        <v>56941726006022</v>
      </c>
      <c r="O107" s="168" t="s">
        <v>1177</v>
      </c>
      <c r="P107" s="168">
        <v>2</v>
      </c>
      <c r="Q107" s="168"/>
      <c r="R107" s="170" t="s">
        <v>1760</v>
      </c>
    </row>
    <row r="108" spans="1:18" hidden="1">
      <c r="A108" s="167"/>
      <c r="B108" s="168">
        <v>6020</v>
      </c>
      <c r="C108" s="168">
        <v>7100252839</v>
      </c>
      <c r="D108" s="168" t="s">
        <v>1764</v>
      </c>
      <c r="E108" s="168" t="s">
        <v>1759</v>
      </c>
      <c r="F108" s="168"/>
      <c r="G108" s="168"/>
      <c r="H108" s="168" t="s">
        <v>1284</v>
      </c>
      <c r="I108" s="168" t="s">
        <v>1607</v>
      </c>
      <c r="J108" s="169">
        <v>7605.5</v>
      </c>
      <c r="K108" s="169">
        <v>3802.75</v>
      </c>
      <c r="L108" s="168" t="s">
        <v>1608</v>
      </c>
      <c r="M108" s="168">
        <v>1</v>
      </c>
      <c r="N108" s="168">
        <v>56941726006015</v>
      </c>
      <c r="O108" s="168" t="s">
        <v>1177</v>
      </c>
      <c r="P108" s="168">
        <v>2</v>
      </c>
      <c r="Q108" s="168"/>
      <c r="R108" s="170" t="s">
        <v>1760</v>
      </c>
    </row>
    <row r="109" spans="1:18" hidden="1">
      <c r="A109" s="167"/>
      <c r="B109" s="168">
        <v>6020</v>
      </c>
      <c r="C109" s="168">
        <v>7100200423</v>
      </c>
      <c r="D109" s="168" t="s">
        <v>1765</v>
      </c>
      <c r="E109" s="168" t="s">
        <v>1396</v>
      </c>
      <c r="F109" s="168">
        <v>1320</v>
      </c>
      <c r="G109" s="168"/>
      <c r="H109" s="168" t="s">
        <v>1397</v>
      </c>
      <c r="I109" s="168" t="s">
        <v>1607</v>
      </c>
      <c r="J109" s="169">
        <v>5252.29</v>
      </c>
      <c r="K109" s="169">
        <v>2626.145</v>
      </c>
      <c r="L109" s="168" t="s">
        <v>1766</v>
      </c>
      <c r="M109" s="168">
        <v>1</v>
      </c>
      <c r="N109" s="168">
        <v>68060522863</v>
      </c>
      <c r="O109" s="168" t="s">
        <v>1177</v>
      </c>
      <c r="P109" s="168">
        <v>1</v>
      </c>
      <c r="Q109" s="168"/>
      <c r="R109" s="170" t="s">
        <v>1611</v>
      </c>
    </row>
    <row r="110" spans="1:18" hidden="1">
      <c r="A110" s="167"/>
      <c r="B110" s="168">
        <v>6020</v>
      </c>
      <c r="C110" s="168">
        <v>7100200322</v>
      </c>
      <c r="D110" s="168" t="s">
        <v>1767</v>
      </c>
      <c r="E110" s="168" t="s">
        <v>1396</v>
      </c>
      <c r="F110" s="168">
        <v>1320</v>
      </c>
      <c r="G110" s="168"/>
      <c r="H110" s="168" t="s">
        <v>1274</v>
      </c>
      <c r="I110" s="168" t="s">
        <v>1607</v>
      </c>
      <c r="J110" s="169">
        <v>5252.29</v>
      </c>
      <c r="K110" s="169">
        <v>2626.145</v>
      </c>
      <c r="L110" s="168" t="s">
        <v>1768</v>
      </c>
      <c r="M110" s="168">
        <v>1</v>
      </c>
      <c r="N110" s="168">
        <v>68060522849</v>
      </c>
      <c r="O110" s="168" t="s">
        <v>1177</v>
      </c>
      <c r="P110" s="168">
        <v>1</v>
      </c>
      <c r="Q110" s="168"/>
      <c r="R110" s="170" t="s">
        <v>1611</v>
      </c>
    </row>
    <row r="111" spans="1:18" hidden="1">
      <c r="A111" s="167"/>
      <c r="B111" s="168">
        <v>6020</v>
      </c>
      <c r="C111" s="168">
        <v>7100200424</v>
      </c>
      <c r="D111" s="168" t="s">
        <v>1769</v>
      </c>
      <c r="E111" s="168" t="s">
        <v>1396</v>
      </c>
      <c r="F111" s="168">
        <v>1320</v>
      </c>
      <c r="G111" s="168"/>
      <c r="H111" s="168" t="s">
        <v>1279</v>
      </c>
      <c r="I111" s="168" t="s">
        <v>1607</v>
      </c>
      <c r="J111" s="169">
        <v>5252.29</v>
      </c>
      <c r="K111" s="169">
        <v>2626.145</v>
      </c>
      <c r="L111" s="168" t="s">
        <v>1770</v>
      </c>
      <c r="M111" s="168">
        <v>1</v>
      </c>
      <c r="N111" s="168">
        <v>68060522870</v>
      </c>
      <c r="O111" s="168" t="s">
        <v>1177</v>
      </c>
      <c r="P111" s="168">
        <v>1</v>
      </c>
      <c r="Q111" s="168"/>
      <c r="R111" s="170" t="s">
        <v>1611</v>
      </c>
    </row>
    <row r="112" spans="1:18" hidden="1">
      <c r="A112" s="167"/>
      <c r="B112" s="168">
        <v>6020</v>
      </c>
      <c r="C112" s="168">
        <v>7100199197</v>
      </c>
      <c r="D112" s="168" t="s">
        <v>1771</v>
      </c>
      <c r="E112" s="168" t="s">
        <v>1396</v>
      </c>
      <c r="F112" s="168">
        <v>1320</v>
      </c>
      <c r="G112" s="168"/>
      <c r="H112" s="168" t="s">
        <v>1281</v>
      </c>
      <c r="I112" s="168" t="s">
        <v>1607</v>
      </c>
      <c r="J112" s="169">
        <v>4201.83</v>
      </c>
      <c r="K112" s="169">
        <v>2100.915</v>
      </c>
      <c r="L112" s="168" t="s">
        <v>1772</v>
      </c>
      <c r="M112" s="168">
        <v>1</v>
      </c>
      <c r="N112" s="168">
        <v>68060522887</v>
      </c>
      <c r="O112" s="168" t="s">
        <v>1177</v>
      </c>
      <c r="P112" s="168">
        <v>1</v>
      </c>
      <c r="Q112" s="168"/>
      <c r="R112" s="170" t="s">
        <v>1611</v>
      </c>
    </row>
    <row r="113" spans="1:18" hidden="1">
      <c r="A113" s="167"/>
      <c r="B113" s="168">
        <v>1110</v>
      </c>
      <c r="C113" s="168">
        <v>7000034262</v>
      </c>
      <c r="D113" s="168" t="s">
        <v>1773</v>
      </c>
      <c r="E113" s="168">
        <v>245</v>
      </c>
      <c r="F113" s="168">
        <v>1350</v>
      </c>
      <c r="G113" s="168"/>
      <c r="H113" s="168" t="s">
        <v>102</v>
      </c>
      <c r="I113" s="168" t="s">
        <v>1607</v>
      </c>
      <c r="J113" s="169">
        <v>971.6</v>
      </c>
      <c r="K113" s="169">
        <v>485.8</v>
      </c>
      <c r="L113" s="168" t="s">
        <v>1608</v>
      </c>
      <c r="M113" s="168">
        <v>1</v>
      </c>
      <c r="N113" s="168"/>
      <c r="O113" s="168" t="s">
        <v>1177</v>
      </c>
      <c r="P113" s="168">
        <v>1</v>
      </c>
      <c r="Q113" s="168"/>
      <c r="R113" s="170" t="s">
        <v>1728</v>
      </c>
    </row>
    <row r="114" spans="1:18" hidden="1">
      <c r="A114" s="167"/>
      <c r="B114" s="168">
        <v>1110</v>
      </c>
      <c r="C114" s="168">
        <v>7000034261</v>
      </c>
      <c r="D114" s="168" t="s">
        <v>1774</v>
      </c>
      <c r="E114" s="168">
        <v>245</v>
      </c>
      <c r="F114" s="168">
        <v>1350</v>
      </c>
      <c r="G114" s="168"/>
      <c r="H114" s="168" t="s">
        <v>104</v>
      </c>
      <c r="I114" s="168" t="s">
        <v>1607</v>
      </c>
      <c r="J114" s="169">
        <v>971.6</v>
      </c>
      <c r="K114" s="169">
        <v>485.8</v>
      </c>
      <c r="L114" s="168" t="s">
        <v>1608</v>
      </c>
      <c r="M114" s="168">
        <v>1</v>
      </c>
      <c r="N114" s="168"/>
      <c r="O114" s="168" t="s">
        <v>1177</v>
      </c>
      <c r="P114" s="168">
        <v>1</v>
      </c>
      <c r="Q114" s="168"/>
      <c r="R114" s="170" t="s">
        <v>1728</v>
      </c>
    </row>
    <row r="115" spans="1:18" hidden="1">
      <c r="A115" s="167"/>
      <c r="B115" s="168">
        <v>1110</v>
      </c>
      <c r="C115" s="168">
        <v>7000034247</v>
      </c>
      <c r="D115" s="168" t="s">
        <v>1775</v>
      </c>
      <c r="E115" s="168" t="s">
        <v>1217</v>
      </c>
      <c r="F115" s="168">
        <v>1350</v>
      </c>
      <c r="G115" s="168"/>
      <c r="H115" s="168"/>
      <c r="I115" s="168" t="s">
        <v>1607</v>
      </c>
      <c r="J115" s="169">
        <v>829.52</v>
      </c>
      <c r="K115" s="169">
        <v>414.76</v>
      </c>
      <c r="L115" s="168" t="s">
        <v>1608</v>
      </c>
      <c r="M115" s="168">
        <v>1</v>
      </c>
      <c r="N115" s="168"/>
      <c r="O115" s="168" t="s">
        <v>1177</v>
      </c>
      <c r="P115" s="168">
        <v>1</v>
      </c>
      <c r="Q115" s="168"/>
      <c r="R115" s="170" t="s">
        <v>1728</v>
      </c>
    </row>
    <row r="116" spans="1:18" hidden="1">
      <c r="A116" s="167"/>
      <c r="B116" s="168">
        <v>1110</v>
      </c>
      <c r="C116" s="168">
        <v>7000034258</v>
      </c>
      <c r="D116" s="168" t="s">
        <v>1775</v>
      </c>
      <c r="E116" s="168" t="s">
        <v>1217</v>
      </c>
      <c r="F116" s="168">
        <v>1350</v>
      </c>
      <c r="G116" s="168"/>
      <c r="H116" s="168"/>
      <c r="I116" s="168" t="s">
        <v>1607</v>
      </c>
      <c r="J116" s="169">
        <v>862.78</v>
      </c>
      <c r="K116" s="169">
        <v>431.39</v>
      </c>
      <c r="L116" s="168" t="s">
        <v>1776</v>
      </c>
      <c r="M116" s="168">
        <v>1</v>
      </c>
      <c r="N116" s="168"/>
      <c r="O116" s="168" t="s">
        <v>1177</v>
      </c>
      <c r="P116" s="168">
        <v>1</v>
      </c>
      <c r="Q116" s="168"/>
      <c r="R116" s="170" t="s">
        <v>1728</v>
      </c>
    </row>
    <row r="117" spans="1:18" hidden="1">
      <c r="A117" s="167"/>
      <c r="B117" s="168">
        <v>1110</v>
      </c>
      <c r="C117" s="168">
        <v>7000034257</v>
      </c>
      <c r="D117" s="168" t="s">
        <v>1777</v>
      </c>
      <c r="E117" s="168" t="s">
        <v>1217</v>
      </c>
      <c r="F117" s="168">
        <v>1350</v>
      </c>
      <c r="G117" s="168"/>
      <c r="H117" s="168" t="s">
        <v>908</v>
      </c>
      <c r="I117" s="168" t="s">
        <v>1607</v>
      </c>
      <c r="J117" s="169">
        <v>862.78</v>
      </c>
      <c r="K117" s="169">
        <v>431.39</v>
      </c>
      <c r="L117" s="168" t="s">
        <v>1776</v>
      </c>
      <c r="M117" s="168">
        <v>1</v>
      </c>
      <c r="N117" s="168"/>
      <c r="O117" s="168" t="s">
        <v>1177</v>
      </c>
      <c r="P117" s="168">
        <v>1</v>
      </c>
      <c r="Q117" s="168"/>
      <c r="R117" s="170" t="s">
        <v>1728</v>
      </c>
    </row>
    <row r="118" spans="1:18" hidden="1">
      <c r="A118" s="167"/>
      <c r="B118" s="168">
        <v>1110</v>
      </c>
      <c r="C118" s="168">
        <v>7000084412</v>
      </c>
      <c r="D118" s="168" t="s">
        <v>1778</v>
      </c>
      <c r="E118" s="168" t="s">
        <v>1217</v>
      </c>
      <c r="F118" s="168">
        <v>1350</v>
      </c>
      <c r="G118" s="168"/>
      <c r="H118" s="168" t="s">
        <v>908</v>
      </c>
      <c r="I118" s="168" t="s">
        <v>1607</v>
      </c>
      <c r="J118" s="169">
        <v>992.5</v>
      </c>
      <c r="K118" s="169">
        <v>496.25</v>
      </c>
      <c r="L118" s="168" t="s">
        <v>1608</v>
      </c>
      <c r="M118" s="168">
        <v>1</v>
      </c>
      <c r="N118" s="168"/>
      <c r="O118" s="168" t="s">
        <v>1177</v>
      </c>
      <c r="P118" s="168">
        <v>1</v>
      </c>
      <c r="Q118" s="168"/>
      <c r="R118" s="170" t="s">
        <v>1728</v>
      </c>
    </row>
    <row r="119" spans="1:18" hidden="1">
      <c r="A119" s="167"/>
      <c r="B119" s="168">
        <v>1110</v>
      </c>
      <c r="C119" s="168">
        <v>7000084408</v>
      </c>
      <c r="D119" s="168" t="s">
        <v>1779</v>
      </c>
      <c r="E119" s="168" t="s">
        <v>1217</v>
      </c>
      <c r="F119" s="168">
        <v>1350</v>
      </c>
      <c r="G119" s="168"/>
      <c r="H119" s="168" t="s">
        <v>127</v>
      </c>
      <c r="I119" s="168" t="s">
        <v>1607</v>
      </c>
      <c r="J119" s="169">
        <v>992.5</v>
      </c>
      <c r="K119" s="169">
        <v>496.25</v>
      </c>
      <c r="L119" s="168" t="s">
        <v>1608</v>
      </c>
      <c r="M119" s="168">
        <v>1</v>
      </c>
      <c r="N119" s="168">
        <v>4046719224388</v>
      </c>
      <c r="O119" s="168" t="s">
        <v>1177</v>
      </c>
      <c r="P119" s="168">
        <v>1</v>
      </c>
      <c r="Q119" s="168"/>
      <c r="R119" s="170" t="s">
        <v>1728</v>
      </c>
    </row>
    <row r="120" spans="1:18" hidden="1">
      <c r="A120" s="167"/>
      <c r="B120" s="168">
        <v>1110</v>
      </c>
      <c r="C120" s="168">
        <v>7000084409</v>
      </c>
      <c r="D120" s="168" t="s">
        <v>1780</v>
      </c>
      <c r="E120" s="168" t="s">
        <v>1217</v>
      </c>
      <c r="F120" s="168">
        <v>1350</v>
      </c>
      <c r="G120" s="168"/>
      <c r="H120" s="168" t="s">
        <v>921</v>
      </c>
      <c r="I120" s="168" t="s">
        <v>1607</v>
      </c>
      <c r="J120" s="169">
        <v>992.5</v>
      </c>
      <c r="K120" s="169">
        <v>496.25</v>
      </c>
      <c r="L120" s="168" t="s">
        <v>1608</v>
      </c>
      <c r="M120" s="168">
        <v>1</v>
      </c>
      <c r="N120" s="168"/>
      <c r="O120" s="168" t="s">
        <v>1177</v>
      </c>
      <c r="P120" s="168">
        <v>1</v>
      </c>
      <c r="Q120" s="168"/>
      <c r="R120" s="170" t="s">
        <v>1728</v>
      </c>
    </row>
    <row r="121" spans="1:18" hidden="1">
      <c r="A121" s="167"/>
      <c r="B121" s="168">
        <v>1110</v>
      </c>
      <c r="C121" s="168">
        <v>7000084410</v>
      </c>
      <c r="D121" s="168" t="s">
        <v>1781</v>
      </c>
      <c r="E121" s="168" t="s">
        <v>1217</v>
      </c>
      <c r="F121" s="168">
        <v>1350</v>
      </c>
      <c r="G121" s="168"/>
      <c r="H121" s="168" t="s">
        <v>906</v>
      </c>
      <c r="I121" s="168" t="s">
        <v>1607</v>
      </c>
      <c r="J121" s="169">
        <v>992.5</v>
      </c>
      <c r="K121" s="169">
        <v>496.25</v>
      </c>
      <c r="L121" s="168" t="s">
        <v>1608</v>
      </c>
      <c r="M121" s="168">
        <v>1</v>
      </c>
      <c r="N121" s="168"/>
      <c r="O121" s="168" t="s">
        <v>1177</v>
      </c>
      <c r="P121" s="168">
        <v>1</v>
      </c>
      <c r="Q121" s="168"/>
      <c r="R121" s="170" t="s">
        <v>1728</v>
      </c>
    </row>
    <row r="122" spans="1:18" hidden="1">
      <c r="A122" s="167"/>
      <c r="B122" s="168">
        <v>1110</v>
      </c>
      <c r="C122" s="168">
        <v>7000084405</v>
      </c>
      <c r="D122" s="168" t="s">
        <v>1782</v>
      </c>
      <c r="E122" s="168" t="s">
        <v>1217</v>
      </c>
      <c r="F122" s="168">
        <v>1350</v>
      </c>
      <c r="G122" s="168"/>
      <c r="H122" s="168" t="s">
        <v>100</v>
      </c>
      <c r="I122" s="168" t="s">
        <v>1607</v>
      </c>
      <c r="J122" s="169">
        <v>992.5</v>
      </c>
      <c r="K122" s="169">
        <v>496.25</v>
      </c>
      <c r="L122" s="168" t="s">
        <v>1608</v>
      </c>
      <c r="M122" s="168">
        <v>1</v>
      </c>
      <c r="N122" s="168">
        <v>4046719224470</v>
      </c>
      <c r="O122" s="168" t="s">
        <v>1177</v>
      </c>
      <c r="P122" s="168">
        <v>1</v>
      </c>
      <c r="Q122" s="168"/>
      <c r="R122" s="170" t="s">
        <v>1728</v>
      </c>
    </row>
    <row r="123" spans="1:18" hidden="1">
      <c r="A123" s="167"/>
      <c r="B123" s="168">
        <v>1110</v>
      </c>
      <c r="C123" s="168">
        <v>7000034378</v>
      </c>
      <c r="D123" s="168" t="s">
        <v>1783</v>
      </c>
      <c r="E123" s="168" t="s">
        <v>1217</v>
      </c>
      <c r="F123" s="168">
        <v>1350</v>
      </c>
      <c r="G123" s="168"/>
      <c r="H123" s="168" t="s">
        <v>129</v>
      </c>
      <c r="I123" s="168" t="s">
        <v>1607</v>
      </c>
      <c r="J123" s="169">
        <v>992.5</v>
      </c>
      <c r="K123" s="169">
        <v>496.25</v>
      </c>
      <c r="L123" s="168" t="s">
        <v>1608</v>
      </c>
      <c r="M123" s="168">
        <v>1</v>
      </c>
      <c r="N123" s="168"/>
      <c r="O123" s="168" t="s">
        <v>1177</v>
      </c>
      <c r="P123" s="168">
        <v>1</v>
      </c>
      <c r="Q123" s="168"/>
      <c r="R123" s="170" t="s">
        <v>1728</v>
      </c>
    </row>
    <row r="124" spans="1:18" hidden="1">
      <c r="A124" s="167"/>
      <c r="B124" s="168">
        <v>1110</v>
      </c>
      <c r="C124" s="168">
        <v>7000034248</v>
      </c>
      <c r="D124" s="168" t="s">
        <v>1784</v>
      </c>
      <c r="E124" s="168" t="s">
        <v>1217</v>
      </c>
      <c r="F124" s="168">
        <v>1350</v>
      </c>
      <c r="G124" s="168"/>
      <c r="H124" s="168"/>
      <c r="I124" s="168" t="s">
        <v>1607</v>
      </c>
      <c r="J124" s="169">
        <v>829.52</v>
      </c>
      <c r="K124" s="169">
        <v>414.76</v>
      </c>
      <c r="L124" s="168" t="s">
        <v>1608</v>
      </c>
      <c r="M124" s="168">
        <v>1</v>
      </c>
      <c r="N124" s="168"/>
      <c r="O124" s="168" t="s">
        <v>1177</v>
      </c>
      <c r="P124" s="168">
        <v>1</v>
      </c>
      <c r="Q124" s="168"/>
      <c r="R124" s="170" t="s">
        <v>1728</v>
      </c>
    </row>
    <row r="125" spans="1:18" hidden="1">
      <c r="A125" s="167"/>
      <c r="B125" s="168">
        <v>1110</v>
      </c>
      <c r="C125" s="168">
        <v>7000034263</v>
      </c>
      <c r="D125" s="168" t="s">
        <v>1785</v>
      </c>
      <c r="E125" s="168">
        <v>245</v>
      </c>
      <c r="F125" s="168">
        <v>1350</v>
      </c>
      <c r="G125" s="168"/>
      <c r="H125" s="168"/>
      <c r="I125" s="168" t="s">
        <v>1607</v>
      </c>
      <c r="J125" s="169">
        <v>994.9</v>
      </c>
      <c r="K125" s="169">
        <v>497.45</v>
      </c>
      <c r="L125" s="168" t="s">
        <v>1608</v>
      </c>
      <c r="M125" s="168">
        <v>1</v>
      </c>
      <c r="N125" s="168"/>
      <c r="O125" s="168" t="s">
        <v>1177</v>
      </c>
      <c r="P125" s="168">
        <v>1</v>
      </c>
      <c r="Q125" s="168"/>
      <c r="R125" s="170" t="s">
        <v>1728</v>
      </c>
    </row>
    <row r="126" spans="1:18" hidden="1">
      <c r="A126" s="167"/>
      <c r="B126" s="168">
        <v>1110</v>
      </c>
      <c r="C126" s="168">
        <v>7000034264</v>
      </c>
      <c r="D126" s="168" t="s">
        <v>1785</v>
      </c>
      <c r="E126" s="168">
        <v>245</v>
      </c>
      <c r="F126" s="168">
        <v>1350</v>
      </c>
      <c r="G126" s="168"/>
      <c r="H126" s="168"/>
      <c r="I126" s="168" t="s">
        <v>1607</v>
      </c>
      <c r="J126" s="169">
        <v>971.6</v>
      </c>
      <c r="K126" s="169">
        <v>485.8</v>
      </c>
      <c r="L126" s="168" t="s">
        <v>1608</v>
      </c>
      <c r="M126" s="168">
        <v>1</v>
      </c>
      <c r="N126" s="168"/>
      <c r="O126" s="168" t="s">
        <v>1177</v>
      </c>
      <c r="P126" s="168">
        <v>1</v>
      </c>
      <c r="Q126" s="168"/>
      <c r="R126" s="170" t="s">
        <v>1728</v>
      </c>
    </row>
    <row r="127" spans="1:18" hidden="1">
      <c r="A127" s="167"/>
      <c r="B127" s="168">
        <v>1110</v>
      </c>
      <c r="C127" s="168">
        <v>7000034265</v>
      </c>
      <c r="D127" s="168" t="s">
        <v>1785</v>
      </c>
      <c r="E127" s="168">
        <v>245</v>
      </c>
      <c r="F127" s="168">
        <v>1350</v>
      </c>
      <c r="G127" s="168"/>
      <c r="H127" s="168"/>
      <c r="I127" s="168" t="s">
        <v>1607</v>
      </c>
      <c r="J127" s="169">
        <v>994.9</v>
      </c>
      <c r="K127" s="169">
        <v>497.45</v>
      </c>
      <c r="L127" s="168" t="s">
        <v>1608</v>
      </c>
      <c r="M127" s="168">
        <v>1</v>
      </c>
      <c r="N127" s="168"/>
      <c r="O127" s="168" t="s">
        <v>1177</v>
      </c>
      <c r="P127" s="168">
        <v>1</v>
      </c>
      <c r="Q127" s="168"/>
      <c r="R127" s="170" t="s">
        <v>1728</v>
      </c>
    </row>
    <row r="128" spans="1:18" hidden="1">
      <c r="A128" s="167"/>
      <c r="B128" s="168">
        <v>1110</v>
      </c>
      <c r="C128" s="168">
        <v>7000085333</v>
      </c>
      <c r="D128" s="168" t="s">
        <v>1786</v>
      </c>
      <c r="E128" s="168" t="s">
        <v>1217</v>
      </c>
      <c r="F128" s="168">
        <v>1350</v>
      </c>
      <c r="G128" s="168"/>
      <c r="H128" s="168" t="s">
        <v>906</v>
      </c>
      <c r="I128" s="168" t="s">
        <v>1607</v>
      </c>
      <c r="J128" s="169">
        <v>4687.25</v>
      </c>
      <c r="K128" s="169">
        <v>2343.625</v>
      </c>
      <c r="L128" s="168" t="s">
        <v>1608</v>
      </c>
      <c r="M128" s="168">
        <v>1</v>
      </c>
      <c r="N128" s="168">
        <v>4046719651733</v>
      </c>
      <c r="O128" s="168" t="s">
        <v>1177</v>
      </c>
      <c r="P128" s="168">
        <v>1</v>
      </c>
      <c r="Q128" s="168"/>
      <c r="R128" s="170" t="s">
        <v>1728</v>
      </c>
    </row>
    <row r="129" spans="1:18" hidden="1">
      <c r="A129" s="167"/>
      <c r="B129" s="168">
        <v>6020</v>
      </c>
      <c r="C129" s="168">
        <v>7000032259</v>
      </c>
      <c r="D129" s="168" t="s">
        <v>1787</v>
      </c>
      <c r="E129" s="168" t="s">
        <v>1234</v>
      </c>
      <c r="F129" s="168">
        <v>610</v>
      </c>
      <c r="G129" s="168">
        <v>50</v>
      </c>
      <c r="H129" s="168" t="s">
        <v>73</v>
      </c>
      <c r="I129" s="168" t="s">
        <v>1607</v>
      </c>
      <c r="J129" s="169">
        <v>1640.18</v>
      </c>
      <c r="K129" s="169">
        <v>820.09</v>
      </c>
      <c r="L129" s="168" t="s">
        <v>1608</v>
      </c>
      <c r="M129" s="168">
        <v>1</v>
      </c>
      <c r="N129" s="168"/>
      <c r="O129" s="168" t="s">
        <v>1177</v>
      </c>
      <c r="P129" s="168">
        <v>1</v>
      </c>
      <c r="Q129" s="168"/>
      <c r="R129" s="170" t="s">
        <v>1788</v>
      </c>
    </row>
    <row r="130" spans="1:18" hidden="1">
      <c r="A130" s="167"/>
      <c r="B130" s="168">
        <v>6020</v>
      </c>
      <c r="C130" s="168">
        <v>7000032256</v>
      </c>
      <c r="D130" s="168" t="s">
        <v>1789</v>
      </c>
      <c r="E130" s="168" t="s">
        <v>1234</v>
      </c>
      <c r="F130" s="168">
        <v>610</v>
      </c>
      <c r="G130" s="168">
        <v>50</v>
      </c>
      <c r="H130" s="168" t="s">
        <v>83</v>
      </c>
      <c r="I130" s="168" t="s">
        <v>1607</v>
      </c>
      <c r="J130" s="169">
        <v>2614.23</v>
      </c>
      <c r="K130" s="169">
        <v>1307.115</v>
      </c>
      <c r="L130" s="168" t="s">
        <v>1790</v>
      </c>
      <c r="M130" s="168">
        <v>1</v>
      </c>
      <c r="N130" s="168"/>
      <c r="O130" s="168" t="s">
        <v>1177</v>
      </c>
      <c r="P130" s="168">
        <v>1</v>
      </c>
      <c r="Q130" s="168"/>
      <c r="R130" s="170" t="s">
        <v>1788</v>
      </c>
    </row>
    <row r="131" spans="1:18" hidden="1">
      <c r="A131" s="167"/>
      <c r="B131" s="168">
        <v>6020</v>
      </c>
      <c r="C131" s="168">
        <v>7000032257</v>
      </c>
      <c r="D131" s="168" t="s">
        <v>1791</v>
      </c>
      <c r="E131" s="168" t="s">
        <v>1234</v>
      </c>
      <c r="F131" s="168">
        <v>610</v>
      </c>
      <c r="G131" s="168">
        <v>50</v>
      </c>
      <c r="H131" s="168" t="s">
        <v>81</v>
      </c>
      <c r="I131" s="168" t="s">
        <v>1607</v>
      </c>
      <c r="J131" s="169">
        <v>2614.23</v>
      </c>
      <c r="K131" s="169">
        <v>1307.115</v>
      </c>
      <c r="L131" s="168" t="s">
        <v>1790</v>
      </c>
      <c r="M131" s="168">
        <v>1</v>
      </c>
      <c r="N131" s="168"/>
      <c r="O131" s="168" t="s">
        <v>1177</v>
      </c>
      <c r="P131" s="168">
        <v>1</v>
      </c>
      <c r="Q131" s="168"/>
      <c r="R131" s="170" t="s">
        <v>1788</v>
      </c>
    </row>
    <row r="132" spans="1:18" hidden="1">
      <c r="A132" s="167"/>
      <c r="B132" s="168">
        <v>6020</v>
      </c>
      <c r="C132" s="168">
        <v>7000032258</v>
      </c>
      <c r="D132" s="168" t="s">
        <v>1792</v>
      </c>
      <c r="E132" s="168" t="s">
        <v>1234</v>
      </c>
      <c r="F132" s="168">
        <v>610</v>
      </c>
      <c r="G132" s="168">
        <v>50</v>
      </c>
      <c r="H132" s="168" t="s">
        <v>79</v>
      </c>
      <c r="I132" s="168" t="s">
        <v>1607</v>
      </c>
      <c r="J132" s="169">
        <v>1850.02</v>
      </c>
      <c r="K132" s="169">
        <v>925.01</v>
      </c>
      <c r="L132" s="168" t="s">
        <v>1608</v>
      </c>
      <c r="M132" s="168">
        <v>1</v>
      </c>
      <c r="N132" s="168"/>
      <c r="O132" s="168" t="s">
        <v>1177</v>
      </c>
      <c r="P132" s="168">
        <v>1</v>
      </c>
      <c r="Q132" s="168"/>
      <c r="R132" s="170" t="s">
        <v>1788</v>
      </c>
    </row>
    <row r="133" spans="1:18" hidden="1">
      <c r="A133" s="167" t="s">
        <v>1618</v>
      </c>
      <c r="B133" s="168">
        <v>6020</v>
      </c>
      <c r="C133" s="168">
        <v>7000032254</v>
      </c>
      <c r="D133" s="168" t="s">
        <v>1793</v>
      </c>
      <c r="E133" s="168" t="s">
        <v>1234</v>
      </c>
      <c r="F133" s="168">
        <v>610</v>
      </c>
      <c r="G133" s="168">
        <v>50</v>
      </c>
      <c r="H133" s="168" t="s">
        <v>77</v>
      </c>
      <c r="I133" s="168" t="s">
        <v>1607</v>
      </c>
      <c r="J133" s="169">
        <v>2614.23</v>
      </c>
      <c r="K133" s="169">
        <v>1307.115</v>
      </c>
      <c r="L133" s="168" t="s">
        <v>1790</v>
      </c>
      <c r="M133" s="168">
        <v>1</v>
      </c>
      <c r="N133" s="168"/>
      <c r="O133" s="168" t="s">
        <v>1177</v>
      </c>
      <c r="P133" s="168">
        <v>1</v>
      </c>
      <c r="Q133" s="168"/>
      <c r="R133" s="170" t="s">
        <v>1788</v>
      </c>
    </row>
    <row r="134" spans="1:18" hidden="1">
      <c r="A134" s="167" t="s">
        <v>1618</v>
      </c>
      <c r="B134" s="168">
        <v>6020</v>
      </c>
      <c r="C134" s="168">
        <v>7000060373</v>
      </c>
      <c r="D134" s="168" t="s">
        <v>1794</v>
      </c>
      <c r="E134" s="168" t="s">
        <v>1234</v>
      </c>
      <c r="F134" s="168">
        <v>610</v>
      </c>
      <c r="G134" s="168">
        <v>50</v>
      </c>
      <c r="H134" s="168" t="s">
        <v>83</v>
      </c>
      <c r="I134" s="168" t="s">
        <v>1607</v>
      </c>
      <c r="J134" s="169">
        <v>3631.45</v>
      </c>
      <c r="K134" s="169">
        <v>1815.7249999999999</v>
      </c>
      <c r="L134" s="168" t="s">
        <v>1608</v>
      </c>
      <c r="M134" s="168">
        <v>1</v>
      </c>
      <c r="N134" s="168">
        <v>4046719049967</v>
      </c>
      <c r="O134" s="168" t="s">
        <v>1177</v>
      </c>
      <c r="P134" s="168">
        <v>1</v>
      </c>
      <c r="Q134" s="168"/>
      <c r="R134" s="170" t="s">
        <v>1724</v>
      </c>
    </row>
    <row r="135" spans="1:18" hidden="1">
      <c r="A135" s="167" t="s">
        <v>1618</v>
      </c>
      <c r="B135" s="168">
        <v>6020</v>
      </c>
      <c r="C135" s="168">
        <v>7000060379</v>
      </c>
      <c r="D135" s="168" t="s">
        <v>1795</v>
      </c>
      <c r="E135" s="168" t="s">
        <v>1234</v>
      </c>
      <c r="F135" s="168">
        <v>610</v>
      </c>
      <c r="G135" s="168">
        <v>50</v>
      </c>
      <c r="H135" s="168" t="s">
        <v>81</v>
      </c>
      <c r="I135" s="168" t="s">
        <v>1607</v>
      </c>
      <c r="J135" s="169">
        <v>4161.62</v>
      </c>
      <c r="K135" s="169">
        <v>2080.81</v>
      </c>
      <c r="L135" s="168" t="s">
        <v>1608</v>
      </c>
      <c r="M135" s="168">
        <v>1</v>
      </c>
      <c r="N135" s="168">
        <v>4046719245802</v>
      </c>
      <c r="O135" s="168" t="s">
        <v>1177</v>
      </c>
      <c r="P135" s="168">
        <v>1</v>
      </c>
      <c r="Q135" s="168"/>
      <c r="R135" s="170" t="s">
        <v>1724</v>
      </c>
    </row>
    <row r="136" spans="1:18" hidden="1">
      <c r="A136" s="167"/>
      <c r="B136" s="168">
        <v>6020</v>
      </c>
      <c r="C136" s="168">
        <v>7000060378</v>
      </c>
      <c r="D136" s="168" t="s">
        <v>1796</v>
      </c>
      <c r="E136" s="168" t="s">
        <v>1234</v>
      </c>
      <c r="F136" s="168">
        <v>610</v>
      </c>
      <c r="G136" s="168">
        <v>50</v>
      </c>
      <c r="H136" s="168" t="s">
        <v>79</v>
      </c>
      <c r="I136" s="168" t="s">
        <v>1607</v>
      </c>
      <c r="J136" s="169">
        <v>3700.04</v>
      </c>
      <c r="K136" s="169">
        <v>1850.02</v>
      </c>
      <c r="L136" s="168" t="s">
        <v>1608</v>
      </c>
      <c r="M136" s="168">
        <v>1</v>
      </c>
      <c r="N136" s="168">
        <v>4046719245796</v>
      </c>
      <c r="O136" s="168" t="s">
        <v>1177</v>
      </c>
      <c r="P136" s="168">
        <v>1</v>
      </c>
      <c r="Q136" s="168"/>
      <c r="R136" s="170" t="s">
        <v>1724</v>
      </c>
    </row>
    <row r="137" spans="1:18" hidden="1">
      <c r="A137" s="167"/>
      <c r="B137" s="168">
        <v>6020</v>
      </c>
      <c r="C137" s="168">
        <v>7000060369</v>
      </c>
      <c r="D137" s="168" t="s">
        <v>1797</v>
      </c>
      <c r="E137" s="168" t="s">
        <v>1234</v>
      </c>
      <c r="F137" s="168">
        <v>610</v>
      </c>
      <c r="G137" s="168">
        <v>50</v>
      </c>
      <c r="H137" s="168" t="s">
        <v>77</v>
      </c>
      <c r="I137" s="168" t="s">
        <v>1607</v>
      </c>
      <c r="J137" s="169">
        <v>3345.75</v>
      </c>
      <c r="K137" s="169">
        <v>1672.875</v>
      </c>
      <c r="L137" s="168" t="s">
        <v>1608</v>
      </c>
      <c r="M137" s="168">
        <v>1</v>
      </c>
      <c r="N137" s="168">
        <v>4046719042272</v>
      </c>
      <c r="O137" s="168" t="s">
        <v>1177</v>
      </c>
      <c r="P137" s="168">
        <v>1</v>
      </c>
      <c r="Q137" s="168"/>
      <c r="R137" s="170" t="s">
        <v>1724</v>
      </c>
    </row>
    <row r="138" spans="1:18" hidden="1">
      <c r="A138" s="167"/>
      <c r="B138" s="168">
        <v>6020</v>
      </c>
      <c r="C138" s="168">
        <v>7100166486</v>
      </c>
      <c r="D138" s="168" t="s">
        <v>1798</v>
      </c>
      <c r="E138" s="168" t="s">
        <v>1234</v>
      </c>
      <c r="F138" s="168">
        <v>610</v>
      </c>
      <c r="G138" s="168">
        <v>50</v>
      </c>
      <c r="H138" s="168" t="s">
        <v>81</v>
      </c>
      <c r="I138" s="168" t="s">
        <v>1607</v>
      </c>
      <c r="J138" s="169">
        <v>1346.03</v>
      </c>
      <c r="K138" s="169">
        <v>673.01499999999999</v>
      </c>
      <c r="L138" s="168" t="s">
        <v>1608</v>
      </c>
      <c r="M138" s="168">
        <v>1</v>
      </c>
      <c r="N138" s="168"/>
      <c r="O138" s="168" t="s">
        <v>1177</v>
      </c>
      <c r="P138" s="168">
        <v>1</v>
      </c>
      <c r="Q138" s="168"/>
      <c r="R138" s="170" t="s">
        <v>1611</v>
      </c>
    </row>
    <row r="139" spans="1:18" hidden="1">
      <c r="A139" s="167"/>
      <c r="B139" s="168">
        <v>6020</v>
      </c>
      <c r="C139" s="168">
        <v>7100166485</v>
      </c>
      <c r="D139" s="168" t="s">
        <v>1799</v>
      </c>
      <c r="E139" s="168" t="s">
        <v>1234</v>
      </c>
      <c r="F139" s="168">
        <v>610</v>
      </c>
      <c r="G139" s="168">
        <v>50</v>
      </c>
      <c r="H139" s="168" t="s">
        <v>79</v>
      </c>
      <c r="I139" s="168" t="s">
        <v>1607</v>
      </c>
      <c r="J139" s="169">
        <v>1346.03</v>
      </c>
      <c r="K139" s="169">
        <v>673.01499999999999</v>
      </c>
      <c r="L139" s="168" t="s">
        <v>1608</v>
      </c>
      <c r="M139" s="168">
        <v>1</v>
      </c>
      <c r="N139" s="168"/>
      <c r="O139" s="168" t="s">
        <v>1177</v>
      </c>
      <c r="P139" s="168">
        <v>4</v>
      </c>
      <c r="Q139" s="168"/>
      <c r="R139" s="170" t="s">
        <v>1611</v>
      </c>
    </row>
    <row r="140" spans="1:18" hidden="1">
      <c r="A140" s="167"/>
      <c r="B140" s="168">
        <v>1150</v>
      </c>
      <c r="C140" s="168">
        <v>7100240722</v>
      </c>
      <c r="D140" s="168" t="s">
        <v>1800</v>
      </c>
      <c r="E140" s="168" t="s">
        <v>1801</v>
      </c>
      <c r="F140" s="168">
        <v>1300</v>
      </c>
      <c r="G140" s="168"/>
      <c r="H140" s="168" t="s">
        <v>65</v>
      </c>
      <c r="I140" s="168" t="s">
        <v>1607</v>
      </c>
      <c r="J140" s="169">
        <v>135.16</v>
      </c>
      <c r="K140" s="169">
        <v>67.58</v>
      </c>
      <c r="L140" s="168" t="s">
        <v>1802</v>
      </c>
      <c r="M140" s="168">
        <v>1</v>
      </c>
      <c r="N140" s="168">
        <v>638060882962</v>
      </c>
      <c r="O140" s="168" t="s">
        <v>1243</v>
      </c>
      <c r="P140" s="168">
        <v>140</v>
      </c>
      <c r="Q140" s="168"/>
      <c r="R140" s="170"/>
    </row>
    <row r="141" spans="1:18" hidden="1">
      <c r="A141" s="167" t="s">
        <v>1618</v>
      </c>
      <c r="B141" s="168">
        <v>1150</v>
      </c>
      <c r="C141" s="168">
        <v>7000067853</v>
      </c>
      <c r="D141" s="168" t="s">
        <v>1803</v>
      </c>
      <c r="E141" s="168" t="s">
        <v>1801</v>
      </c>
      <c r="F141" s="168">
        <v>1320</v>
      </c>
      <c r="G141" s="168">
        <v>25</v>
      </c>
      <c r="H141" s="168" t="s">
        <v>65</v>
      </c>
      <c r="I141" s="168" t="s">
        <v>1607</v>
      </c>
      <c r="J141" s="169">
        <v>4918.8599999999997</v>
      </c>
      <c r="K141" s="169">
        <v>2459.4299999999998</v>
      </c>
      <c r="L141" s="168" t="s">
        <v>1804</v>
      </c>
      <c r="M141" s="168">
        <v>1</v>
      </c>
      <c r="N141" s="168">
        <v>4046719092529</v>
      </c>
      <c r="O141" s="168" t="s">
        <v>1177</v>
      </c>
      <c r="P141" s="168">
        <v>1</v>
      </c>
      <c r="Q141" s="168"/>
      <c r="R141" s="170" t="s">
        <v>1760</v>
      </c>
    </row>
    <row r="142" spans="1:18" hidden="1">
      <c r="A142" s="167" t="s">
        <v>1618</v>
      </c>
      <c r="B142" s="168">
        <v>1110</v>
      </c>
      <c r="C142" s="168">
        <v>7100246507</v>
      </c>
      <c r="D142" s="168" t="s">
        <v>1805</v>
      </c>
      <c r="E142" s="168" t="s">
        <v>860</v>
      </c>
      <c r="F142" s="168">
        <v>1400</v>
      </c>
      <c r="G142" s="168">
        <v>45.7</v>
      </c>
      <c r="H142" s="168" t="s">
        <v>102</v>
      </c>
      <c r="I142" s="168" t="s">
        <v>1607</v>
      </c>
      <c r="J142" s="169">
        <v>2471.25</v>
      </c>
      <c r="K142" s="169">
        <v>1235.625</v>
      </c>
      <c r="L142" s="168" t="s">
        <v>1608</v>
      </c>
      <c r="M142" s="168">
        <v>1</v>
      </c>
      <c r="N142" s="168">
        <v>638060885857</v>
      </c>
      <c r="O142" s="168" t="s">
        <v>1177</v>
      </c>
      <c r="P142" s="168">
        <v>1</v>
      </c>
      <c r="Q142" s="168"/>
      <c r="R142" s="170" t="s">
        <v>1611</v>
      </c>
    </row>
    <row r="143" spans="1:18" hidden="1">
      <c r="A143" s="167"/>
      <c r="B143" s="168">
        <v>1110</v>
      </c>
      <c r="C143" s="168">
        <v>7100245646</v>
      </c>
      <c r="D143" s="168" t="s">
        <v>1806</v>
      </c>
      <c r="E143" s="168" t="s">
        <v>860</v>
      </c>
      <c r="F143" s="168">
        <v>1400</v>
      </c>
      <c r="G143" s="168">
        <v>45.7</v>
      </c>
      <c r="H143" s="168" t="s">
        <v>104</v>
      </c>
      <c r="I143" s="168" t="s">
        <v>1607</v>
      </c>
      <c r="J143" s="169">
        <v>2194.1799999999998</v>
      </c>
      <c r="K143" s="169">
        <v>1097.0899999999999</v>
      </c>
      <c r="L143" s="168" t="s">
        <v>1608</v>
      </c>
      <c r="M143" s="168">
        <v>1</v>
      </c>
      <c r="N143" s="168">
        <v>638060885864</v>
      </c>
      <c r="O143" s="168" t="s">
        <v>1177</v>
      </c>
      <c r="P143" s="168">
        <v>1</v>
      </c>
      <c r="Q143" s="168"/>
      <c r="R143" s="170" t="s">
        <v>1611</v>
      </c>
    </row>
    <row r="144" spans="1:18" hidden="1">
      <c r="A144" s="167" t="s">
        <v>1618</v>
      </c>
      <c r="B144" s="168">
        <v>1110</v>
      </c>
      <c r="C144" s="168">
        <v>7100246415</v>
      </c>
      <c r="D144" s="168" t="s">
        <v>1807</v>
      </c>
      <c r="E144" s="168" t="s">
        <v>860</v>
      </c>
      <c r="F144" s="168">
        <v>1400</v>
      </c>
      <c r="G144" s="168">
        <v>45.7</v>
      </c>
      <c r="H144" s="168" t="s">
        <v>127</v>
      </c>
      <c r="I144" s="168" t="s">
        <v>1607</v>
      </c>
      <c r="J144" s="169">
        <v>2103.2199999999998</v>
      </c>
      <c r="K144" s="169">
        <v>1051.6099999999999</v>
      </c>
      <c r="L144" s="168" t="s">
        <v>1808</v>
      </c>
      <c r="M144" s="168">
        <v>1</v>
      </c>
      <c r="N144" s="168">
        <v>638060885840</v>
      </c>
      <c r="O144" s="168" t="s">
        <v>1177</v>
      </c>
      <c r="P144" s="168">
        <v>1</v>
      </c>
      <c r="Q144" s="168"/>
      <c r="R144" s="170" t="s">
        <v>1611</v>
      </c>
    </row>
    <row r="145" spans="1:18" hidden="1">
      <c r="A145" s="167" t="s">
        <v>1618</v>
      </c>
      <c r="B145" s="168">
        <v>1110</v>
      </c>
      <c r="C145" s="168">
        <v>7100239578</v>
      </c>
      <c r="D145" s="168" t="s">
        <v>1809</v>
      </c>
      <c r="E145" s="168" t="s">
        <v>860</v>
      </c>
      <c r="F145" s="168">
        <v>1400</v>
      </c>
      <c r="G145" s="168">
        <v>91</v>
      </c>
      <c r="H145" s="168" t="s">
        <v>98</v>
      </c>
      <c r="I145" s="168" t="s">
        <v>1607</v>
      </c>
      <c r="J145" s="169">
        <v>4230.3</v>
      </c>
      <c r="K145" s="169">
        <v>2115.15</v>
      </c>
      <c r="L145" s="168" t="s">
        <v>1608</v>
      </c>
      <c r="M145" s="168">
        <v>1</v>
      </c>
      <c r="N145" s="168">
        <v>638060882122</v>
      </c>
      <c r="O145" s="168" t="s">
        <v>1177</v>
      </c>
      <c r="P145" s="168">
        <v>1</v>
      </c>
      <c r="Q145" s="168"/>
      <c r="R145" s="170" t="s">
        <v>1611</v>
      </c>
    </row>
    <row r="146" spans="1:18" hidden="1">
      <c r="A146" s="167" t="s">
        <v>1618</v>
      </c>
      <c r="B146" s="168">
        <v>1110</v>
      </c>
      <c r="C146" s="168">
        <v>7100238567</v>
      </c>
      <c r="D146" s="168" t="s">
        <v>1810</v>
      </c>
      <c r="E146" s="168" t="s">
        <v>860</v>
      </c>
      <c r="F146" s="168">
        <v>1400</v>
      </c>
      <c r="G146" s="168">
        <v>91</v>
      </c>
      <c r="H146" s="168" t="s">
        <v>100</v>
      </c>
      <c r="I146" s="168" t="s">
        <v>1607</v>
      </c>
      <c r="J146" s="169">
        <v>3341.31</v>
      </c>
      <c r="K146" s="169">
        <v>1670.655</v>
      </c>
      <c r="L146" s="168" t="s">
        <v>1608</v>
      </c>
      <c r="M146" s="168">
        <v>1</v>
      </c>
      <c r="N146" s="168">
        <v>638060882139</v>
      </c>
      <c r="O146" s="168" t="s">
        <v>1177</v>
      </c>
      <c r="P146" s="168">
        <v>1</v>
      </c>
      <c r="Q146" s="168"/>
      <c r="R146" s="170" t="s">
        <v>1611</v>
      </c>
    </row>
    <row r="147" spans="1:18" hidden="1">
      <c r="A147" s="167"/>
      <c r="B147" s="168">
        <v>1150</v>
      </c>
      <c r="C147" s="168">
        <v>7100182822</v>
      </c>
      <c r="D147" s="168" t="s">
        <v>1811</v>
      </c>
      <c r="E147" s="168" t="s">
        <v>1585</v>
      </c>
      <c r="F147" s="168">
        <v>965</v>
      </c>
      <c r="G147" s="168"/>
      <c r="H147" s="168" t="s">
        <v>394</v>
      </c>
      <c r="I147" s="168" t="s">
        <v>1607</v>
      </c>
      <c r="J147" s="169">
        <v>2100.3000000000002</v>
      </c>
      <c r="K147" s="169">
        <v>1050.1500000000001</v>
      </c>
      <c r="L147" s="168" t="s">
        <v>1812</v>
      </c>
      <c r="M147" s="168">
        <v>1</v>
      </c>
      <c r="N147" s="168">
        <v>53134375295456</v>
      </c>
      <c r="O147" s="168" t="s">
        <v>1177</v>
      </c>
      <c r="P147" s="168">
        <v>1</v>
      </c>
      <c r="Q147" s="168"/>
      <c r="R147" s="170" t="s">
        <v>1611</v>
      </c>
    </row>
    <row r="148" spans="1:18" hidden="1">
      <c r="A148" s="167"/>
      <c r="B148" s="168">
        <v>1150</v>
      </c>
      <c r="C148" s="168">
        <v>7100182531</v>
      </c>
      <c r="D148" s="168" t="s">
        <v>1813</v>
      </c>
      <c r="E148" s="168" t="s">
        <v>1814</v>
      </c>
      <c r="F148" s="168">
        <v>915</v>
      </c>
      <c r="G148" s="168"/>
      <c r="H148" s="168" t="s">
        <v>68</v>
      </c>
      <c r="I148" s="168" t="s">
        <v>1607</v>
      </c>
      <c r="J148" s="169">
        <v>414.67</v>
      </c>
      <c r="K148" s="169">
        <v>207.33500000000001</v>
      </c>
      <c r="L148" s="168" t="s">
        <v>1815</v>
      </c>
      <c r="M148" s="168">
        <v>1</v>
      </c>
      <c r="N148" s="168"/>
      <c r="O148" s="168" t="s">
        <v>1177</v>
      </c>
      <c r="P148" s="168">
        <v>6</v>
      </c>
      <c r="Q148" s="168"/>
      <c r="R148" s="170" t="s">
        <v>1724</v>
      </c>
    </row>
    <row r="149" spans="1:18" hidden="1">
      <c r="A149" s="167" t="s">
        <v>1618</v>
      </c>
      <c r="B149" s="168">
        <v>1150</v>
      </c>
      <c r="C149" s="168">
        <v>7100182821</v>
      </c>
      <c r="D149" s="168" t="s">
        <v>1816</v>
      </c>
      <c r="E149" s="168" t="s">
        <v>1585</v>
      </c>
      <c r="F149" s="168">
        <v>965</v>
      </c>
      <c r="G149" s="168"/>
      <c r="H149" s="168" t="s">
        <v>68</v>
      </c>
      <c r="I149" s="168" t="s">
        <v>1607</v>
      </c>
      <c r="J149" s="169">
        <v>1667.8</v>
      </c>
      <c r="K149" s="169">
        <v>833.9</v>
      </c>
      <c r="L149" s="168" t="s">
        <v>1817</v>
      </c>
      <c r="M149" s="168">
        <v>1</v>
      </c>
      <c r="N149" s="168"/>
      <c r="O149" s="168" t="s">
        <v>1177</v>
      </c>
      <c r="P149" s="168">
        <v>1</v>
      </c>
      <c r="Q149" s="168"/>
      <c r="R149" s="170" t="s">
        <v>1634</v>
      </c>
    </row>
    <row r="150" spans="1:18" hidden="1">
      <c r="A150" s="167" t="s">
        <v>1618</v>
      </c>
      <c r="B150" s="168">
        <v>1150</v>
      </c>
      <c r="C150" s="168">
        <v>7100240682</v>
      </c>
      <c r="D150" s="168" t="s">
        <v>1818</v>
      </c>
      <c r="E150" s="168" t="s">
        <v>965</v>
      </c>
      <c r="F150" s="168">
        <v>1270</v>
      </c>
      <c r="G150" s="168"/>
      <c r="H150" s="168" t="s">
        <v>67</v>
      </c>
      <c r="I150" s="168" t="s">
        <v>1607</v>
      </c>
      <c r="J150" s="169">
        <v>12989.260700000001</v>
      </c>
      <c r="K150" s="169">
        <v>39.619999999999997</v>
      </c>
      <c r="L150" s="168" t="s">
        <v>1819</v>
      </c>
      <c r="M150" s="168">
        <v>1</v>
      </c>
      <c r="N150" s="168"/>
      <c r="O150" s="168" t="s">
        <v>1546</v>
      </c>
      <c r="P150" s="168">
        <v>0.91400000000000003</v>
      </c>
      <c r="Q150" s="168" t="s">
        <v>1820</v>
      </c>
      <c r="R150" s="170"/>
    </row>
    <row r="151" spans="1:18" hidden="1">
      <c r="A151" s="167" t="s">
        <v>1618</v>
      </c>
      <c r="B151" s="168">
        <v>1150</v>
      </c>
      <c r="C151" s="168">
        <v>7100021534</v>
      </c>
      <c r="D151" s="168" t="s">
        <v>1821</v>
      </c>
      <c r="E151" s="168" t="s">
        <v>1822</v>
      </c>
      <c r="F151" s="168">
        <v>1270</v>
      </c>
      <c r="G151" s="168">
        <v>27.4</v>
      </c>
      <c r="H151" s="168" t="s">
        <v>65</v>
      </c>
      <c r="I151" s="168" t="s">
        <v>1607</v>
      </c>
      <c r="J151" s="169">
        <v>5936.63</v>
      </c>
      <c r="K151" s="169">
        <v>2968.3150000000001</v>
      </c>
      <c r="L151" s="168" t="s">
        <v>1823</v>
      </c>
      <c r="M151" s="168">
        <v>1</v>
      </c>
      <c r="N151" s="168">
        <v>48011645056</v>
      </c>
      <c r="O151" s="168" t="s">
        <v>1177</v>
      </c>
      <c r="P151" s="168">
        <v>1</v>
      </c>
      <c r="Q151" s="168"/>
      <c r="R151" s="170" t="s">
        <v>1728</v>
      </c>
    </row>
    <row r="152" spans="1:18" hidden="1">
      <c r="A152" s="167"/>
      <c r="B152" s="168">
        <v>1150</v>
      </c>
      <c r="C152" s="168">
        <v>7000046268</v>
      </c>
      <c r="D152" s="168" t="s">
        <v>1824</v>
      </c>
      <c r="E152" s="168" t="s">
        <v>1822</v>
      </c>
      <c r="F152" s="168">
        <v>1270</v>
      </c>
      <c r="G152" s="168">
        <v>27.4</v>
      </c>
      <c r="H152" s="168" t="s">
        <v>394</v>
      </c>
      <c r="I152" s="168" t="s">
        <v>1607</v>
      </c>
      <c r="J152" s="169">
        <v>5936.63</v>
      </c>
      <c r="K152" s="169">
        <v>2968.3150000000001</v>
      </c>
      <c r="L152" s="168" t="s">
        <v>1825</v>
      </c>
      <c r="M152" s="168">
        <v>1</v>
      </c>
      <c r="N152" s="168">
        <v>48011645032</v>
      </c>
      <c r="O152" s="168" t="s">
        <v>1177</v>
      </c>
      <c r="P152" s="168">
        <v>1</v>
      </c>
      <c r="Q152" s="168"/>
      <c r="R152" s="170" t="s">
        <v>1611</v>
      </c>
    </row>
    <row r="153" spans="1:18" hidden="1">
      <c r="A153" s="167" t="s">
        <v>1618</v>
      </c>
      <c r="B153" s="168">
        <v>1150</v>
      </c>
      <c r="C153" s="168">
        <v>7000046269</v>
      </c>
      <c r="D153" s="168" t="s">
        <v>1826</v>
      </c>
      <c r="E153" s="168" t="s">
        <v>1822</v>
      </c>
      <c r="F153" s="168">
        <v>1270</v>
      </c>
      <c r="G153" s="168">
        <v>27.4</v>
      </c>
      <c r="H153" s="168" t="s">
        <v>67</v>
      </c>
      <c r="I153" s="168" t="s">
        <v>1607</v>
      </c>
      <c r="J153" s="169">
        <v>5936.63</v>
      </c>
      <c r="K153" s="169">
        <v>2968.3150000000001</v>
      </c>
      <c r="L153" s="168" t="s">
        <v>1825</v>
      </c>
      <c r="M153" s="168">
        <v>1</v>
      </c>
      <c r="N153" s="168">
        <v>48011645049</v>
      </c>
      <c r="O153" s="168" t="s">
        <v>1177</v>
      </c>
      <c r="P153" s="168">
        <v>1</v>
      </c>
      <c r="Q153" s="168"/>
      <c r="R153" s="170" t="s">
        <v>1611</v>
      </c>
    </row>
    <row r="154" spans="1:18" hidden="1">
      <c r="A154" s="167"/>
      <c r="B154" s="168">
        <v>1150</v>
      </c>
      <c r="C154" s="168">
        <v>7100182230</v>
      </c>
      <c r="D154" s="168" t="s">
        <v>1827</v>
      </c>
      <c r="E154" s="168" t="s">
        <v>1828</v>
      </c>
      <c r="F154" s="168">
        <v>900</v>
      </c>
      <c r="G154" s="168"/>
      <c r="H154" s="168" t="s">
        <v>69</v>
      </c>
      <c r="I154" s="168" t="s">
        <v>1607</v>
      </c>
      <c r="J154" s="169">
        <v>56.71</v>
      </c>
      <c r="K154" s="169">
        <v>28.355</v>
      </c>
      <c r="L154" s="168" t="s">
        <v>1829</v>
      </c>
      <c r="M154" s="168">
        <v>1</v>
      </c>
      <c r="N154" s="168">
        <v>4001895761423</v>
      </c>
      <c r="O154" s="168" t="s">
        <v>1177</v>
      </c>
      <c r="P154" s="168">
        <v>4</v>
      </c>
      <c r="Q154" s="168"/>
      <c r="R154" s="170" t="s">
        <v>1830</v>
      </c>
    </row>
    <row r="155" spans="1:18" hidden="1">
      <c r="A155" s="167"/>
      <c r="B155" s="168">
        <v>1150</v>
      </c>
      <c r="C155" s="168">
        <v>7100182541</v>
      </c>
      <c r="D155" s="168" t="s">
        <v>1831</v>
      </c>
      <c r="E155" s="168" t="s">
        <v>1828</v>
      </c>
      <c r="F155" s="168">
        <v>914</v>
      </c>
      <c r="G155" s="168"/>
      <c r="H155" s="168" t="s">
        <v>807</v>
      </c>
      <c r="I155" s="168" t="s">
        <v>1607</v>
      </c>
      <c r="J155" s="169">
        <v>518.32000000000005</v>
      </c>
      <c r="K155" s="169">
        <v>259.16000000000003</v>
      </c>
      <c r="L155" s="168" t="s">
        <v>1832</v>
      </c>
      <c r="M155" s="168">
        <v>1</v>
      </c>
      <c r="N155" s="168"/>
      <c r="O155" s="168" t="s">
        <v>1177</v>
      </c>
      <c r="P155" s="168">
        <v>6</v>
      </c>
      <c r="Q155" s="168"/>
      <c r="R155" s="170" t="s">
        <v>1724</v>
      </c>
    </row>
    <row r="156" spans="1:18" hidden="1">
      <c r="A156" s="167"/>
      <c r="B156" s="168">
        <v>1150</v>
      </c>
      <c r="C156" s="168">
        <v>7000068179</v>
      </c>
      <c r="D156" s="168" t="s">
        <v>1833</v>
      </c>
      <c r="E156" s="168" t="s">
        <v>1834</v>
      </c>
      <c r="F156" s="168">
        <v>1270</v>
      </c>
      <c r="G156" s="168">
        <v>25</v>
      </c>
      <c r="H156" s="168" t="s">
        <v>65</v>
      </c>
      <c r="I156" s="168" t="s">
        <v>1607</v>
      </c>
      <c r="J156" s="169">
        <v>4000.55</v>
      </c>
      <c r="K156" s="169">
        <v>2000.2750000000001</v>
      </c>
      <c r="L156" s="168" t="s">
        <v>1835</v>
      </c>
      <c r="M156" s="168">
        <v>1</v>
      </c>
      <c r="N156" s="168">
        <v>4001895740534</v>
      </c>
      <c r="O156" s="168" t="s">
        <v>1177</v>
      </c>
      <c r="P156" s="168">
        <v>1</v>
      </c>
      <c r="Q156" s="168"/>
      <c r="R156" s="170" t="s">
        <v>1611</v>
      </c>
    </row>
    <row r="157" spans="1:18" hidden="1">
      <c r="A157" s="167"/>
      <c r="B157" s="168">
        <v>1150</v>
      </c>
      <c r="C157" s="168">
        <v>7000068180</v>
      </c>
      <c r="D157" s="168" t="s">
        <v>1836</v>
      </c>
      <c r="E157" s="168" t="s">
        <v>1834</v>
      </c>
      <c r="F157" s="168">
        <v>1270</v>
      </c>
      <c r="G157" s="168">
        <v>25</v>
      </c>
      <c r="H157" s="168" t="s">
        <v>67</v>
      </c>
      <c r="I157" s="168" t="s">
        <v>1607</v>
      </c>
      <c r="J157" s="169">
        <v>4000.55</v>
      </c>
      <c r="K157" s="169">
        <v>2000.2750000000001</v>
      </c>
      <c r="L157" s="168" t="s">
        <v>1837</v>
      </c>
      <c r="M157" s="168">
        <v>1</v>
      </c>
      <c r="N157" s="168"/>
      <c r="O157" s="168" t="s">
        <v>1177</v>
      </c>
      <c r="P157" s="168">
        <v>1</v>
      </c>
      <c r="Q157" s="168"/>
      <c r="R157" s="170" t="s">
        <v>1706</v>
      </c>
    </row>
    <row r="158" spans="1:18" hidden="1">
      <c r="A158" s="167"/>
      <c r="B158" s="168">
        <v>1150</v>
      </c>
      <c r="C158" s="168">
        <v>7000032761</v>
      </c>
      <c r="D158" s="168" t="s">
        <v>1838</v>
      </c>
      <c r="E158" s="168" t="s">
        <v>1834</v>
      </c>
      <c r="F158" s="168">
        <v>1360</v>
      </c>
      <c r="G158" s="168">
        <v>25</v>
      </c>
      <c r="H158" s="168" t="s">
        <v>65</v>
      </c>
      <c r="I158" s="168" t="s">
        <v>1607</v>
      </c>
      <c r="J158" s="169">
        <v>5100.7</v>
      </c>
      <c r="K158" s="169">
        <v>2550.35</v>
      </c>
      <c r="L158" s="168" t="s">
        <v>1839</v>
      </c>
      <c r="M158" s="168">
        <v>1</v>
      </c>
      <c r="N158" s="168">
        <v>4046719050055</v>
      </c>
      <c r="O158" s="168" t="s">
        <v>1177</v>
      </c>
      <c r="P158" s="168">
        <v>2</v>
      </c>
      <c r="Q158" s="168"/>
      <c r="R158" s="170" t="s">
        <v>1760</v>
      </c>
    </row>
    <row r="159" spans="1:18" hidden="1">
      <c r="A159" s="167"/>
      <c r="B159" s="168">
        <v>1150</v>
      </c>
      <c r="C159" s="168">
        <v>7000032760</v>
      </c>
      <c r="D159" s="168" t="s">
        <v>1840</v>
      </c>
      <c r="E159" s="168" t="s">
        <v>1834</v>
      </c>
      <c r="F159" s="168">
        <v>1360</v>
      </c>
      <c r="G159" s="168">
        <v>25</v>
      </c>
      <c r="H159" s="168" t="s">
        <v>67</v>
      </c>
      <c r="I159" s="168" t="s">
        <v>1607</v>
      </c>
      <c r="J159" s="169">
        <v>5100.7</v>
      </c>
      <c r="K159" s="169">
        <v>2550.35</v>
      </c>
      <c r="L159" s="168" t="s">
        <v>1841</v>
      </c>
      <c r="M159" s="168">
        <v>1</v>
      </c>
      <c r="N159" s="168"/>
      <c r="O159" s="168" t="s">
        <v>1177</v>
      </c>
      <c r="P159" s="168">
        <v>1</v>
      </c>
      <c r="Q159" s="168"/>
      <c r="R159" s="170" t="s">
        <v>1706</v>
      </c>
    </row>
    <row r="160" spans="1:18" hidden="1">
      <c r="A160" s="167"/>
      <c r="B160" s="168">
        <v>1150</v>
      </c>
      <c r="C160" s="168">
        <v>7000068191</v>
      </c>
      <c r="D160" s="168" t="s">
        <v>1842</v>
      </c>
      <c r="E160" s="168" t="s">
        <v>1834</v>
      </c>
      <c r="F160" s="168">
        <v>600</v>
      </c>
      <c r="G160" s="168">
        <v>25</v>
      </c>
      <c r="H160" s="168" t="s">
        <v>69</v>
      </c>
      <c r="I160" s="168" t="s">
        <v>1607</v>
      </c>
      <c r="J160" s="169">
        <v>2250.31</v>
      </c>
      <c r="K160" s="169">
        <v>1125.155</v>
      </c>
      <c r="L160" s="168" t="s">
        <v>1843</v>
      </c>
      <c r="M160" s="168">
        <v>1</v>
      </c>
      <c r="N160" s="168"/>
      <c r="O160" s="168" t="s">
        <v>1177</v>
      </c>
      <c r="P160" s="168">
        <v>2</v>
      </c>
      <c r="Q160" s="168"/>
      <c r="R160" s="170" t="s">
        <v>1741</v>
      </c>
    </row>
    <row r="161" spans="1:18" hidden="1">
      <c r="A161" s="167" t="s">
        <v>1618</v>
      </c>
      <c r="B161" s="168">
        <v>1150</v>
      </c>
      <c r="C161" s="168">
        <v>7100240743</v>
      </c>
      <c r="D161" s="168" t="s">
        <v>1844</v>
      </c>
      <c r="E161" s="168" t="s">
        <v>1834</v>
      </c>
      <c r="F161" s="168">
        <v>1370</v>
      </c>
      <c r="G161" s="168">
        <v>0.91</v>
      </c>
      <c r="H161" s="168" t="s">
        <v>65</v>
      </c>
      <c r="I161" s="168" t="s">
        <v>1607</v>
      </c>
      <c r="J161" s="169">
        <v>144.04</v>
      </c>
      <c r="K161" s="169">
        <v>72.02</v>
      </c>
      <c r="L161" s="168" t="s">
        <v>1845</v>
      </c>
      <c r="M161" s="168">
        <v>1</v>
      </c>
      <c r="N161" s="168">
        <v>638060883051</v>
      </c>
      <c r="O161" s="168" t="s">
        <v>1243</v>
      </c>
      <c r="P161" s="168">
        <v>150</v>
      </c>
      <c r="Q161" s="168"/>
      <c r="R161" s="170"/>
    </row>
    <row r="162" spans="1:18" hidden="1">
      <c r="A162" s="167"/>
      <c r="B162" s="168">
        <v>1150</v>
      </c>
      <c r="C162" s="168">
        <v>7000067845</v>
      </c>
      <c r="D162" s="168" t="s">
        <v>1846</v>
      </c>
      <c r="E162" s="168" t="s">
        <v>1834</v>
      </c>
      <c r="F162" s="168">
        <v>1360</v>
      </c>
      <c r="G162" s="168">
        <v>25</v>
      </c>
      <c r="H162" s="168" t="s">
        <v>68</v>
      </c>
      <c r="I162" s="168" t="s">
        <v>1607</v>
      </c>
      <c r="J162" s="169">
        <v>5100.7</v>
      </c>
      <c r="K162" s="169">
        <v>2550.35</v>
      </c>
      <c r="L162" s="168" t="s">
        <v>1841</v>
      </c>
      <c r="M162" s="168">
        <v>1</v>
      </c>
      <c r="N162" s="168">
        <v>4046719049349</v>
      </c>
      <c r="O162" s="168" t="s">
        <v>1177</v>
      </c>
      <c r="P162" s="168">
        <v>1</v>
      </c>
      <c r="Q162" s="168"/>
      <c r="R162" s="170" t="s">
        <v>1760</v>
      </c>
    </row>
    <row r="163" spans="1:18" hidden="1">
      <c r="A163" s="167" t="s">
        <v>1618</v>
      </c>
      <c r="B163" s="168">
        <v>1150</v>
      </c>
      <c r="C163" s="168">
        <v>7100239815</v>
      </c>
      <c r="D163" s="168" t="s">
        <v>1847</v>
      </c>
      <c r="E163" s="168" t="s">
        <v>1834</v>
      </c>
      <c r="F163" s="168">
        <v>1370</v>
      </c>
      <c r="G163" s="168">
        <v>0.91</v>
      </c>
      <c r="H163" s="168" t="s">
        <v>68</v>
      </c>
      <c r="I163" s="168" t="s">
        <v>1607</v>
      </c>
      <c r="J163" s="169">
        <v>94.01</v>
      </c>
      <c r="K163" s="169">
        <v>47.005000000000003</v>
      </c>
      <c r="L163" s="168" t="s">
        <v>1608</v>
      </c>
      <c r="M163" s="168">
        <v>1</v>
      </c>
      <c r="N163" s="168">
        <v>638060883037</v>
      </c>
      <c r="O163" s="168" t="s">
        <v>1243</v>
      </c>
      <c r="P163" s="168">
        <v>175</v>
      </c>
      <c r="Q163" s="168"/>
      <c r="R163" s="170"/>
    </row>
    <row r="164" spans="1:18" hidden="1">
      <c r="A164" s="167"/>
      <c r="B164" s="168">
        <v>1150</v>
      </c>
      <c r="C164" s="168">
        <v>7000068184</v>
      </c>
      <c r="D164" s="168" t="s">
        <v>1848</v>
      </c>
      <c r="E164" s="168" t="s">
        <v>1849</v>
      </c>
      <c r="F164" s="168">
        <v>1270</v>
      </c>
      <c r="G164" s="168">
        <v>25</v>
      </c>
      <c r="H164" s="168" t="s">
        <v>65</v>
      </c>
      <c r="I164" s="168" t="s">
        <v>1607</v>
      </c>
      <c r="J164" s="169">
        <v>6062.2</v>
      </c>
      <c r="K164" s="169">
        <v>2505.54</v>
      </c>
      <c r="L164" s="168" t="s">
        <v>1850</v>
      </c>
      <c r="M164" s="168">
        <v>1</v>
      </c>
      <c r="N164" s="168">
        <v>4001895923111</v>
      </c>
      <c r="O164" s="168" t="s">
        <v>1177</v>
      </c>
      <c r="P164" s="168">
        <v>1</v>
      </c>
      <c r="Q164" s="168" t="s">
        <v>1717</v>
      </c>
      <c r="R164" s="170" t="s">
        <v>1760</v>
      </c>
    </row>
    <row r="165" spans="1:18" hidden="1">
      <c r="A165" s="167" t="s">
        <v>1618</v>
      </c>
      <c r="B165" s="168">
        <v>1150</v>
      </c>
      <c r="C165" s="168">
        <v>7000068185</v>
      </c>
      <c r="D165" s="168" t="s">
        <v>1851</v>
      </c>
      <c r="E165" s="168" t="s">
        <v>1849</v>
      </c>
      <c r="F165" s="168">
        <v>1270</v>
      </c>
      <c r="G165" s="168">
        <v>25</v>
      </c>
      <c r="H165" s="168" t="s">
        <v>67</v>
      </c>
      <c r="I165" s="168" t="s">
        <v>1607</v>
      </c>
      <c r="J165" s="169">
        <v>6062.2</v>
      </c>
      <c r="K165" s="169">
        <v>2431.62</v>
      </c>
      <c r="L165" s="168" t="s">
        <v>1850</v>
      </c>
      <c r="M165" s="168">
        <v>1</v>
      </c>
      <c r="N165" s="168">
        <v>4001895896705</v>
      </c>
      <c r="O165" s="168" t="s">
        <v>1177</v>
      </c>
      <c r="P165" s="168">
        <v>1</v>
      </c>
      <c r="Q165" s="168" t="s">
        <v>1717</v>
      </c>
      <c r="R165" s="170" t="s">
        <v>1760</v>
      </c>
    </row>
    <row r="166" spans="1:18" hidden="1">
      <c r="A166" s="167" t="s">
        <v>1618</v>
      </c>
      <c r="B166" s="168">
        <v>1150</v>
      </c>
      <c r="C166" s="168">
        <v>7100240727</v>
      </c>
      <c r="D166" s="168" t="s">
        <v>1852</v>
      </c>
      <c r="E166" s="168" t="s">
        <v>1834</v>
      </c>
      <c r="F166" s="168">
        <v>1270</v>
      </c>
      <c r="G166" s="168"/>
      <c r="H166" s="168" t="s">
        <v>69</v>
      </c>
      <c r="I166" s="168" t="s">
        <v>1607</v>
      </c>
      <c r="J166" s="169">
        <v>145.83330000000001</v>
      </c>
      <c r="K166" s="169">
        <v>72.916700000000006</v>
      </c>
      <c r="L166" s="168" t="s">
        <v>1853</v>
      </c>
      <c r="M166" s="168">
        <v>1</v>
      </c>
      <c r="N166" s="168"/>
      <c r="O166" s="168" t="s">
        <v>1546</v>
      </c>
      <c r="P166" s="168">
        <v>160.02000000000001</v>
      </c>
      <c r="Q166" s="168"/>
      <c r="R166" s="170"/>
    </row>
    <row r="167" spans="1:18" hidden="1">
      <c r="A167" s="167" t="s">
        <v>1618</v>
      </c>
      <c r="B167" s="168">
        <v>1150</v>
      </c>
      <c r="C167" s="168">
        <v>7100239814</v>
      </c>
      <c r="D167" s="168" t="s">
        <v>1854</v>
      </c>
      <c r="E167" s="168" t="s">
        <v>1834</v>
      </c>
      <c r="F167" s="168">
        <v>1270</v>
      </c>
      <c r="G167" s="168"/>
      <c r="H167" s="168" t="s">
        <v>399</v>
      </c>
      <c r="I167" s="168" t="s">
        <v>1607</v>
      </c>
      <c r="J167" s="169">
        <v>78.073099999999997</v>
      </c>
      <c r="K167" s="169">
        <v>39.036499999999997</v>
      </c>
      <c r="L167" s="168" t="s">
        <v>1855</v>
      </c>
      <c r="M167" s="168">
        <v>1</v>
      </c>
      <c r="N167" s="168"/>
      <c r="O167" s="168" t="s">
        <v>1546</v>
      </c>
      <c r="P167" s="168">
        <v>132.58799999999999</v>
      </c>
      <c r="Q167" s="168"/>
      <c r="R167" s="170"/>
    </row>
    <row r="168" spans="1:18" hidden="1">
      <c r="A168" s="167" t="s">
        <v>1618</v>
      </c>
      <c r="B168" s="168">
        <v>1150</v>
      </c>
      <c r="C168" s="168">
        <v>7000032774</v>
      </c>
      <c r="D168" s="168" t="s">
        <v>1856</v>
      </c>
      <c r="E168" s="168" t="s">
        <v>1834</v>
      </c>
      <c r="F168" s="168">
        <v>1270</v>
      </c>
      <c r="G168" s="168">
        <v>25</v>
      </c>
      <c r="H168" s="168" t="s">
        <v>399</v>
      </c>
      <c r="I168" s="168" t="s">
        <v>1607</v>
      </c>
      <c r="J168" s="169">
        <v>3712.37</v>
      </c>
      <c r="K168" s="169">
        <v>1856.1849999999999</v>
      </c>
      <c r="L168" s="168" t="s">
        <v>1808</v>
      </c>
      <c r="M168" s="168">
        <v>1</v>
      </c>
      <c r="N168" s="168"/>
      <c r="O168" s="168" t="s">
        <v>1177</v>
      </c>
      <c r="P168" s="168">
        <v>1</v>
      </c>
      <c r="Q168" s="168"/>
      <c r="R168" s="170" t="s">
        <v>1611</v>
      </c>
    </row>
    <row r="169" spans="1:18" hidden="1">
      <c r="A169" s="167" t="s">
        <v>1618</v>
      </c>
      <c r="B169" s="168">
        <v>1150</v>
      </c>
      <c r="C169" s="168">
        <v>7100240723</v>
      </c>
      <c r="D169" s="168" t="s">
        <v>1857</v>
      </c>
      <c r="E169" s="168" t="s">
        <v>1858</v>
      </c>
      <c r="F169" s="168">
        <v>1320</v>
      </c>
      <c r="G169" s="168">
        <v>0.91</v>
      </c>
      <c r="H169" s="168" t="s">
        <v>67</v>
      </c>
      <c r="I169" s="168" t="s">
        <v>1607</v>
      </c>
      <c r="J169" s="169">
        <v>126.3998</v>
      </c>
      <c r="K169" s="169">
        <v>63.1999</v>
      </c>
      <c r="L169" s="168" t="s">
        <v>1859</v>
      </c>
      <c r="M169" s="168">
        <v>1</v>
      </c>
      <c r="N169" s="168"/>
      <c r="O169" s="168" t="s">
        <v>1546</v>
      </c>
      <c r="P169" s="168">
        <v>160.02000000000001</v>
      </c>
      <c r="Q169" s="168"/>
      <c r="R169" s="170"/>
    </row>
    <row r="170" spans="1:18" hidden="1">
      <c r="A170" s="167" t="s">
        <v>1618</v>
      </c>
      <c r="B170" s="168">
        <v>1150</v>
      </c>
      <c r="C170" s="168">
        <v>7100240745</v>
      </c>
      <c r="D170" s="168" t="s">
        <v>1860</v>
      </c>
      <c r="E170" s="168" t="s">
        <v>1858</v>
      </c>
      <c r="F170" s="168">
        <v>1320</v>
      </c>
      <c r="G170" s="168">
        <v>0.91</v>
      </c>
      <c r="H170" s="168" t="s">
        <v>68</v>
      </c>
      <c r="I170" s="168" t="s">
        <v>1607</v>
      </c>
      <c r="J170" s="169">
        <v>67.900000000000006</v>
      </c>
      <c r="K170" s="169">
        <v>33.950000000000003</v>
      </c>
      <c r="L170" s="168" t="s">
        <v>1628</v>
      </c>
      <c r="M170" s="168">
        <v>1</v>
      </c>
      <c r="N170" s="168">
        <v>638060882924</v>
      </c>
      <c r="O170" s="168" t="s">
        <v>1243</v>
      </c>
      <c r="P170" s="168">
        <v>175</v>
      </c>
      <c r="Q170" s="168"/>
      <c r="R170" s="170"/>
    </row>
    <row r="171" spans="1:18" hidden="1">
      <c r="A171" s="167" t="s">
        <v>1618</v>
      </c>
      <c r="B171" s="168">
        <v>1150</v>
      </c>
      <c r="C171" s="168">
        <v>7100240744</v>
      </c>
      <c r="D171" s="168" t="s">
        <v>1861</v>
      </c>
      <c r="E171" s="168" t="s">
        <v>1858</v>
      </c>
      <c r="F171" s="168">
        <v>1320</v>
      </c>
      <c r="G171" s="168">
        <v>0.91</v>
      </c>
      <c r="H171" s="168" t="s">
        <v>65</v>
      </c>
      <c r="I171" s="168" t="s">
        <v>1607</v>
      </c>
      <c r="J171" s="169">
        <v>126.3998</v>
      </c>
      <c r="K171" s="169">
        <v>63.1999</v>
      </c>
      <c r="L171" s="168" t="s">
        <v>1862</v>
      </c>
      <c r="M171" s="168">
        <v>1</v>
      </c>
      <c r="N171" s="168"/>
      <c r="O171" s="168" t="s">
        <v>1546</v>
      </c>
      <c r="P171" s="168">
        <v>155.44800000000001</v>
      </c>
      <c r="Q171" s="168"/>
      <c r="R171" s="170"/>
    </row>
    <row r="172" spans="1:18" hidden="1">
      <c r="A172" s="167"/>
      <c r="B172" s="168">
        <v>1150</v>
      </c>
      <c r="C172" s="168">
        <v>7000068181</v>
      </c>
      <c r="D172" s="168" t="s">
        <v>1863</v>
      </c>
      <c r="E172" s="168" t="s">
        <v>1858</v>
      </c>
      <c r="F172" s="168">
        <v>1270</v>
      </c>
      <c r="G172" s="168">
        <v>25</v>
      </c>
      <c r="H172" s="168" t="s">
        <v>68</v>
      </c>
      <c r="I172" s="168" t="s">
        <v>1607</v>
      </c>
      <c r="J172" s="169">
        <v>4000.55</v>
      </c>
      <c r="K172" s="169">
        <v>2000.2750000000001</v>
      </c>
      <c r="L172" s="168" t="s">
        <v>1864</v>
      </c>
      <c r="M172" s="168">
        <v>1</v>
      </c>
      <c r="N172" s="168">
        <v>4001895904622</v>
      </c>
      <c r="O172" s="168" t="s">
        <v>1177</v>
      </c>
      <c r="P172" s="168">
        <v>1</v>
      </c>
      <c r="Q172" s="168"/>
      <c r="R172" s="170" t="s">
        <v>1611</v>
      </c>
    </row>
    <row r="173" spans="1:18" hidden="1">
      <c r="A173" s="167"/>
      <c r="B173" s="168">
        <v>6020</v>
      </c>
      <c r="C173" s="168">
        <v>7000032110</v>
      </c>
      <c r="D173" s="168" t="s">
        <v>1865</v>
      </c>
      <c r="E173" s="168" t="s">
        <v>1214</v>
      </c>
      <c r="F173" s="168">
        <v>635</v>
      </c>
      <c r="G173" s="168">
        <v>50</v>
      </c>
      <c r="H173" s="168" t="s">
        <v>83</v>
      </c>
      <c r="I173" s="168" t="s">
        <v>1607</v>
      </c>
      <c r="J173" s="169">
        <v>2749.72</v>
      </c>
      <c r="K173" s="169">
        <v>1374.86</v>
      </c>
      <c r="L173" s="168" t="s">
        <v>1866</v>
      </c>
      <c r="M173" s="168">
        <v>1</v>
      </c>
      <c r="N173" s="168"/>
      <c r="O173" s="168" t="s">
        <v>1177</v>
      </c>
      <c r="P173" s="168">
        <v>1</v>
      </c>
      <c r="Q173" s="168"/>
      <c r="R173" s="170" t="s">
        <v>1788</v>
      </c>
    </row>
    <row r="174" spans="1:18" hidden="1">
      <c r="A174" s="167"/>
      <c r="B174" s="168">
        <v>6020</v>
      </c>
      <c r="C174" s="168">
        <v>7000032112</v>
      </c>
      <c r="D174" s="168" t="s">
        <v>1867</v>
      </c>
      <c r="E174" s="168" t="s">
        <v>1214</v>
      </c>
      <c r="F174" s="168">
        <v>635</v>
      </c>
      <c r="G174" s="168">
        <v>50</v>
      </c>
      <c r="H174" s="168" t="s">
        <v>79</v>
      </c>
      <c r="I174" s="168" t="s">
        <v>1607</v>
      </c>
      <c r="J174" s="169">
        <v>2306.7800000000002</v>
      </c>
      <c r="K174" s="169">
        <v>1153.3900000000001</v>
      </c>
      <c r="L174" s="168" t="s">
        <v>1608</v>
      </c>
      <c r="M174" s="168">
        <v>1</v>
      </c>
      <c r="N174" s="168"/>
      <c r="O174" s="168" t="s">
        <v>1177</v>
      </c>
      <c r="P174" s="168">
        <v>1</v>
      </c>
      <c r="Q174" s="168"/>
      <c r="R174" s="170" t="s">
        <v>1868</v>
      </c>
    </row>
    <row r="175" spans="1:18" hidden="1">
      <c r="A175" s="167"/>
      <c r="B175" s="168">
        <v>6020</v>
      </c>
      <c r="C175" s="168">
        <v>7000028112</v>
      </c>
      <c r="D175" s="168" t="s">
        <v>1869</v>
      </c>
      <c r="E175" s="168" t="s">
        <v>1540</v>
      </c>
      <c r="F175" s="168">
        <v>610</v>
      </c>
      <c r="G175" s="168"/>
      <c r="H175" s="168" t="s">
        <v>1870</v>
      </c>
      <c r="I175" s="168" t="s">
        <v>1607</v>
      </c>
      <c r="J175" s="169">
        <v>4095.84</v>
      </c>
      <c r="K175" s="169">
        <v>2047.92</v>
      </c>
      <c r="L175" s="168" t="s">
        <v>1608</v>
      </c>
      <c r="M175" s="168">
        <v>1</v>
      </c>
      <c r="N175" s="168">
        <v>51111562277</v>
      </c>
      <c r="O175" s="168" t="s">
        <v>1177</v>
      </c>
      <c r="P175" s="168">
        <v>1</v>
      </c>
      <c r="Q175" s="168"/>
      <c r="R175" s="170" t="s">
        <v>1871</v>
      </c>
    </row>
    <row r="176" spans="1:18" hidden="1">
      <c r="A176" s="167"/>
      <c r="B176" s="168">
        <v>6020</v>
      </c>
      <c r="C176" s="168">
        <v>7000028110</v>
      </c>
      <c r="D176" s="168" t="s">
        <v>1872</v>
      </c>
      <c r="E176" s="168" t="s">
        <v>1540</v>
      </c>
      <c r="F176" s="168">
        <v>610</v>
      </c>
      <c r="G176" s="168"/>
      <c r="H176" s="168" t="s">
        <v>1541</v>
      </c>
      <c r="I176" s="168" t="s">
        <v>1607</v>
      </c>
      <c r="J176" s="169">
        <v>4095.84</v>
      </c>
      <c r="K176" s="169">
        <v>2047.92</v>
      </c>
      <c r="L176" s="168" t="s">
        <v>1608</v>
      </c>
      <c r="M176" s="168">
        <v>1</v>
      </c>
      <c r="N176" s="168">
        <v>51111546260</v>
      </c>
      <c r="O176" s="168" t="s">
        <v>1177</v>
      </c>
      <c r="P176" s="168">
        <v>1</v>
      </c>
      <c r="Q176" s="168"/>
      <c r="R176" s="170" t="s">
        <v>1871</v>
      </c>
    </row>
    <row r="177" spans="1:18" hidden="1">
      <c r="A177" s="167"/>
      <c r="B177" s="168">
        <v>6020</v>
      </c>
      <c r="C177" s="168">
        <v>7000000251</v>
      </c>
      <c r="D177" s="168" t="s">
        <v>1873</v>
      </c>
      <c r="E177" s="168" t="s">
        <v>1540</v>
      </c>
      <c r="F177" s="168">
        <v>610</v>
      </c>
      <c r="G177" s="168"/>
      <c r="H177" s="168" t="s">
        <v>1545</v>
      </c>
      <c r="I177" s="168" t="s">
        <v>1607</v>
      </c>
      <c r="J177" s="169">
        <v>4095.84</v>
      </c>
      <c r="K177" s="169">
        <v>2047.92</v>
      </c>
      <c r="L177" s="168" t="s">
        <v>1608</v>
      </c>
      <c r="M177" s="168">
        <v>1</v>
      </c>
      <c r="N177" s="168">
        <v>51111546277</v>
      </c>
      <c r="O177" s="168" t="s">
        <v>1177</v>
      </c>
      <c r="P177" s="168">
        <v>1</v>
      </c>
      <c r="Q177" s="168"/>
      <c r="R177" s="170" t="s">
        <v>1871</v>
      </c>
    </row>
    <row r="178" spans="1:18" hidden="1">
      <c r="A178" s="167"/>
      <c r="B178" s="168">
        <v>6020</v>
      </c>
      <c r="C178" s="168">
        <v>7000060417</v>
      </c>
      <c r="D178" s="168" t="s">
        <v>1874</v>
      </c>
      <c r="E178" s="168" t="s">
        <v>823</v>
      </c>
      <c r="F178" s="168">
        <v>660</v>
      </c>
      <c r="G178" s="168">
        <v>50</v>
      </c>
      <c r="H178" s="168" t="s">
        <v>77</v>
      </c>
      <c r="I178" s="168" t="s">
        <v>1607</v>
      </c>
      <c r="J178" s="169">
        <v>2898.48</v>
      </c>
      <c r="K178" s="169">
        <v>1449.24</v>
      </c>
      <c r="L178" s="168" t="s">
        <v>1875</v>
      </c>
      <c r="M178" s="168">
        <v>1</v>
      </c>
      <c r="N178" s="168"/>
      <c r="O178" s="168" t="s">
        <v>1177</v>
      </c>
      <c r="P178" s="168">
        <v>1</v>
      </c>
      <c r="Q178" s="168"/>
      <c r="R178" s="170" t="s">
        <v>1724</v>
      </c>
    </row>
    <row r="179" spans="1:18" hidden="1">
      <c r="A179" s="167" t="s">
        <v>1618</v>
      </c>
      <c r="B179" s="168">
        <v>6020</v>
      </c>
      <c r="C179" s="168">
        <v>7000032260</v>
      </c>
      <c r="D179" s="168" t="s">
        <v>1876</v>
      </c>
      <c r="E179" s="168" t="s">
        <v>823</v>
      </c>
      <c r="F179" s="168">
        <v>660</v>
      </c>
      <c r="G179" s="168">
        <v>50</v>
      </c>
      <c r="H179" s="168" t="s">
        <v>79</v>
      </c>
      <c r="I179" s="168" t="s">
        <v>1607</v>
      </c>
      <c r="J179" s="169">
        <v>2898.48</v>
      </c>
      <c r="K179" s="169">
        <v>1449.24</v>
      </c>
      <c r="L179" s="168" t="s">
        <v>1877</v>
      </c>
      <c r="M179" s="168">
        <v>1</v>
      </c>
      <c r="N179" s="168"/>
      <c r="O179" s="168" t="s">
        <v>1177</v>
      </c>
      <c r="P179" s="168">
        <v>1</v>
      </c>
      <c r="Q179" s="168"/>
      <c r="R179" s="170" t="s">
        <v>1724</v>
      </c>
    </row>
    <row r="180" spans="1:18" hidden="1">
      <c r="A180" s="167"/>
      <c r="B180" s="168">
        <v>6020</v>
      </c>
      <c r="C180" s="168">
        <v>7000067803</v>
      </c>
      <c r="D180" s="168" t="s">
        <v>1878</v>
      </c>
      <c r="E180" s="168" t="s">
        <v>823</v>
      </c>
      <c r="F180" s="168">
        <v>330</v>
      </c>
      <c r="G180" s="168">
        <v>50</v>
      </c>
      <c r="H180" s="168" t="s">
        <v>77</v>
      </c>
      <c r="I180" s="168" t="s">
        <v>1607</v>
      </c>
      <c r="J180" s="169">
        <v>1712.21</v>
      </c>
      <c r="K180" s="169">
        <v>856.10500000000002</v>
      </c>
      <c r="L180" s="168" t="s">
        <v>1608</v>
      </c>
      <c r="M180" s="168">
        <v>1</v>
      </c>
      <c r="N180" s="168">
        <v>4001895948329</v>
      </c>
      <c r="O180" s="168" t="s">
        <v>1177</v>
      </c>
      <c r="P180" s="168">
        <v>2</v>
      </c>
      <c r="Q180" s="168"/>
      <c r="R180" s="170" t="s">
        <v>1879</v>
      </c>
    </row>
    <row r="181" spans="1:18" hidden="1">
      <c r="A181" s="167" t="s">
        <v>1618</v>
      </c>
      <c r="B181" s="168">
        <v>6020</v>
      </c>
      <c r="C181" s="168">
        <v>7000067799</v>
      </c>
      <c r="D181" s="168" t="s">
        <v>1880</v>
      </c>
      <c r="E181" s="168" t="s">
        <v>823</v>
      </c>
      <c r="F181" s="168">
        <v>660</v>
      </c>
      <c r="G181" s="168">
        <v>100</v>
      </c>
      <c r="H181" s="168" t="s">
        <v>73</v>
      </c>
      <c r="I181" s="168" t="s">
        <v>1607</v>
      </c>
      <c r="J181" s="169">
        <v>5681.03</v>
      </c>
      <c r="K181" s="169">
        <v>2840.5149999999999</v>
      </c>
      <c r="L181" s="168" t="s">
        <v>1881</v>
      </c>
      <c r="M181" s="168">
        <v>1</v>
      </c>
      <c r="N181" s="168"/>
      <c r="O181" s="168" t="s">
        <v>1177</v>
      </c>
      <c r="P181" s="168">
        <v>1</v>
      </c>
      <c r="Q181" s="168"/>
      <c r="R181" s="170" t="s">
        <v>1741</v>
      </c>
    </row>
    <row r="182" spans="1:18" hidden="1">
      <c r="A182" s="167" t="s">
        <v>1618</v>
      </c>
      <c r="B182" s="168">
        <v>6020</v>
      </c>
      <c r="C182" s="168">
        <v>7100017100</v>
      </c>
      <c r="D182" s="168" t="s">
        <v>1882</v>
      </c>
      <c r="E182" s="168" t="s">
        <v>823</v>
      </c>
      <c r="F182" s="168">
        <v>660</v>
      </c>
      <c r="G182" s="168">
        <v>100</v>
      </c>
      <c r="H182" s="168" t="s">
        <v>71</v>
      </c>
      <c r="I182" s="168" t="s">
        <v>1607</v>
      </c>
      <c r="J182" s="169">
        <v>5681.03</v>
      </c>
      <c r="K182" s="169">
        <v>2840.5149999999999</v>
      </c>
      <c r="L182" s="168" t="s">
        <v>1881</v>
      </c>
      <c r="M182" s="168">
        <v>1</v>
      </c>
      <c r="N182" s="168"/>
      <c r="O182" s="168" t="s">
        <v>1177</v>
      </c>
      <c r="P182" s="168">
        <v>1</v>
      </c>
      <c r="Q182" s="168"/>
      <c r="R182" s="170" t="s">
        <v>1741</v>
      </c>
    </row>
    <row r="183" spans="1:18" hidden="1">
      <c r="A183" s="167" t="s">
        <v>1618</v>
      </c>
      <c r="B183" s="168">
        <v>6020</v>
      </c>
      <c r="C183" s="168">
        <v>7100019128</v>
      </c>
      <c r="D183" s="168" t="s">
        <v>1883</v>
      </c>
      <c r="E183" s="168" t="s">
        <v>823</v>
      </c>
      <c r="F183" s="168">
        <v>660</v>
      </c>
      <c r="G183" s="168">
        <v>100</v>
      </c>
      <c r="H183" s="168" t="s">
        <v>827</v>
      </c>
      <c r="I183" s="168" t="s">
        <v>1607</v>
      </c>
      <c r="J183" s="169">
        <v>5681.03</v>
      </c>
      <c r="K183" s="169">
        <v>2840.5149999999999</v>
      </c>
      <c r="L183" s="168" t="s">
        <v>1881</v>
      </c>
      <c r="M183" s="168">
        <v>1</v>
      </c>
      <c r="N183" s="168"/>
      <c r="O183" s="168" t="s">
        <v>1177</v>
      </c>
      <c r="P183" s="168">
        <v>1</v>
      </c>
      <c r="Q183" s="168"/>
      <c r="R183" s="170" t="s">
        <v>1741</v>
      </c>
    </row>
    <row r="184" spans="1:18" hidden="1">
      <c r="A184" s="167" t="s">
        <v>1618</v>
      </c>
      <c r="B184" s="168">
        <v>6020</v>
      </c>
      <c r="C184" s="168">
        <v>7000032292</v>
      </c>
      <c r="D184" s="168" t="s">
        <v>1884</v>
      </c>
      <c r="E184" s="168" t="s">
        <v>1375</v>
      </c>
      <c r="F184" s="168">
        <v>630</v>
      </c>
      <c r="G184" s="168">
        <v>50</v>
      </c>
      <c r="H184" s="168" t="s">
        <v>73</v>
      </c>
      <c r="I184" s="168" t="s">
        <v>1607</v>
      </c>
      <c r="J184" s="169">
        <v>3439.83</v>
      </c>
      <c r="K184" s="169">
        <v>1719.915</v>
      </c>
      <c r="L184" s="168" t="s">
        <v>1829</v>
      </c>
      <c r="M184" s="168">
        <v>1</v>
      </c>
      <c r="N184" s="168"/>
      <c r="O184" s="168" t="s">
        <v>1177</v>
      </c>
      <c r="P184" s="168">
        <v>1</v>
      </c>
      <c r="Q184" s="168"/>
      <c r="R184" s="170" t="s">
        <v>1724</v>
      </c>
    </row>
    <row r="185" spans="1:18" hidden="1">
      <c r="A185" s="167" t="s">
        <v>1618</v>
      </c>
      <c r="B185" s="168">
        <v>6020</v>
      </c>
      <c r="C185" s="168">
        <v>7000032288</v>
      </c>
      <c r="D185" s="168" t="s">
        <v>1885</v>
      </c>
      <c r="E185" s="168" t="s">
        <v>1375</v>
      </c>
      <c r="F185" s="168">
        <v>630</v>
      </c>
      <c r="G185" s="168">
        <v>50</v>
      </c>
      <c r="H185" s="168" t="s">
        <v>83</v>
      </c>
      <c r="I185" s="168" t="s">
        <v>1607</v>
      </c>
      <c r="J185" s="169">
        <v>3439.83</v>
      </c>
      <c r="K185" s="169">
        <v>1719.915</v>
      </c>
      <c r="L185" s="168" t="s">
        <v>1829</v>
      </c>
      <c r="M185" s="168">
        <v>1</v>
      </c>
      <c r="N185" s="168"/>
      <c r="O185" s="168" t="s">
        <v>1177</v>
      </c>
      <c r="P185" s="168">
        <v>1</v>
      </c>
      <c r="Q185" s="168"/>
      <c r="R185" s="170" t="s">
        <v>1724</v>
      </c>
    </row>
    <row r="186" spans="1:18" hidden="1">
      <c r="A186" s="167"/>
      <c r="B186" s="168">
        <v>6020</v>
      </c>
      <c r="C186" s="168">
        <v>7000032289</v>
      </c>
      <c r="D186" s="168" t="s">
        <v>1886</v>
      </c>
      <c r="E186" s="168" t="s">
        <v>1375</v>
      </c>
      <c r="F186" s="168">
        <v>630</v>
      </c>
      <c r="G186" s="168">
        <v>50</v>
      </c>
      <c r="H186" s="168" t="s">
        <v>81</v>
      </c>
      <c r="I186" s="168" t="s">
        <v>1607</v>
      </c>
      <c r="J186" s="169">
        <v>3439.83</v>
      </c>
      <c r="K186" s="169">
        <v>1719.915</v>
      </c>
      <c r="L186" s="168" t="s">
        <v>1887</v>
      </c>
      <c r="M186" s="168">
        <v>1</v>
      </c>
      <c r="N186" s="168"/>
      <c r="O186" s="168" t="s">
        <v>1177</v>
      </c>
      <c r="P186" s="168">
        <v>1</v>
      </c>
      <c r="Q186" s="168"/>
      <c r="R186" s="170" t="s">
        <v>1724</v>
      </c>
    </row>
    <row r="187" spans="1:18" hidden="1">
      <c r="A187" s="167" t="s">
        <v>1618</v>
      </c>
      <c r="B187" s="168">
        <v>6020</v>
      </c>
      <c r="C187" s="168">
        <v>7000032290</v>
      </c>
      <c r="D187" s="168" t="s">
        <v>1888</v>
      </c>
      <c r="E187" s="168" t="s">
        <v>1375</v>
      </c>
      <c r="F187" s="168">
        <v>630</v>
      </c>
      <c r="G187" s="168">
        <v>50</v>
      </c>
      <c r="H187" s="168" t="s">
        <v>79</v>
      </c>
      <c r="I187" s="168" t="s">
        <v>1607</v>
      </c>
      <c r="J187" s="169">
        <v>3439.83</v>
      </c>
      <c r="K187" s="169">
        <v>1719.915</v>
      </c>
      <c r="L187" s="168" t="s">
        <v>1889</v>
      </c>
      <c r="M187" s="168">
        <v>1</v>
      </c>
      <c r="N187" s="168"/>
      <c r="O187" s="168" t="s">
        <v>1177</v>
      </c>
      <c r="P187" s="168">
        <v>1</v>
      </c>
      <c r="Q187" s="168"/>
      <c r="R187" s="170" t="s">
        <v>1724</v>
      </c>
    </row>
    <row r="188" spans="1:18" hidden="1">
      <c r="A188" s="167" t="s">
        <v>1618</v>
      </c>
      <c r="B188" s="168">
        <v>6020</v>
      </c>
      <c r="C188" s="168">
        <v>7000032293</v>
      </c>
      <c r="D188" s="168" t="s">
        <v>1890</v>
      </c>
      <c r="E188" s="168" t="s">
        <v>1375</v>
      </c>
      <c r="F188" s="168">
        <v>630</v>
      </c>
      <c r="G188" s="168">
        <v>50</v>
      </c>
      <c r="H188" s="168" t="s">
        <v>71</v>
      </c>
      <c r="I188" s="168" t="s">
        <v>1607</v>
      </c>
      <c r="J188" s="169">
        <v>3439.83</v>
      </c>
      <c r="K188" s="169">
        <v>1719.915</v>
      </c>
      <c r="L188" s="168" t="s">
        <v>1891</v>
      </c>
      <c r="M188" s="168">
        <v>1</v>
      </c>
      <c r="N188" s="168"/>
      <c r="O188" s="168" t="s">
        <v>1177</v>
      </c>
      <c r="P188" s="168">
        <v>1</v>
      </c>
      <c r="Q188" s="168"/>
      <c r="R188" s="170" t="s">
        <v>1724</v>
      </c>
    </row>
    <row r="189" spans="1:18" hidden="1">
      <c r="A189" s="167"/>
      <c r="B189" s="168">
        <v>6020</v>
      </c>
      <c r="C189" s="168">
        <v>7000032294</v>
      </c>
      <c r="D189" s="168" t="s">
        <v>1892</v>
      </c>
      <c r="E189" s="168" t="s">
        <v>1375</v>
      </c>
      <c r="F189" s="168">
        <v>635</v>
      </c>
      <c r="G189" s="168">
        <v>50</v>
      </c>
      <c r="H189" s="168" t="s">
        <v>827</v>
      </c>
      <c r="I189" s="168" t="s">
        <v>1607</v>
      </c>
      <c r="J189" s="169">
        <v>3901.14</v>
      </c>
      <c r="K189" s="169">
        <v>1950.57</v>
      </c>
      <c r="L189" s="168" t="s">
        <v>1608</v>
      </c>
      <c r="M189" s="168">
        <v>1</v>
      </c>
      <c r="N189" s="168"/>
      <c r="O189" s="168" t="s">
        <v>1177</v>
      </c>
      <c r="P189" s="168">
        <v>1</v>
      </c>
      <c r="Q189" s="168"/>
      <c r="R189" s="170" t="s">
        <v>1724</v>
      </c>
    </row>
    <row r="190" spans="1:18" hidden="1">
      <c r="A190" s="167"/>
      <c r="B190" s="168">
        <v>6020</v>
      </c>
      <c r="C190" s="168">
        <v>7000032287</v>
      </c>
      <c r="D190" s="168" t="s">
        <v>1893</v>
      </c>
      <c r="E190" s="168" t="s">
        <v>1375</v>
      </c>
      <c r="F190" s="168">
        <v>630</v>
      </c>
      <c r="G190" s="168">
        <v>50</v>
      </c>
      <c r="H190" s="168" t="s">
        <v>77</v>
      </c>
      <c r="I190" s="168" t="s">
        <v>1607</v>
      </c>
      <c r="J190" s="169">
        <v>3439.83</v>
      </c>
      <c r="K190" s="169">
        <v>1719.915</v>
      </c>
      <c r="L190" s="168" t="s">
        <v>1894</v>
      </c>
      <c r="M190" s="168">
        <v>1</v>
      </c>
      <c r="N190" s="168"/>
      <c r="O190" s="168" t="s">
        <v>1177</v>
      </c>
      <c r="P190" s="168">
        <v>1</v>
      </c>
      <c r="Q190" s="168"/>
      <c r="R190" s="170" t="s">
        <v>1724</v>
      </c>
    </row>
    <row r="191" spans="1:18" hidden="1">
      <c r="A191" s="167"/>
      <c r="B191" s="168">
        <v>6020</v>
      </c>
      <c r="C191" s="168">
        <v>7000032291</v>
      </c>
      <c r="D191" s="168" t="s">
        <v>1895</v>
      </c>
      <c r="E191" s="168" t="s">
        <v>1375</v>
      </c>
      <c r="F191" s="168">
        <v>630</v>
      </c>
      <c r="G191" s="168">
        <v>50</v>
      </c>
      <c r="H191" s="168" t="s">
        <v>77</v>
      </c>
      <c r="I191" s="168" t="s">
        <v>1607</v>
      </c>
      <c r="J191" s="169">
        <v>3439.83</v>
      </c>
      <c r="K191" s="169">
        <v>1719.915</v>
      </c>
      <c r="L191" s="168" t="s">
        <v>1896</v>
      </c>
      <c r="M191" s="168">
        <v>1</v>
      </c>
      <c r="N191" s="168"/>
      <c r="O191" s="168" t="s">
        <v>1177</v>
      </c>
      <c r="P191" s="168">
        <v>1</v>
      </c>
      <c r="Q191" s="168"/>
      <c r="R191" s="170" t="s">
        <v>1724</v>
      </c>
    </row>
    <row r="192" spans="1:18" hidden="1">
      <c r="A192" s="167" t="s">
        <v>1618</v>
      </c>
      <c r="B192" s="168">
        <v>6020</v>
      </c>
      <c r="C192" s="168">
        <v>7010359685</v>
      </c>
      <c r="D192" s="168" t="s">
        <v>1897</v>
      </c>
      <c r="E192" s="168" t="s">
        <v>1234</v>
      </c>
      <c r="F192" s="168">
        <v>660</v>
      </c>
      <c r="G192" s="168">
        <v>45.7</v>
      </c>
      <c r="H192" s="168" t="s">
        <v>77</v>
      </c>
      <c r="I192" s="168" t="s">
        <v>1607</v>
      </c>
      <c r="J192" s="169">
        <v>1230</v>
      </c>
      <c r="K192" s="169">
        <v>615</v>
      </c>
      <c r="L192" s="168" t="s">
        <v>1608</v>
      </c>
      <c r="M192" s="168">
        <v>1</v>
      </c>
      <c r="N192" s="168">
        <v>51115664533</v>
      </c>
      <c r="O192" s="168" t="s">
        <v>1177</v>
      </c>
      <c r="P192" s="168">
        <v>1</v>
      </c>
      <c r="Q192" s="168"/>
      <c r="R192" s="170" t="s">
        <v>1634</v>
      </c>
    </row>
    <row r="193" spans="1:18" hidden="1">
      <c r="A193" s="167"/>
      <c r="B193" s="168">
        <v>6020</v>
      </c>
      <c r="C193" s="168">
        <v>7000032255</v>
      </c>
      <c r="D193" s="168" t="s">
        <v>1898</v>
      </c>
      <c r="E193" s="168" t="s">
        <v>1234</v>
      </c>
      <c r="F193" s="168">
        <v>610</v>
      </c>
      <c r="G193" s="168">
        <v>50</v>
      </c>
      <c r="H193" s="168" t="s">
        <v>85</v>
      </c>
      <c r="I193" s="168" t="s">
        <v>1607</v>
      </c>
      <c r="J193" s="169">
        <v>2614.23</v>
      </c>
      <c r="K193" s="169">
        <v>1307.115</v>
      </c>
      <c r="L193" s="168" t="s">
        <v>1899</v>
      </c>
      <c r="M193" s="168">
        <v>1</v>
      </c>
      <c r="N193" s="168"/>
      <c r="O193" s="168" t="s">
        <v>1177</v>
      </c>
      <c r="P193" s="168">
        <v>1</v>
      </c>
      <c r="Q193" s="168"/>
      <c r="R193" s="170" t="s">
        <v>1788</v>
      </c>
    </row>
    <row r="194" spans="1:18" hidden="1">
      <c r="A194" s="167"/>
      <c r="B194" s="168">
        <v>6020</v>
      </c>
      <c r="C194" s="168">
        <v>7000060047</v>
      </c>
      <c r="D194" s="168" t="s">
        <v>1900</v>
      </c>
      <c r="E194" s="168" t="s">
        <v>1234</v>
      </c>
      <c r="F194" s="168">
        <v>660</v>
      </c>
      <c r="G194" s="168">
        <v>50</v>
      </c>
      <c r="H194" s="168" t="s">
        <v>75</v>
      </c>
      <c r="I194" s="168" t="s">
        <v>1607</v>
      </c>
      <c r="J194" s="169">
        <v>2116.1999999999998</v>
      </c>
      <c r="K194" s="169">
        <v>1058.0999999999999</v>
      </c>
      <c r="L194" s="168" t="s">
        <v>1901</v>
      </c>
      <c r="M194" s="168">
        <v>1</v>
      </c>
      <c r="N194" s="168"/>
      <c r="O194" s="168" t="s">
        <v>1177</v>
      </c>
      <c r="P194" s="168">
        <v>1</v>
      </c>
      <c r="Q194" s="168"/>
      <c r="R194" s="170" t="s">
        <v>1788</v>
      </c>
    </row>
    <row r="195" spans="1:18" hidden="1">
      <c r="A195" s="167"/>
      <c r="B195" s="168">
        <v>6020</v>
      </c>
      <c r="C195" s="168">
        <v>7000010571</v>
      </c>
      <c r="D195" s="168" t="s">
        <v>1902</v>
      </c>
      <c r="E195" s="168" t="s">
        <v>829</v>
      </c>
      <c r="F195" s="168">
        <v>660</v>
      </c>
      <c r="G195" s="168">
        <v>1</v>
      </c>
      <c r="H195" s="168" t="s">
        <v>73</v>
      </c>
      <c r="I195" s="168" t="s">
        <v>1607</v>
      </c>
      <c r="J195" s="169">
        <v>43.19</v>
      </c>
      <c r="K195" s="169">
        <v>21.594999999999999</v>
      </c>
      <c r="L195" s="168" t="s">
        <v>1903</v>
      </c>
      <c r="M195" s="168">
        <v>1</v>
      </c>
      <c r="N195" s="168"/>
      <c r="O195" s="168" t="s">
        <v>1546</v>
      </c>
      <c r="P195" s="168">
        <v>0.91400000000000003</v>
      </c>
      <c r="Q195" s="168"/>
      <c r="R195" s="170"/>
    </row>
    <row r="196" spans="1:18" hidden="1">
      <c r="A196" s="167" t="s">
        <v>1618</v>
      </c>
      <c r="B196" s="168">
        <v>6020</v>
      </c>
      <c r="C196" s="168">
        <v>7000022556</v>
      </c>
      <c r="D196" s="168" t="s">
        <v>1904</v>
      </c>
      <c r="E196" s="168" t="s">
        <v>829</v>
      </c>
      <c r="F196" s="168">
        <v>660</v>
      </c>
      <c r="G196" s="168">
        <v>1</v>
      </c>
      <c r="H196" s="168" t="s">
        <v>81</v>
      </c>
      <c r="I196" s="168" t="s">
        <v>1607</v>
      </c>
      <c r="J196" s="169">
        <v>43.19</v>
      </c>
      <c r="K196" s="169">
        <v>21.594999999999999</v>
      </c>
      <c r="L196" s="168" t="s">
        <v>1905</v>
      </c>
      <c r="M196" s="168">
        <v>1</v>
      </c>
      <c r="N196" s="168"/>
      <c r="O196" s="168" t="s">
        <v>1546</v>
      </c>
      <c r="P196" s="168">
        <v>0.91400000000000003</v>
      </c>
      <c r="Q196" s="168"/>
      <c r="R196" s="170"/>
    </row>
    <row r="197" spans="1:18" hidden="1">
      <c r="A197" s="167" t="s">
        <v>1618</v>
      </c>
      <c r="B197" s="168">
        <v>6020</v>
      </c>
      <c r="C197" s="168">
        <v>7000010572</v>
      </c>
      <c r="D197" s="168" t="s">
        <v>1906</v>
      </c>
      <c r="E197" s="168" t="s">
        <v>829</v>
      </c>
      <c r="F197" s="168">
        <v>660</v>
      </c>
      <c r="G197" s="168"/>
      <c r="H197" s="168" t="s">
        <v>79</v>
      </c>
      <c r="I197" s="168" t="s">
        <v>1607</v>
      </c>
      <c r="J197" s="169">
        <v>3405.88</v>
      </c>
      <c r="K197" s="169">
        <v>1702.94</v>
      </c>
      <c r="L197" s="168" t="s">
        <v>1608</v>
      </c>
      <c r="M197" s="168">
        <v>1</v>
      </c>
      <c r="N197" s="168"/>
      <c r="O197" s="168" t="s">
        <v>1546</v>
      </c>
      <c r="P197" s="168">
        <v>1</v>
      </c>
      <c r="Q197" s="168"/>
      <c r="R197" s="170"/>
    </row>
    <row r="198" spans="1:18" hidden="1">
      <c r="A198" s="167"/>
      <c r="B198" s="168">
        <v>6020</v>
      </c>
      <c r="C198" s="168">
        <v>7000032091</v>
      </c>
      <c r="D198" s="168" t="s">
        <v>1907</v>
      </c>
      <c r="E198" s="168" t="s">
        <v>829</v>
      </c>
      <c r="F198" s="168">
        <v>660</v>
      </c>
      <c r="G198" s="168">
        <v>50</v>
      </c>
      <c r="H198" s="168" t="s">
        <v>73</v>
      </c>
      <c r="I198" s="168" t="s">
        <v>1607</v>
      </c>
      <c r="J198" s="169">
        <v>2116.1999999999998</v>
      </c>
      <c r="K198" s="169">
        <v>1058.0999999999999</v>
      </c>
      <c r="L198" s="168" t="s">
        <v>1908</v>
      </c>
      <c r="M198" s="168">
        <v>1</v>
      </c>
      <c r="N198" s="168"/>
      <c r="O198" s="168" t="s">
        <v>1177</v>
      </c>
      <c r="P198" s="168">
        <v>1</v>
      </c>
      <c r="Q198" s="168"/>
      <c r="R198" s="170" t="s">
        <v>1788</v>
      </c>
    </row>
    <row r="199" spans="1:18" hidden="1">
      <c r="A199" s="167" t="s">
        <v>1618</v>
      </c>
      <c r="B199" s="168">
        <v>6020</v>
      </c>
      <c r="C199" s="168">
        <v>7000060063</v>
      </c>
      <c r="D199" s="168" t="s">
        <v>1909</v>
      </c>
      <c r="E199" s="168" t="s">
        <v>829</v>
      </c>
      <c r="F199" s="168">
        <v>660</v>
      </c>
      <c r="G199" s="168">
        <v>100</v>
      </c>
      <c r="H199" s="168" t="s">
        <v>85</v>
      </c>
      <c r="I199" s="168" t="s">
        <v>1607</v>
      </c>
      <c r="J199" s="169">
        <v>4147.76</v>
      </c>
      <c r="K199" s="169">
        <v>2073.88</v>
      </c>
      <c r="L199" s="168" t="s">
        <v>1910</v>
      </c>
      <c r="M199" s="168">
        <v>1</v>
      </c>
      <c r="N199" s="168">
        <v>4001895914515</v>
      </c>
      <c r="O199" s="168" t="s">
        <v>1177</v>
      </c>
      <c r="P199" s="168">
        <v>1</v>
      </c>
      <c r="Q199" s="168"/>
      <c r="R199" s="170" t="s">
        <v>1724</v>
      </c>
    </row>
    <row r="200" spans="1:18" hidden="1">
      <c r="A200" s="167" t="s">
        <v>1618</v>
      </c>
      <c r="B200" s="168">
        <v>6020</v>
      </c>
      <c r="C200" s="168">
        <v>7000060062</v>
      </c>
      <c r="D200" s="168" t="s">
        <v>1911</v>
      </c>
      <c r="E200" s="168" t="s">
        <v>829</v>
      </c>
      <c r="F200" s="168">
        <v>660</v>
      </c>
      <c r="G200" s="168">
        <v>100</v>
      </c>
      <c r="H200" s="168" t="s">
        <v>83</v>
      </c>
      <c r="I200" s="168" t="s">
        <v>1607</v>
      </c>
      <c r="J200" s="169">
        <v>4147.76</v>
      </c>
      <c r="K200" s="169">
        <v>2073.88</v>
      </c>
      <c r="L200" s="168" t="s">
        <v>1912</v>
      </c>
      <c r="M200" s="168">
        <v>1</v>
      </c>
      <c r="N200" s="168">
        <v>4001895911729</v>
      </c>
      <c r="O200" s="168" t="s">
        <v>1177</v>
      </c>
      <c r="P200" s="168">
        <v>1</v>
      </c>
      <c r="Q200" s="168"/>
      <c r="R200" s="170" t="s">
        <v>1724</v>
      </c>
    </row>
    <row r="201" spans="1:18" hidden="1">
      <c r="A201" s="167" t="s">
        <v>1618</v>
      </c>
      <c r="B201" s="168">
        <v>6020</v>
      </c>
      <c r="C201" s="168">
        <v>7000060061</v>
      </c>
      <c r="D201" s="168" t="s">
        <v>1913</v>
      </c>
      <c r="E201" s="168" t="s">
        <v>829</v>
      </c>
      <c r="F201" s="168">
        <v>660</v>
      </c>
      <c r="G201" s="168">
        <v>100</v>
      </c>
      <c r="H201" s="168" t="s">
        <v>81</v>
      </c>
      <c r="I201" s="168" t="s">
        <v>1607</v>
      </c>
      <c r="J201" s="169">
        <v>4147.76</v>
      </c>
      <c r="K201" s="169">
        <v>2073.88</v>
      </c>
      <c r="L201" s="168" t="s">
        <v>1642</v>
      </c>
      <c r="M201" s="168">
        <v>1</v>
      </c>
      <c r="N201" s="168">
        <v>4001895911736</v>
      </c>
      <c r="O201" s="168" t="s">
        <v>1177</v>
      </c>
      <c r="P201" s="168">
        <v>1</v>
      </c>
      <c r="Q201" s="168"/>
      <c r="R201" s="170" t="s">
        <v>1724</v>
      </c>
    </row>
    <row r="202" spans="1:18" hidden="1">
      <c r="A202" s="167" t="s">
        <v>1618</v>
      </c>
      <c r="B202" s="168">
        <v>6020</v>
      </c>
      <c r="C202" s="168">
        <v>7000060060</v>
      </c>
      <c r="D202" s="168" t="s">
        <v>1914</v>
      </c>
      <c r="E202" s="168" t="s">
        <v>829</v>
      </c>
      <c r="F202" s="168">
        <v>660</v>
      </c>
      <c r="G202" s="168">
        <v>100</v>
      </c>
      <c r="H202" s="168" t="s">
        <v>79</v>
      </c>
      <c r="I202" s="168" t="s">
        <v>1607</v>
      </c>
      <c r="J202" s="169">
        <v>4147.76</v>
      </c>
      <c r="K202" s="169">
        <v>2073.88</v>
      </c>
      <c r="L202" s="168" t="s">
        <v>1915</v>
      </c>
      <c r="M202" s="168">
        <v>1</v>
      </c>
      <c r="N202" s="168">
        <v>4001895911743</v>
      </c>
      <c r="O202" s="168" t="s">
        <v>1177</v>
      </c>
      <c r="P202" s="168">
        <v>1</v>
      </c>
      <c r="Q202" s="168"/>
      <c r="R202" s="170" t="s">
        <v>1711</v>
      </c>
    </row>
    <row r="203" spans="1:18" hidden="1">
      <c r="A203" s="167" t="s">
        <v>1618</v>
      </c>
      <c r="B203" s="168">
        <v>6020</v>
      </c>
      <c r="C203" s="168">
        <v>7000060059</v>
      </c>
      <c r="D203" s="168" t="s">
        <v>1916</v>
      </c>
      <c r="E203" s="168" t="s">
        <v>829</v>
      </c>
      <c r="F203" s="168">
        <v>660</v>
      </c>
      <c r="G203" s="168">
        <v>100</v>
      </c>
      <c r="H203" s="168" t="s">
        <v>77</v>
      </c>
      <c r="I203" s="168" t="s">
        <v>1607</v>
      </c>
      <c r="J203" s="169">
        <v>4147.76</v>
      </c>
      <c r="K203" s="169">
        <v>2073.88</v>
      </c>
      <c r="L203" s="168" t="s">
        <v>1917</v>
      </c>
      <c r="M203" s="168">
        <v>1</v>
      </c>
      <c r="N203" s="168">
        <v>4001895911750</v>
      </c>
      <c r="O203" s="168" t="s">
        <v>1177</v>
      </c>
      <c r="P203" s="168">
        <v>1</v>
      </c>
      <c r="Q203" s="168"/>
      <c r="R203" s="170" t="s">
        <v>1711</v>
      </c>
    </row>
    <row r="204" spans="1:18" hidden="1">
      <c r="A204" s="167" t="s">
        <v>1618</v>
      </c>
      <c r="B204" s="168">
        <v>6020</v>
      </c>
      <c r="C204" s="168">
        <v>7000060058</v>
      </c>
      <c r="D204" s="168" t="s">
        <v>1918</v>
      </c>
      <c r="E204" s="168" t="s">
        <v>829</v>
      </c>
      <c r="F204" s="168">
        <v>660</v>
      </c>
      <c r="G204" s="168">
        <v>100</v>
      </c>
      <c r="H204" s="168" t="s">
        <v>75</v>
      </c>
      <c r="I204" s="168" t="s">
        <v>1607</v>
      </c>
      <c r="J204" s="169">
        <v>4147.76</v>
      </c>
      <c r="K204" s="169">
        <v>2073.88</v>
      </c>
      <c r="L204" s="168" t="s">
        <v>1919</v>
      </c>
      <c r="M204" s="168">
        <v>1</v>
      </c>
      <c r="N204" s="168">
        <v>4001895911767</v>
      </c>
      <c r="O204" s="168" t="s">
        <v>1177</v>
      </c>
      <c r="P204" s="168">
        <v>1</v>
      </c>
      <c r="Q204" s="168"/>
      <c r="R204" s="170" t="s">
        <v>1711</v>
      </c>
    </row>
    <row r="205" spans="1:18" hidden="1">
      <c r="A205" s="167" t="s">
        <v>1618</v>
      </c>
      <c r="B205" s="168">
        <v>6020</v>
      </c>
      <c r="C205" s="168">
        <v>7000060057</v>
      </c>
      <c r="D205" s="168" t="s">
        <v>1920</v>
      </c>
      <c r="E205" s="168" t="s">
        <v>829</v>
      </c>
      <c r="F205" s="168">
        <v>660</v>
      </c>
      <c r="G205" s="168">
        <v>100</v>
      </c>
      <c r="H205" s="168" t="s">
        <v>73</v>
      </c>
      <c r="I205" s="168" t="s">
        <v>1607</v>
      </c>
      <c r="J205" s="169">
        <v>4147.76</v>
      </c>
      <c r="K205" s="169">
        <v>2073.88</v>
      </c>
      <c r="L205" s="168" t="s">
        <v>1638</v>
      </c>
      <c r="M205" s="168">
        <v>1</v>
      </c>
      <c r="N205" s="168">
        <v>4001895911774</v>
      </c>
      <c r="O205" s="168" t="s">
        <v>1177</v>
      </c>
      <c r="P205" s="168">
        <v>1</v>
      </c>
      <c r="Q205" s="168"/>
      <c r="R205" s="170" t="s">
        <v>1724</v>
      </c>
    </row>
    <row r="206" spans="1:18" hidden="1">
      <c r="A206" s="167" t="s">
        <v>1618</v>
      </c>
      <c r="B206" s="168">
        <v>6020</v>
      </c>
      <c r="C206" s="168">
        <v>7000060056</v>
      </c>
      <c r="D206" s="168" t="s">
        <v>1921</v>
      </c>
      <c r="E206" s="168" t="s">
        <v>829</v>
      </c>
      <c r="F206" s="168">
        <v>660</v>
      </c>
      <c r="G206" s="168">
        <v>100</v>
      </c>
      <c r="H206" s="168" t="s">
        <v>71</v>
      </c>
      <c r="I206" s="168" t="s">
        <v>1607</v>
      </c>
      <c r="J206" s="169">
        <v>4147.76</v>
      </c>
      <c r="K206" s="169">
        <v>2073.88</v>
      </c>
      <c r="L206" s="168" t="s">
        <v>1922</v>
      </c>
      <c r="M206" s="168">
        <v>1</v>
      </c>
      <c r="N206" s="168">
        <v>4001895914522</v>
      </c>
      <c r="O206" s="168" t="s">
        <v>1177</v>
      </c>
      <c r="P206" s="168">
        <v>1</v>
      </c>
      <c r="Q206" s="168"/>
      <c r="R206" s="170" t="s">
        <v>1724</v>
      </c>
    </row>
    <row r="207" spans="1:18" hidden="1">
      <c r="A207" s="167"/>
      <c r="B207" s="168">
        <v>6020</v>
      </c>
      <c r="C207" s="168">
        <v>7000032096</v>
      </c>
      <c r="D207" s="168" t="s">
        <v>1923</v>
      </c>
      <c r="E207" s="168" t="s">
        <v>829</v>
      </c>
      <c r="F207" s="168">
        <v>660</v>
      </c>
      <c r="G207" s="168">
        <v>50</v>
      </c>
      <c r="H207" s="168" t="s">
        <v>85</v>
      </c>
      <c r="I207" s="168" t="s">
        <v>1607</v>
      </c>
      <c r="J207" s="169">
        <v>2116.1999999999998</v>
      </c>
      <c r="K207" s="169">
        <v>1058.0999999999999</v>
      </c>
      <c r="L207" s="168" t="s">
        <v>1901</v>
      </c>
      <c r="M207" s="168">
        <v>1</v>
      </c>
      <c r="N207" s="168"/>
      <c r="O207" s="168" t="s">
        <v>1177</v>
      </c>
      <c r="P207" s="168">
        <v>1</v>
      </c>
      <c r="Q207" s="168"/>
      <c r="R207" s="170" t="s">
        <v>1788</v>
      </c>
    </row>
    <row r="208" spans="1:18" hidden="1">
      <c r="A208" s="167"/>
      <c r="B208" s="168">
        <v>6020</v>
      </c>
      <c r="C208" s="168">
        <v>7000032095</v>
      </c>
      <c r="D208" s="168" t="s">
        <v>1924</v>
      </c>
      <c r="E208" s="168" t="s">
        <v>829</v>
      </c>
      <c r="F208" s="168">
        <v>660</v>
      </c>
      <c r="G208" s="168">
        <v>50</v>
      </c>
      <c r="H208" s="168" t="s">
        <v>83</v>
      </c>
      <c r="I208" s="168" t="s">
        <v>1607</v>
      </c>
      <c r="J208" s="169">
        <v>2116.1999999999998</v>
      </c>
      <c r="K208" s="169">
        <v>1058.0999999999999</v>
      </c>
      <c r="L208" s="168" t="s">
        <v>1908</v>
      </c>
      <c r="M208" s="168">
        <v>1</v>
      </c>
      <c r="N208" s="168"/>
      <c r="O208" s="168" t="s">
        <v>1177</v>
      </c>
      <c r="P208" s="168">
        <v>1</v>
      </c>
      <c r="Q208" s="168"/>
      <c r="R208" s="170" t="s">
        <v>1788</v>
      </c>
    </row>
    <row r="209" spans="1:18" hidden="1">
      <c r="A209" s="167"/>
      <c r="B209" s="168">
        <v>6020</v>
      </c>
      <c r="C209" s="168">
        <v>7000032094</v>
      </c>
      <c r="D209" s="168" t="s">
        <v>1925</v>
      </c>
      <c r="E209" s="168" t="s">
        <v>829</v>
      </c>
      <c r="F209" s="168">
        <v>660</v>
      </c>
      <c r="G209" s="168">
        <v>50</v>
      </c>
      <c r="H209" s="168" t="s">
        <v>81</v>
      </c>
      <c r="I209" s="168" t="s">
        <v>1607</v>
      </c>
      <c r="J209" s="169">
        <v>2116.1999999999998</v>
      </c>
      <c r="K209" s="169">
        <v>1058.0999999999999</v>
      </c>
      <c r="L209" s="168" t="s">
        <v>1901</v>
      </c>
      <c r="M209" s="168">
        <v>1</v>
      </c>
      <c r="N209" s="168"/>
      <c r="O209" s="168" t="s">
        <v>1177</v>
      </c>
      <c r="P209" s="168">
        <v>1</v>
      </c>
      <c r="Q209" s="168"/>
      <c r="R209" s="170" t="s">
        <v>1788</v>
      </c>
    </row>
    <row r="210" spans="1:18" hidden="1">
      <c r="A210" s="167"/>
      <c r="B210" s="168">
        <v>6020</v>
      </c>
      <c r="C210" s="168">
        <v>7000060046</v>
      </c>
      <c r="D210" s="168" t="s">
        <v>1926</v>
      </c>
      <c r="E210" s="168" t="s">
        <v>829</v>
      </c>
      <c r="F210" s="168">
        <v>660</v>
      </c>
      <c r="G210" s="168">
        <v>50</v>
      </c>
      <c r="H210" s="168" t="s">
        <v>71</v>
      </c>
      <c r="I210" s="168" t="s">
        <v>1607</v>
      </c>
      <c r="J210" s="169">
        <v>2116.1999999999998</v>
      </c>
      <c r="K210" s="169">
        <v>1058.0999999999999</v>
      </c>
      <c r="L210" s="168" t="s">
        <v>1908</v>
      </c>
      <c r="M210" s="168">
        <v>1</v>
      </c>
      <c r="N210" s="168">
        <v>4001895911569</v>
      </c>
      <c r="O210" s="168" t="s">
        <v>1177</v>
      </c>
      <c r="P210" s="168">
        <v>1</v>
      </c>
      <c r="Q210" s="168"/>
      <c r="R210" s="170" t="s">
        <v>1711</v>
      </c>
    </row>
    <row r="211" spans="1:18" hidden="1">
      <c r="A211" s="167"/>
      <c r="B211" s="168">
        <v>6020</v>
      </c>
      <c r="C211" s="168">
        <v>7000032111</v>
      </c>
      <c r="D211" s="168" t="s">
        <v>1927</v>
      </c>
      <c r="E211" s="168" t="s">
        <v>1214</v>
      </c>
      <c r="F211" s="168">
        <v>635</v>
      </c>
      <c r="G211" s="168">
        <v>50</v>
      </c>
      <c r="H211" s="168" t="s">
        <v>81</v>
      </c>
      <c r="I211" s="168" t="s">
        <v>1607</v>
      </c>
      <c r="J211" s="169">
        <v>2749.72</v>
      </c>
      <c r="K211" s="169">
        <v>1374.86</v>
      </c>
      <c r="L211" s="168" t="s">
        <v>1928</v>
      </c>
      <c r="M211" s="168">
        <v>1</v>
      </c>
      <c r="N211" s="168"/>
      <c r="O211" s="168" t="s">
        <v>1177</v>
      </c>
      <c r="P211" s="168">
        <v>1</v>
      </c>
      <c r="Q211" s="168"/>
      <c r="R211" s="170" t="s">
        <v>1788</v>
      </c>
    </row>
    <row r="212" spans="1:18" hidden="1">
      <c r="A212" s="167" t="s">
        <v>1618</v>
      </c>
      <c r="B212" s="168">
        <v>6020</v>
      </c>
      <c r="C212" s="168">
        <v>7100142311</v>
      </c>
      <c r="D212" s="168" t="s">
        <v>1929</v>
      </c>
      <c r="E212" s="168" t="s">
        <v>1189</v>
      </c>
      <c r="F212" s="168">
        <v>610</v>
      </c>
      <c r="G212" s="168">
        <v>100</v>
      </c>
      <c r="H212" s="168" t="s">
        <v>81</v>
      </c>
      <c r="I212" s="168" t="s">
        <v>1607</v>
      </c>
      <c r="J212" s="169">
        <v>3700.04</v>
      </c>
      <c r="K212" s="169">
        <v>1850.02</v>
      </c>
      <c r="L212" s="168" t="s">
        <v>1608</v>
      </c>
      <c r="M212" s="168">
        <v>1</v>
      </c>
      <c r="N212" s="168"/>
      <c r="O212" s="168" t="s">
        <v>1547</v>
      </c>
      <c r="P212" s="168">
        <v>1</v>
      </c>
      <c r="Q212" s="168"/>
      <c r="R212" s="170" t="s">
        <v>1930</v>
      </c>
    </row>
    <row r="213" spans="1:18" hidden="1">
      <c r="A213" s="167"/>
      <c r="B213" s="168">
        <v>6020</v>
      </c>
      <c r="C213" s="168">
        <v>7000060015</v>
      </c>
      <c r="D213" s="168" t="s">
        <v>1931</v>
      </c>
      <c r="E213" s="168" t="s">
        <v>1189</v>
      </c>
      <c r="F213" s="168">
        <v>305</v>
      </c>
      <c r="G213" s="168">
        <v>50</v>
      </c>
      <c r="H213" s="168" t="s">
        <v>81</v>
      </c>
      <c r="I213" s="168" t="s">
        <v>1607</v>
      </c>
      <c r="J213" s="169">
        <v>842.73</v>
      </c>
      <c r="K213" s="169">
        <v>421.36500000000001</v>
      </c>
      <c r="L213" s="168" t="s">
        <v>1608</v>
      </c>
      <c r="M213" s="168">
        <v>1</v>
      </c>
      <c r="N213" s="168">
        <v>4046719056095</v>
      </c>
      <c r="O213" s="168" t="s">
        <v>1177</v>
      </c>
      <c r="P213" s="168">
        <v>2</v>
      </c>
      <c r="Q213" s="168"/>
      <c r="R213" s="170" t="s">
        <v>1932</v>
      </c>
    </row>
    <row r="214" spans="1:18" hidden="1">
      <c r="A214" s="167" t="s">
        <v>1618</v>
      </c>
      <c r="B214" s="168">
        <v>6020</v>
      </c>
      <c r="C214" s="168">
        <v>7000060020</v>
      </c>
      <c r="D214" s="168" t="s">
        <v>1933</v>
      </c>
      <c r="E214" s="168" t="s">
        <v>1189</v>
      </c>
      <c r="F214" s="168">
        <v>610</v>
      </c>
      <c r="G214" s="168">
        <v>100</v>
      </c>
      <c r="H214" s="168" t="s">
        <v>83</v>
      </c>
      <c r="I214" s="168" t="s">
        <v>1607</v>
      </c>
      <c r="J214" s="169">
        <v>3262.02</v>
      </c>
      <c r="K214" s="169">
        <v>1631.01</v>
      </c>
      <c r="L214" s="168" t="s">
        <v>1934</v>
      </c>
      <c r="M214" s="168">
        <v>1</v>
      </c>
      <c r="N214" s="168"/>
      <c r="O214" s="168" t="s">
        <v>1177</v>
      </c>
      <c r="P214" s="168">
        <v>1</v>
      </c>
      <c r="Q214" s="168"/>
      <c r="R214" s="170" t="s">
        <v>1724</v>
      </c>
    </row>
    <row r="215" spans="1:18" hidden="1">
      <c r="A215" s="167" t="s">
        <v>1618</v>
      </c>
      <c r="B215" s="168">
        <v>6020</v>
      </c>
      <c r="C215" s="168">
        <v>7000060017</v>
      </c>
      <c r="D215" s="168" t="s">
        <v>1935</v>
      </c>
      <c r="E215" s="168" t="s">
        <v>1189</v>
      </c>
      <c r="F215" s="168">
        <v>610</v>
      </c>
      <c r="G215" s="168">
        <v>100</v>
      </c>
      <c r="H215" s="168" t="s">
        <v>79</v>
      </c>
      <c r="I215" s="168" t="s">
        <v>1607</v>
      </c>
      <c r="J215" s="169">
        <v>3213.87</v>
      </c>
      <c r="K215" s="169">
        <v>1606.9349999999999</v>
      </c>
      <c r="L215" s="168" t="s">
        <v>1608</v>
      </c>
      <c r="M215" s="168">
        <v>1</v>
      </c>
      <c r="N215" s="168">
        <v>4046719056187</v>
      </c>
      <c r="O215" s="168" t="s">
        <v>1177</v>
      </c>
      <c r="P215" s="168">
        <v>1</v>
      </c>
      <c r="Q215" s="168"/>
      <c r="R215" s="170" t="s">
        <v>1711</v>
      </c>
    </row>
    <row r="216" spans="1:18" hidden="1">
      <c r="A216" s="167"/>
      <c r="B216" s="168">
        <v>6020</v>
      </c>
      <c r="C216" s="168">
        <v>7000060019</v>
      </c>
      <c r="D216" s="168" t="s">
        <v>1936</v>
      </c>
      <c r="E216" s="168" t="s">
        <v>1189</v>
      </c>
      <c r="F216" s="168">
        <v>610</v>
      </c>
      <c r="G216" s="168">
        <v>100</v>
      </c>
      <c r="H216" s="168" t="s">
        <v>73</v>
      </c>
      <c r="I216" s="168" t="s">
        <v>1607</v>
      </c>
      <c r="J216" s="169">
        <v>3905.78</v>
      </c>
      <c r="K216" s="169">
        <v>1952.89</v>
      </c>
      <c r="L216" s="168" t="s">
        <v>1608</v>
      </c>
      <c r="M216" s="168">
        <v>1</v>
      </c>
      <c r="N216" s="168">
        <v>4046719059010</v>
      </c>
      <c r="O216" s="168" t="s">
        <v>1177</v>
      </c>
      <c r="P216" s="168">
        <v>1</v>
      </c>
      <c r="Q216" s="168"/>
      <c r="R216" s="170" t="s">
        <v>1711</v>
      </c>
    </row>
    <row r="217" spans="1:18" hidden="1">
      <c r="A217" s="167"/>
      <c r="B217" s="168">
        <v>1110</v>
      </c>
      <c r="C217" s="168">
        <v>7000085040</v>
      </c>
      <c r="D217" s="168" t="s">
        <v>1937</v>
      </c>
      <c r="E217" s="168">
        <v>734</v>
      </c>
      <c r="F217" s="168">
        <v>1380</v>
      </c>
      <c r="G217" s="168"/>
      <c r="H217" s="168" t="s">
        <v>923</v>
      </c>
      <c r="I217" s="168" t="s">
        <v>1607</v>
      </c>
      <c r="J217" s="169">
        <v>9.5299999999999994</v>
      </c>
      <c r="K217" s="169">
        <v>4.7649999999999997</v>
      </c>
      <c r="L217" s="168" t="s">
        <v>1648</v>
      </c>
      <c r="M217" s="168">
        <v>1</v>
      </c>
      <c r="N217" s="168"/>
      <c r="O217" s="168" t="s">
        <v>1546</v>
      </c>
      <c r="P217" s="168">
        <v>1000</v>
      </c>
      <c r="Q217" s="168"/>
      <c r="R217" s="170"/>
    </row>
    <row r="218" spans="1:18" hidden="1">
      <c r="A218" s="167"/>
      <c r="B218" s="168">
        <v>1110</v>
      </c>
      <c r="C218" s="168">
        <v>7000085041</v>
      </c>
      <c r="D218" s="168" t="s">
        <v>1938</v>
      </c>
      <c r="E218" s="168">
        <v>734</v>
      </c>
      <c r="F218" s="168">
        <v>1380</v>
      </c>
      <c r="G218" s="168"/>
      <c r="H218" s="168" t="s">
        <v>924</v>
      </c>
      <c r="I218" s="168" t="s">
        <v>1607</v>
      </c>
      <c r="J218" s="169">
        <v>9.93</v>
      </c>
      <c r="K218" s="169">
        <v>4.9649999999999999</v>
      </c>
      <c r="L218" s="168" t="s">
        <v>1939</v>
      </c>
      <c r="M218" s="168">
        <v>1</v>
      </c>
      <c r="N218" s="168"/>
      <c r="O218" s="168" t="s">
        <v>1546</v>
      </c>
      <c r="P218" s="168">
        <v>1000</v>
      </c>
      <c r="Q218" s="168"/>
      <c r="R218" s="170"/>
    </row>
    <row r="219" spans="1:18" hidden="1">
      <c r="A219" s="167"/>
      <c r="B219" s="168">
        <v>1110</v>
      </c>
      <c r="C219" s="168">
        <v>7000085043</v>
      </c>
      <c r="D219" s="168" t="s">
        <v>1940</v>
      </c>
      <c r="E219" s="168">
        <v>734</v>
      </c>
      <c r="F219" s="168">
        <v>1380</v>
      </c>
      <c r="G219" s="168"/>
      <c r="H219" s="168" t="s">
        <v>922</v>
      </c>
      <c r="I219" s="168" t="s">
        <v>1607</v>
      </c>
      <c r="J219" s="169">
        <v>9.3000000000000007</v>
      </c>
      <c r="K219" s="169">
        <v>4.6500000000000004</v>
      </c>
      <c r="L219" s="168" t="s">
        <v>1941</v>
      </c>
      <c r="M219" s="168">
        <v>1</v>
      </c>
      <c r="N219" s="168"/>
      <c r="O219" s="168" t="s">
        <v>1546</v>
      </c>
      <c r="P219" s="168">
        <v>1000</v>
      </c>
      <c r="Q219" s="168"/>
      <c r="R219" s="170"/>
    </row>
    <row r="220" spans="1:18" hidden="1">
      <c r="A220" s="167"/>
      <c r="B220" s="168">
        <v>1150</v>
      </c>
      <c r="C220" s="168">
        <v>7100240681</v>
      </c>
      <c r="D220" s="168" t="s">
        <v>1425</v>
      </c>
      <c r="E220" s="168" t="s">
        <v>965</v>
      </c>
      <c r="F220" s="168">
        <v>1270</v>
      </c>
      <c r="G220" s="168"/>
      <c r="H220" s="168" t="s">
        <v>68</v>
      </c>
      <c r="I220" s="168" t="s">
        <v>1607</v>
      </c>
      <c r="J220" s="169">
        <v>96.05</v>
      </c>
      <c r="K220" s="169">
        <v>48.024999999999999</v>
      </c>
      <c r="L220" s="168" t="s">
        <v>1942</v>
      </c>
      <c r="M220" s="168">
        <v>1</v>
      </c>
      <c r="N220" s="168">
        <v>638060882986</v>
      </c>
      <c r="O220" s="168" t="s">
        <v>1243</v>
      </c>
      <c r="P220" s="168">
        <v>150</v>
      </c>
      <c r="Q220" s="168"/>
      <c r="R220" s="170"/>
    </row>
    <row r="221" spans="1:18" hidden="1">
      <c r="A221" s="167" t="s">
        <v>1618</v>
      </c>
      <c r="B221" s="168">
        <v>1150</v>
      </c>
      <c r="C221" s="168">
        <v>7000068186</v>
      </c>
      <c r="D221" s="168" t="s">
        <v>1943</v>
      </c>
      <c r="E221" s="168" t="s">
        <v>1944</v>
      </c>
      <c r="F221" s="168">
        <v>1270</v>
      </c>
      <c r="G221" s="168">
        <v>25</v>
      </c>
      <c r="H221" s="168" t="s">
        <v>68</v>
      </c>
      <c r="I221" s="168" t="s">
        <v>1607</v>
      </c>
      <c r="J221" s="169">
        <v>6062.2</v>
      </c>
      <c r="K221" s="169">
        <v>3031.1</v>
      </c>
      <c r="L221" s="168" t="s">
        <v>1945</v>
      </c>
      <c r="M221" s="168">
        <v>1</v>
      </c>
      <c r="N221" s="168">
        <v>4001895904707</v>
      </c>
      <c r="O221" s="168" t="s">
        <v>1177</v>
      </c>
      <c r="P221" s="168">
        <v>1</v>
      </c>
      <c r="Q221" s="168"/>
      <c r="R221" s="170" t="s">
        <v>1760</v>
      </c>
    </row>
    <row r="222" spans="1:18" hidden="1">
      <c r="A222" s="167"/>
      <c r="B222" s="168">
        <v>1150</v>
      </c>
      <c r="C222" s="168">
        <v>7000032759</v>
      </c>
      <c r="D222" s="168" t="s">
        <v>1946</v>
      </c>
      <c r="E222" s="168" t="s">
        <v>1834</v>
      </c>
      <c r="F222" s="168"/>
      <c r="G222" s="168"/>
      <c r="H222" s="168" t="s">
        <v>69</v>
      </c>
      <c r="I222" s="168" t="s">
        <v>1607</v>
      </c>
      <c r="J222" s="169">
        <v>4763.1499999999996</v>
      </c>
      <c r="K222" s="169">
        <v>2381.5749999999998</v>
      </c>
      <c r="L222" s="168" t="s">
        <v>1947</v>
      </c>
      <c r="M222" s="168">
        <v>1</v>
      </c>
      <c r="N222" s="168"/>
      <c r="O222" s="168" t="s">
        <v>1177</v>
      </c>
      <c r="P222" s="168">
        <v>1</v>
      </c>
      <c r="Q222" s="168"/>
      <c r="R222" s="170" t="s">
        <v>1611</v>
      </c>
    </row>
    <row r="223" spans="1:18" hidden="1">
      <c r="A223" s="167"/>
      <c r="B223" s="168">
        <v>1150</v>
      </c>
      <c r="C223" s="168">
        <v>7100182549</v>
      </c>
      <c r="D223" s="168" t="s">
        <v>1948</v>
      </c>
      <c r="E223" s="168" t="s">
        <v>1585</v>
      </c>
      <c r="F223" s="168">
        <v>965</v>
      </c>
      <c r="G223" s="168"/>
      <c r="H223" s="168" t="s">
        <v>974</v>
      </c>
      <c r="I223" s="168" t="s">
        <v>1607</v>
      </c>
      <c r="J223" s="169">
        <v>1667.8</v>
      </c>
      <c r="K223" s="169">
        <v>833.9</v>
      </c>
      <c r="L223" s="168" t="s">
        <v>1817</v>
      </c>
      <c r="M223" s="168">
        <v>1</v>
      </c>
      <c r="N223" s="168">
        <v>53134375295470</v>
      </c>
      <c r="O223" s="168" t="s">
        <v>1177</v>
      </c>
      <c r="P223" s="168">
        <v>1</v>
      </c>
      <c r="Q223" s="168"/>
      <c r="R223" s="170" t="s">
        <v>1634</v>
      </c>
    </row>
    <row r="224" spans="1:18" hidden="1">
      <c r="A224" s="167"/>
      <c r="B224" s="168">
        <v>1150</v>
      </c>
      <c r="C224" s="168">
        <v>7100246145</v>
      </c>
      <c r="D224" s="168" t="s">
        <v>1949</v>
      </c>
      <c r="E224" s="168" t="s">
        <v>1950</v>
      </c>
      <c r="F224" s="168">
        <v>1270</v>
      </c>
      <c r="G224" s="168"/>
      <c r="H224" s="168" t="s">
        <v>170</v>
      </c>
      <c r="I224" s="168" t="s">
        <v>1607</v>
      </c>
      <c r="J224" s="169">
        <v>150.81</v>
      </c>
      <c r="K224" s="169">
        <v>75.405000000000001</v>
      </c>
      <c r="L224" s="168" t="s">
        <v>1608</v>
      </c>
      <c r="M224" s="168">
        <v>1</v>
      </c>
      <c r="N224" s="168"/>
      <c r="O224" s="168" t="s">
        <v>1546</v>
      </c>
      <c r="P224" s="168">
        <v>68.58</v>
      </c>
      <c r="Q224" s="168"/>
      <c r="R224" s="170"/>
    </row>
    <row r="225" spans="1:18" hidden="1">
      <c r="A225" s="167"/>
      <c r="B225" s="168">
        <v>1150</v>
      </c>
      <c r="C225" s="168">
        <v>7000000707</v>
      </c>
      <c r="D225" s="168" t="s">
        <v>1951</v>
      </c>
      <c r="E225" s="168" t="s">
        <v>1952</v>
      </c>
      <c r="F225" s="168"/>
      <c r="G225" s="168"/>
      <c r="H225" s="168" t="s">
        <v>1953</v>
      </c>
      <c r="I225" s="168" t="s">
        <v>1607</v>
      </c>
      <c r="J225" s="169">
        <v>1261.04</v>
      </c>
      <c r="K225" s="169">
        <v>630.52</v>
      </c>
      <c r="L225" s="168" t="s">
        <v>1954</v>
      </c>
      <c r="M225" s="168">
        <v>1</v>
      </c>
      <c r="N225" s="168">
        <v>48011155777</v>
      </c>
      <c r="O225" s="168" t="s">
        <v>1547</v>
      </c>
      <c r="P225" s="168">
        <v>1</v>
      </c>
      <c r="Q225" s="168"/>
      <c r="R225" s="170" t="s">
        <v>1955</v>
      </c>
    </row>
    <row r="226" spans="1:18" hidden="1">
      <c r="A226" s="167"/>
      <c r="B226" s="168">
        <v>1150</v>
      </c>
      <c r="C226" s="168">
        <v>7000067991</v>
      </c>
      <c r="D226" s="168" t="s">
        <v>1956</v>
      </c>
      <c r="E226" s="168" t="s">
        <v>1957</v>
      </c>
      <c r="F226" s="168">
        <v>1270</v>
      </c>
      <c r="G226" s="168">
        <v>25</v>
      </c>
      <c r="H226" s="168" t="s">
        <v>65</v>
      </c>
      <c r="I226" s="168" t="s">
        <v>1607</v>
      </c>
      <c r="J226" s="169">
        <v>4507.25</v>
      </c>
      <c r="K226" s="169">
        <v>2253.625</v>
      </c>
      <c r="L226" s="168" t="s">
        <v>1958</v>
      </c>
      <c r="M226" s="168">
        <v>1</v>
      </c>
      <c r="N226" s="168">
        <v>4001895880131</v>
      </c>
      <c r="O226" s="168" t="s">
        <v>1177</v>
      </c>
      <c r="P226" s="168">
        <v>1</v>
      </c>
      <c r="Q226" s="168"/>
      <c r="R226" s="170" t="s">
        <v>1760</v>
      </c>
    </row>
    <row r="227" spans="1:18" hidden="1">
      <c r="A227" s="167"/>
      <c r="B227" s="168">
        <v>1150</v>
      </c>
      <c r="C227" s="168">
        <v>7100252167</v>
      </c>
      <c r="D227" s="168" t="s">
        <v>1959</v>
      </c>
      <c r="E227" s="168" t="s">
        <v>1957</v>
      </c>
      <c r="F227" s="168">
        <v>1320</v>
      </c>
      <c r="G227" s="168"/>
      <c r="H227" s="168" t="s">
        <v>67</v>
      </c>
      <c r="I227" s="168" t="s">
        <v>1607</v>
      </c>
      <c r="J227" s="169">
        <v>126.5967</v>
      </c>
      <c r="K227" s="169">
        <v>63.298299999999998</v>
      </c>
      <c r="L227" s="168" t="s">
        <v>1608</v>
      </c>
      <c r="M227" s="168">
        <v>1</v>
      </c>
      <c r="N227" s="168"/>
      <c r="O227" s="168" t="s">
        <v>1546</v>
      </c>
      <c r="P227" s="168">
        <v>137.16</v>
      </c>
      <c r="Q227" s="168"/>
      <c r="R227" s="170"/>
    </row>
    <row r="228" spans="1:18" hidden="1">
      <c r="A228" s="167"/>
      <c r="B228" s="168">
        <v>1150</v>
      </c>
      <c r="C228" s="168">
        <v>7100252168</v>
      </c>
      <c r="D228" s="168" t="s">
        <v>1960</v>
      </c>
      <c r="E228" s="168" t="s">
        <v>1957</v>
      </c>
      <c r="F228" s="168">
        <v>1320</v>
      </c>
      <c r="G228" s="168"/>
      <c r="H228" s="168" t="s">
        <v>394</v>
      </c>
      <c r="I228" s="168" t="s">
        <v>1607</v>
      </c>
      <c r="J228" s="169">
        <v>92.016599999999997</v>
      </c>
      <c r="K228" s="169">
        <v>46.008299999999998</v>
      </c>
      <c r="L228" s="168" t="s">
        <v>1608</v>
      </c>
      <c r="M228" s="168">
        <v>1</v>
      </c>
      <c r="N228" s="168"/>
      <c r="O228" s="168" t="s">
        <v>1546</v>
      </c>
      <c r="P228" s="168">
        <v>155.44800000000001</v>
      </c>
      <c r="Q228" s="168"/>
      <c r="R228" s="170"/>
    </row>
    <row r="229" spans="1:18" hidden="1">
      <c r="A229" s="167"/>
      <c r="B229" s="168">
        <v>1150</v>
      </c>
      <c r="C229" s="168">
        <v>7100252169</v>
      </c>
      <c r="D229" s="168" t="s">
        <v>1961</v>
      </c>
      <c r="E229" s="168" t="s">
        <v>1957</v>
      </c>
      <c r="F229" s="168">
        <v>1320</v>
      </c>
      <c r="G229" s="168"/>
      <c r="H229" s="168" t="s">
        <v>67</v>
      </c>
      <c r="I229" s="168" t="s">
        <v>1607</v>
      </c>
      <c r="J229" s="169">
        <v>118.32899999999999</v>
      </c>
      <c r="K229" s="169">
        <v>59.164499999999997</v>
      </c>
      <c r="L229" s="168" t="s">
        <v>1608</v>
      </c>
      <c r="M229" s="168">
        <v>1</v>
      </c>
      <c r="N229" s="168"/>
      <c r="O229" s="168" t="s">
        <v>1546</v>
      </c>
      <c r="P229" s="168">
        <v>155.44800000000001</v>
      </c>
      <c r="Q229" s="168"/>
      <c r="R229" s="170"/>
    </row>
    <row r="230" spans="1:18" hidden="1">
      <c r="A230" s="167"/>
      <c r="B230" s="168">
        <v>1150</v>
      </c>
      <c r="C230" s="168">
        <v>7000097905</v>
      </c>
      <c r="D230" s="168" t="s">
        <v>1962</v>
      </c>
      <c r="E230" s="168" t="s">
        <v>1963</v>
      </c>
      <c r="F230" s="168"/>
      <c r="G230" s="168"/>
      <c r="H230" s="168"/>
      <c r="I230" s="168" t="s">
        <v>1607</v>
      </c>
      <c r="J230" s="169">
        <v>1063.81</v>
      </c>
      <c r="K230" s="169">
        <v>531.90499999999997</v>
      </c>
      <c r="L230" s="168" t="s">
        <v>1817</v>
      </c>
      <c r="M230" s="168">
        <v>1</v>
      </c>
      <c r="N230" s="168"/>
      <c r="O230" s="168" t="s">
        <v>1177</v>
      </c>
      <c r="P230" s="168">
        <v>1</v>
      </c>
      <c r="Q230" s="168"/>
      <c r="R230" s="170" t="s">
        <v>1964</v>
      </c>
    </row>
    <row r="231" spans="1:18" hidden="1">
      <c r="A231" s="167" t="s">
        <v>1618</v>
      </c>
      <c r="B231" s="168">
        <v>1150</v>
      </c>
      <c r="C231" s="168">
        <v>7000061347</v>
      </c>
      <c r="D231" s="168" t="s">
        <v>1965</v>
      </c>
      <c r="E231" s="168" t="s">
        <v>1966</v>
      </c>
      <c r="F231" s="168">
        <v>12</v>
      </c>
      <c r="G231" s="168"/>
      <c r="H231" s="168" t="s">
        <v>49</v>
      </c>
      <c r="I231" s="168" t="s">
        <v>1607</v>
      </c>
      <c r="J231" s="169">
        <v>363.69</v>
      </c>
      <c r="K231" s="169">
        <v>181.845</v>
      </c>
      <c r="L231" s="168" t="s">
        <v>1967</v>
      </c>
      <c r="M231" s="168">
        <v>1</v>
      </c>
      <c r="N231" s="168"/>
      <c r="O231" s="168" t="s">
        <v>1547</v>
      </c>
      <c r="P231" s="168">
        <v>1</v>
      </c>
      <c r="Q231" s="168"/>
      <c r="R231" s="170" t="s">
        <v>1968</v>
      </c>
    </row>
    <row r="232" spans="1:18" hidden="1">
      <c r="A232" s="167" t="s">
        <v>1618</v>
      </c>
      <c r="B232" s="168">
        <v>1150</v>
      </c>
      <c r="C232" s="168">
        <v>7000061355</v>
      </c>
      <c r="D232" s="168" t="s">
        <v>1969</v>
      </c>
      <c r="E232" s="168" t="s">
        <v>1966</v>
      </c>
      <c r="F232" s="168">
        <v>12</v>
      </c>
      <c r="G232" s="168"/>
      <c r="H232" s="168" t="s">
        <v>54</v>
      </c>
      <c r="I232" s="168" t="s">
        <v>1607</v>
      </c>
      <c r="J232" s="169">
        <v>322.77</v>
      </c>
      <c r="K232" s="169">
        <v>161.38499999999999</v>
      </c>
      <c r="L232" s="168" t="s">
        <v>1970</v>
      </c>
      <c r="M232" s="168">
        <v>1</v>
      </c>
      <c r="N232" s="168"/>
      <c r="O232" s="168" t="s">
        <v>1547</v>
      </c>
      <c r="P232" s="168">
        <v>1</v>
      </c>
      <c r="Q232" s="168"/>
      <c r="R232" s="170"/>
    </row>
    <row r="233" spans="1:18" hidden="1">
      <c r="A233" s="167" t="s">
        <v>1618</v>
      </c>
      <c r="B233" s="168">
        <v>1150</v>
      </c>
      <c r="C233" s="168">
        <v>7000061354</v>
      </c>
      <c r="D233" s="168" t="s">
        <v>1971</v>
      </c>
      <c r="E233" s="168" t="s">
        <v>1966</v>
      </c>
      <c r="F233" s="168">
        <v>6</v>
      </c>
      <c r="G233" s="168"/>
      <c r="H233" s="168" t="s">
        <v>54</v>
      </c>
      <c r="I233" s="168" t="s">
        <v>1607</v>
      </c>
      <c r="J233" s="169">
        <v>183.77</v>
      </c>
      <c r="K233" s="169">
        <v>91.885000000000005</v>
      </c>
      <c r="L233" s="168" t="s">
        <v>1972</v>
      </c>
      <c r="M233" s="168">
        <v>1</v>
      </c>
      <c r="N233" s="168"/>
      <c r="O233" s="168" t="s">
        <v>1547</v>
      </c>
      <c r="P233" s="168">
        <v>1</v>
      </c>
      <c r="Q233" s="168"/>
      <c r="R233" s="170"/>
    </row>
    <row r="234" spans="1:18" hidden="1">
      <c r="A234" s="167"/>
      <c r="B234" s="168">
        <v>1150</v>
      </c>
      <c r="C234" s="168">
        <v>7000061342</v>
      </c>
      <c r="D234" s="168" t="s">
        <v>1973</v>
      </c>
      <c r="E234" s="168" t="s">
        <v>1966</v>
      </c>
      <c r="F234" s="168">
        <v>3</v>
      </c>
      <c r="G234" s="168"/>
      <c r="H234" s="168" t="s">
        <v>47</v>
      </c>
      <c r="I234" s="168" t="s">
        <v>1607</v>
      </c>
      <c r="J234" s="169">
        <v>375.05</v>
      </c>
      <c r="K234" s="169">
        <v>187.52500000000001</v>
      </c>
      <c r="L234" s="168" t="s">
        <v>1974</v>
      </c>
      <c r="M234" s="168">
        <v>1</v>
      </c>
      <c r="N234" s="168"/>
      <c r="O234" s="168" t="s">
        <v>1547</v>
      </c>
      <c r="P234" s="168">
        <v>1</v>
      </c>
      <c r="Q234" s="168"/>
      <c r="R234" s="170"/>
    </row>
    <row r="235" spans="1:18" hidden="1">
      <c r="A235" s="167" t="s">
        <v>1618</v>
      </c>
      <c r="B235" s="168">
        <v>1150</v>
      </c>
      <c r="C235" s="168">
        <v>7000046240</v>
      </c>
      <c r="D235" s="168" t="s">
        <v>1975</v>
      </c>
      <c r="E235" s="168" t="s">
        <v>1976</v>
      </c>
      <c r="F235" s="168">
        <v>3</v>
      </c>
      <c r="G235" s="168"/>
      <c r="H235" s="168" t="s">
        <v>47</v>
      </c>
      <c r="I235" s="168" t="s">
        <v>1607</v>
      </c>
      <c r="J235" s="169">
        <v>200.03</v>
      </c>
      <c r="K235" s="169">
        <v>100.015</v>
      </c>
      <c r="L235" s="168" t="s">
        <v>1977</v>
      </c>
      <c r="M235" s="168">
        <v>1</v>
      </c>
      <c r="N235" s="168">
        <v>48011602790</v>
      </c>
      <c r="O235" s="168" t="s">
        <v>1547</v>
      </c>
      <c r="P235" s="168">
        <v>48</v>
      </c>
      <c r="Q235" s="168"/>
      <c r="R235" s="170" t="s">
        <v>1978</v>
      </c>
    </row>
    <row r="236" spans="1:18" hidden="1">
      <c r="A236" s="167" t="s">
        <v>1618</v>
      </c>
      <c r="B236" s="168">
        <v>1150</v>
      </c>
      <c r="C236" s="168">
        <v>7000046234</v>
      </c>
      <c r="D236" s="168" t="s">
        <v>1979</v>
      </c>
      <c r="E236" s="168" t="s">
        <v>1976</v>
      </c>
      <c r="F236" s="168">
        <v>25</v>
      </c>
      <c r="G236" s="168"/>
      <c r="H236" s="168" t="s">
        <v>54</v>
      </c>
      <c r="I236" s="168" t="s">
        <v>1607</v>
      </c>
      <c r="J236" s="169">
        <v>445.52</v>
      </c>
      <c r="K236" s="169">
        <v>222.76</v>
      </c>
      <c r="L236" s="168" t="s">
        <v>1980</v>
      </c>
      <c r="M236" s="168">
        <v>1</v>
      </c>
      <c r="N236" s="168">
        <v>48011601649</v>
      </c>
      <c r="O236" s="168" t="s">
        <v>1547</v>
      </c>
      <c r="P236" s="168">
        <v>6</v>
      </c>
      <c r="Q236" s="168"/>
      <c r="R236" s="170" t="s">
        <v>1981</v>
      </c>
    </row>
    <row r="237" spans="1:18" hidden="1">
      <c r="A237" s="167"/>
      <c r="B237" s="168">
        <v>1150</v>
      </c>
      <c r="C237" s="168">
        <v>7000046175</v>
      </c>
      <c r="D237" s="168" t="s">
        <v>1982</v>
      </c>
      <c r="E237" s="168" t="s">
        <v>1976</v>
      </c>
      <c r="F237" s="168">
        <v>12</v>
      </c>
      <c r="G237" s="168"/>
      <c r="H237" s="168" t="s">
        <v>49</v>
      </c>
      <c r="I237" s="168" t="s">
        <v>1607</v>
      </c>
      <c r="J237" s="169">
        <v>284.13</v>
      </c>
      <c r="K237" s="169">
        <v>142.065</v>
      </c>
      <c r="L237" s="168" t="s">
        <v>1983</v>
      </c>
      <c r="M237" s="168">
        <v>1</v>
      </c>
      <c r="N237" s="168">
        <v>48011333069</v>
      </c>
      <c r="O237" s="168" t="s">
        <v>1547</v>
      </c>
      <c r="P237" s="168">
        <v>12</v>
      </c>
      <c r="Q237" s="168"/>
      <c r="R237" s="170" t="s">
        <v>1984</v>
      </c>
    </row>
    <row r="238" spans="1:18" hidden="1">
      <c r="A238" s="167"/>
      <c r="B238" s="168">
        <v>1150</v>
      </c>
      <c r="C238" s="168">
        <v>7000046235</v>
      </c>
      <c r="D238" s="168" t="s">
        <v>1985</v>
      </c>
      <c r="E238" s="168" t="s">
        <v>1976</v>
      </c>
      <c r="F238" s="168">
        <v>12</v>
      </c>
      <c r="G238" s="168"/>
      <c r="H238" s="168" t="s">
        <v>54</v>
      </c>
      <c r="I238" s="168" t="s">
        <v>1607</v>
      </c>
      <c r="J238" s="169">
        <v>363.69</v>
      </c>
      <c r="K238" s="169">
        <v>181.845</v>
      </c>
      <c r="L238" s="168" t="s">
        <v>1986</v>
      </c>
      <c r="M238" s="168">
        <v>1</v>
      </c>
      <c r="N238" s="168">
        <v>48011601656</v>
      </c>
      <c r="O238" s="168" t="s">
        <v>1547</v>
      </c>
      <c r="P238" s="168">
        <v>12</v>
      </c>
      <c r="Q238" s="168"/>
      <c r="R238" s="170" t="s">
        <v>1984</v>
      </c>
    </row>
    <row r="239" spans="1:18" hidden="1">
      <c r="A239" s="167" t="s">
        <v>1618</v>
      </c>
      <c r="B239" s="168">
        <v>1150</v>
      </c>
      <c r="C239" s="168">
        <v>7000046176</v>
      </c>
      <c r="D239" s="168" t="s">
        <v>1987</v>
      </c>
      <c r="E239" s="168" t="s">
        <v>1976</v>
      </c>
      <c r="F239" s="168">
        <v>6</v>
      </c>
      <c r="G239" s="168"/>
      <c r="H239" s="168" t="s">
        <v>49</v>
      </c>
      <c r="I239" s="168" t="s">
        <v>1607</v>
      </c>
      <c r="J239" s="169">
        <v>170.34</v>
      </c>
      <c r="K239" s="169">
        <v>85.17</v>
      </c>
      <c r="L239" s="168" t="s">
        <v>1988</v>
      </c>
      <c r="M239" s="168">
        <v>1</v>
      </c>
      <c r="N239" s="168">
        <v>48011333076</v>
      </c>
      <c r="O239" s="168" t="s">
        <v>1547</v>
      </c>
      <c r="P239" s="168">
        <v>24</v>
      </c>
      <c r="Q239" s="168"/>
      <c r="R239" s="170" t="s">
        <v>1989</v>
      </c>
    </row>
    <row r="240" spans="1:18" hidden="1">
      <c r="A240" s="167"/>
      <c r="B240" s="168">
        <v>1150</v>
      </c>
      <c r="C240" s="168">
        <v>7000046177</v>
      </c>
      <c r="D240" s="168" t="s">
        <v>1990</v>
      </c>
      <c r="E240" s="168" t="s">
        <v>1976</v>
      </c>
      <c r="F240" s="168">
        <v>6</v>
      </c>
      <c r="G240" s="168"/>
      <c r="H240" s="168" t="s">
        <v>54</v>
      </c>
      <c r="I240" s="168" t="s">
        <v>1607</v>
      </c>
      <c r="J240" s="169">
        <v>154.57</v>
      </c>
      <c r="K240" s="169">
        <v>77.284999999999997</v>
      </c>
      <c r="L240" s="168" t="s">
        <v>1991</v>
      </c>
      <c r="M240" s="168">
        <v>1</v>
      </c>
      <c r="N240" s="168">
        <v>48011333106</v>
      </c>
      <c r="O240" s="168" t="s">
        <v>1547</v>
      </c>
      <c r="P240" s="168">
        <v>24</v>
      </c>
      <c r="Q240" s="168"/>
      <c r="R240" s="170" t="s">
        <v>1989</v>
      </c>
    </row>
    <row r="241" spans="1:18" hidden="1">
      <c r="A241" s="167" t="s">
        <v>1618</v>
      </c>
      <c r="B241" s="168">
        <v>1150</v>
      </c>
      <c r="C241" s="168">
        <v>7000046178</v>
      </c>
      <c r="D241" s="168" t="s">
        <v>1992</v>
      </c>
      <c r="E241" s="168" t="s">
        <v>1976</v>
      </c>
      <c r="F241" s="168">
        <v>6</v>
      </c>
      <c r="G241" s="168"/>
      <c r="H241" s="168" t="s">
        <v>175</v>
      </c>
      <c r="I241" s="168" t="s">
        <v>1607</v>
      </c>
      <c r="J241" s="169">
        <v>138.11000000000001</v>
      </c>
      <c r="K241" s="169">
        <v>69.055000000000007</v>
      </c>
      <c r="L241" s="168" t="s">
        <v>1993</v>
      </c>
      <c r="M241" s="168">
        <v>1</v>
      </c>
      <c r="N241" s="168">
        <v>48011333120</v>
      </c>
      <c r="O241" s="168" t="s">
        <v>1547</v>
      </c>
      <c r="P241" s="168">
        <v>24</v>
      </c>
      <c r="Q241" s="168"/>
      <c r="R241" s="170" t="s">
        <v>1994</v>
      </c>
    </row>
    <row r="242" spans="1:18" hidden="1">
      <c r="A242" s="167" t="s">
        <v>1618</v>
      </c>
      <c r="B242" s="168">
        <v>1150</v>
      </c>
      <c r="C242" s="168">
        <v>7000046173</v>
      </c>
      <c r="D242" s="168" t="s">
        <v>1995</v>
      </c>
      <c r="E242" s="168" t="s">
        <v>1976</v>
      </c>
      <c r="F242" s="168">
        <v>6</v>
      </c>
      <c r="G242" s="168"/>
      <c r="H242" s="168" t="s">
        <v>47</v>
      </c>
      <c r="I242" s="168" t="s">
        <v>1607</v>
      </c>
      <c r="J242" s="169">
        <v>274.52</v>
      </c>
      <c r="K242" s="169">
        <v>137.26</v>
      </c>
      <c r="L242" s="168" t="s">
        <v>1817</v>
      </c>
      <c r="M242" s="168">
        <v>1</v>
      </c>
      <c r="N242" s="168">
        <v>48011333007</v>
      </c>
      <c r="O242" s="168" t="s">
        <v>1547</v>
      </c>
      <c r="P242" s="168">
        <v>24</v>
      </c>
      <c r="Q242" s="168"/>
      <c r="R242" s="170" t="s">
        <v>1989</v>
      </c>
    </row>
    <row r="243" spans="1:18" hidden="1">
      <c r="A243" s="167" t="s">
        <v>1618</v>
      </c>
      <c r="B243" s="168">
        <v>1150</v>
      </c>
      <c r="C243" s="168">
        <v>7000046174</v>
      </c>
      <c r="D243" s="168" t="s">
        <v>1996</v>
      </c>
      <c r="E243" s="168" t="s">
        <v>1976</v>
      </c>
      <c r="F243" s="168">
        <v>6</v>
      </c>
      <c r="G243" s="168"/>
      <c r="H243" s="168" t="s">
        <v>178</v>
      </c>
      <c r="I243" s="168" t="s">
        <v>1607</v>
      </c>
      <c r="J243" s="169">
        <v>489.29</v>
      </c>
      <c r="K243" s="169">
        <v>244.64500000000001</v>
      </c>
      <c r="L243" s="168" t="s">
        <v>1817</v>
      </c>
      <c r="M243" s="168">
        <v>1</v>
      </c>
      <c r="N243" s="168">
        <v>48011333014</v>
      </c>
      <c r="O243" s="168" t="s">
        <v>1547</v>
      </c>
      <c r="P243" s="168">
        <v>24</v>
      </c>
      <c r="Q243" s="168"/>
      <c r="R243" s="170" t="s">
        <v>1994</v>
      </c>
    </row>
    <row r="244" spans="1:18" hidden="1">
      <c r="A244" s="167" t="s">
        <v>1618</v>
      </c>
      <c r="B244" s="168">
        <v>1150</v>
      </c>
      <c r="C244" s="168">
        <v>7000046236</v>
      </c>
      <c r="D244" s="168" t="s">
        <v>1997</v>
      </c>
      <c r="E244" s="168" t="s">
        <v>1976</v>
      </c>
      <c r="F244" s="168">
        <v>19</v>
      </c>
      <c r="G244" s="168"/>
      <c r="H244" s="168" t="s">
        <v>54</v>
      </c>
      <c r="I244" s="168" t="s">
        <v>1607</v>
      </c>
      <c r="J244" s="169">
        <v>410.65</v>
      </c>
      <c r="K244" s="169">
        <v>205.32499999999999</v>
      </c>
      <c r="L244" s="168" t="s">
        <v>1998</v>
      </c>
      <c r="M244" s="168">
        <v>1</v>
      </c>
      <c r="N244" s="168">
        <v>48011601670</v>
      </c>
      <c r="O244" s="168" t="s">
        <v>1547</v>
      </c>
      <c r="P244" s="168">
        <v>8</v>
      </c>
      <c r="Q244" s="168"/>
      <c r="R244" s="170" t="s">
        <v>1999</v>
      </c>
    </row>
    <row r="245" spans="1:18" hidden="1">
      <c r="A245" s="167" t="s">
        <v>1618</v>
      </c>
      <c r="B245" s="168">
        <v>1150</v>
      </c>
      <c r="C245" s="168">
        <v>7000046179</v>
      </c>
      <c r="D245" s="168" t="s">
        <v>2000</v>
      </c>
      <c r="E245" s="168" t="s">
        <v>1976</v>
      </c>
      <c r="F245" s="168">
        <v>19</v>
      </c>
      <c r="G245" s="168"/>
      <c r="H245" s="168" t="s">
        <v>175</v>
      </c>
      <c r="I245" s="168" t="s">
        <v>1607</v>
      </c>
      <c r="J245" s="169">
        <v>674.39</v>
      </c>
      <c r="K245" s="169">
        <v>337.19499999999999</v>
      </c>
      <c r="L245" s="168" t="s">
        <v>1817</v>
      </c>
      <c r="M245" s="168">
        <v>1</v>
      </c>
      <c r="N245" s="168">
        <v>48011333137</v>
      </c>
      <c r="O245" s="168" t="s">
        <v>1547</v>
      </c>
      <c r="P245" s="168">
        <v>8</v>
      </c>
      <c r="Q245" s="168"/>
      <c r="R245" s="170" t="s">
        <v>1999</v>
      </c>
    </row>
    <row r="246" spans="1:18" hidden="1">
      <c r="A246" s="167" t="s">
        <v>1618</v>
      </c>
      <c r="B246" s="168">
        <v>1150</v>
      </c>
      <c r="C246" s="168">
        <v>7000046927</v>
      </c>
      <c r="D246" s="168" t="s">
        <v>2001</v>
      </c>
      <c r="E246" s="168" t="s">
        <v>2002</v>
      </c>
      <c r="F246" s="168">
        <v>1270</v>
      </c>
      <c r="G246" s="168"/>
      <c r="H246" s="168" t="s">
        <v>65</v>
      </c>
      <c r="I246" s="168" t="s">
        <v>1607</v>
      </c>
      <c r="J246" s="169">
        <v>3456.67</v>
      </c>
      <c r="K246" s="169">
        <v>1728.335</v>
      </c>
      <c r="L246" s="168" t="s">
        <v>2003</v>
      </c>
      <c r="M246" s="168">
        <v>1</v>
      </c>
      <c r="N246" s="168">
        <v>50051115335032</v>
      </c>
      <c r="O246" s="168" t="s">
        <v>1177</v>
      </c>
      <c r="P246" s="168">
        <v>1</v>
      </c>
      <c r="Q246" s="168"/>
      <c r="R246" s="170" t="s">
        <v>2004</v>
      </c>
    </row>
    <row r="247" spans="1:18" hidden="1">
      <c r="A247" s="167"/>
      <c r="B247" s="168">
        <v>1150</v>
      </c>
      <c r="C247" s="168">
        <v>7000046928</v>
      </c>
      <c r="D247" s="168" t="s">
        <v>2005</v>
      </c>
      <c r="E247" s="168" t="s">
        <v>2002</v>
      </c>
      <c r="F247" s="168">
        <v>1270</v>
      </c>
      <c r="G247" s="168"/>
      <c r="H247" s="168" t="s">
        <v>67</v>
      </c>
      <c r="I247" s="168" t="s">
        <v>1607</v>
      </c>
      <c r="J247" s="169">
        <v>3456.67</v>
      </c>
      <c r="K247" s="169">
        <v>1728.335</v>
      </c>
      <c r="L247" s="168" t="s">
        <v>2006</v>
      </c>
      <c r="M247" s="168">
        <v>1</v>
      </c>
      <c r="N247" s="168">
        <v>50051115335049</v>
      </c>
      <c r="O247" s="168" t="s">
        <v>1177</v>
      </c>
      <c r="P247" s="168">
        <v>1</v>
      </c>
      <c r="Q247" s="168"/>
      <c r="R247" s="170" t="s">
        <v>2004</v>
      </c>
    </row>
    <row r="248" spans="1:18" hidden="1">
      <c r="A248" s="171"/>
      <c r="B248" s="171">
        <v>1150</v>
      </c>
      <c r="C248" s="171">
        <v>7000046929</v>
      </c>
      <c r="D248" s="171" t="s">
        <v>2007</v>
      </c>
      <c r="E248" s="171" t="s">
        <v>2002</v>
      </c>
      <c r="F248" s="171">
        <v>1270</v>
      </c>
      <c r="G248" s="171"/>
      <c r="H248" s="171" t="s">
        <v>68</v>
      </c>
      <c r="I248" s="171" t="s">
        <v>1607</v>
      </c>
      <c r="J248" s="172">
        <v>3456.67</v>
      </c>
      <c r="K248" s="172">
        <v>1728.335</v>
      </c>
      <c r="L248" s="171" t="s">
        <v>2008</v>
      </c>
      <c r="M248" s="171">
        <v>1</v>
      </c>
      <c r="N248" s="171">
        <v>50051115335056</v>
      </c>
      <c r="O248" s="171" t="s">
        <v>1177</v>
      </c>
      <c r="P248" s="171">
        <v>1</v>
      </c>
      <c r="Q248" s="171"/>
      <c r="R248" s="171" t="s">
        <v>2004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2DD67-3B22-46C7-81B9-CAF7E50480EA}">
  <sheetPr codeName="Arkusz5"/>
  <dimension ref="A1:P267"/>
  <sheetViews>
    <sheetView workbookViewId="0">
      <selection activeCell="L14" sqref="L14"/>
    </sheetView>
  </sheetViews>
  <sheetFormatPr defaultRowHeight="15"/>
  <cols>
    <col min="1" max="1" width="23.140625" customWidth="1"/>
    <col min="2" max="2" width="59.28515625" customWidth="1"/>
    <col min="4" max="4" width="8.42578125" bestFit="1" customWidth="1"/>
    <col min="5" max="6" width="8.5703125" bestFit="1" customWidth="1"/>
    <col min="7" max="8" width="8.42578125" bestFit="1" customWidth="1"/>
    <col min="9" max="9" width="11.85546875" bestFit="1" customWidth="1"/>
    <col min="10" max="10" width="9.42578125" bestFit="1" customWidth="1"/>
    <col min="11" max="11" width="11.28515625" bestFit="1" customWidth="1"/>
    <col min="12" max="12" width="9.42578125" bestFit="1" customWidth="1"/>
    <col min="13" max="13" width="11.28515625" bestFit="1" customWidth="1"/>
    <col min="14" max="15" width="5.5703125" bestFit="1" customWidth="1"/>
    <col min="16" max="16" width="10.7109375" bestFit="1" customWidth="1"/>
  </cols>
  <sheetData>
    <row r="1" spans="1:15">
      <c r="A1" s="91"/>
      <c r="B1" s="91"/>
      <c r="C1" s="91"/>
      <c r="D1" s="91"/>
      <c r="E1" s="91"/>
      <c r="F1" s="91"/>
      <c r="G1" s="91"/>
      <c r="H1" s="91"/>
      <c r="I1" s="393">
        <v>2021</v>
      </c>
      <c r="J1" s="93">
        <v>44440</v>
      </c>
      <c r="K1" s="92"/>
      <c r="L1" s="92"/>
      <c r="M1" s="92"/>
      <c r="N1" s="91"/>
      <c r="O1" s="91"/>
    </row>
    <row r="2" spans="1:15">
      <c r="A2" s="94"/>
      <c r="B2" s="95"/>
      <c r="C2" s="96"/>
      <c r="D2" s="96"/>
      <c r="E2" s="94"/>
      <c r="F2" s="96"/>
      <c r="G2" s="97"/>
      <c r="H2" s="98"/>
      <c r="I2" s="393"/>
      <c r="J2" s="99" t="s">
        <v>62</v>
      </c>
      <c r="K2" s="100"/>
      <c r="L2" s="101">
        <v>4.5999999999999996</v>
      </c>
      <c r="M2" s="102"/>
      <c r="N2" s="103"/>
      <c r="O2" s="91"/>
    </row>
    <row r="3" spans="1:15" ht="15.75">
      <c r="A3" s="94"/>
      <c r="B3" s="95"/>
      <c r="C3" s="96"/>
      <c r="D3" s="96"/>
      <c r="E3" s="94"/>
      <c r="F3" s="96"/>
      <c r="G3" s="97"/>
      <c r="H3" s="98"/>
      <c r="I3" s="394"/>
      <c r="J3" s="73" t="s">
        <v>1165</v>
      </c>
      <c r="K3" s="74"/>
      <c r="L3" s="75" t="s">
        <v>1166</v>
      </c>
      <c r="M3" s="104"/>
      <c r="N3" s="105"/>
      <c r="O3" s="91"/>
    </row>
    <row r="4" spans="1:15" ht="78.75">
      <c r="A4" s="106" t="s">
        <v>1167</v>
      </c>
      <c r="B4" s="69" t="s">
        <v>1168</v>
      </c>
      <c r="C4" s="70" t="s">
        <v>1169</v>
      </c>
      <c r="D4" s="70" t="s">
        <v>1170</v>
      </c>
      <c r="E4" s="70" t="s">
        <v>1171</v>
      </c>
      <c r="F4" s="70" t="s">
        <v>1172</v>
      </c>
      <c r="G4" s="72" t="s">
        <v>1173</v>
      </c>
      <c r="H4" s="70" t="s">
        <v>1174</v>
      </c>
      <c r="I4" s="77" t="s">
        <v>1491</v>
      </c>
      <c r="J4" s="70" t="s">
        <v>62</v>
      </c>
      <c r="K4" s="70" t="s">
        <v>63</v>
      </c>
      <c r="L4" s="71" t="s">
        <v>62</v>
      </c>
      <c r="M4" s="107" t="s">
        <v>63</v>
      </c>
      <c r="N4" s="108"/>
      <c r="O4" s="91"/>
    </row>
    <row r="5" spans="1:15" ht="15.75">
      <c r="A5" s="109">
        <v>7000034265</v>
      </c>
      <c r="B5" s="65" t="s">
        <v>1175</v>
      </c>
      <c r="C5" s="66">
        <v>1350</v>
      </c>
      <c r="D5" s="66">
        <v>50</v>
      </c>
      <c r="E5" s="68">
        <v>245</v>
      </c>
      <c r="F5" s="66" t="s">
        <v>1176</v>
      </c>
      <c r="G5" s="66">
        <v>1</v>
      </c>
      <c r="H5" s="110" t="s">
        <v>1177</v>
      </c>
      <c r="I5" s="114" t="e">
        <v>#N/A</v>
      </c>
      <c r="J5" s="111" t="e">
        <v>#N/A</v>
      </c>
      <c r="K5" s="112" t="e">
        <v>#N/A</v>
      </c>
      <c r="L5" s="111" t="e">
        <v>#N/A</v>
      </c>
      <c r="M5" s="113" t="e">
        <v>#N/A</v>
      </c>
      <c r="N5" s="115" t="e">
        <v>#N/A</v>
      </c>
      <c r="O5" s="91" t="e">
        <v>#N/A</v>
      </c>
    </row>
    <row r="6" spans="1:15" ht="15.75">
      <c r="A6" s="109">
        <v>7000034264</v>
      </c>
      <c r="B6" s="65" t="s">
        <v>1178</v>
      </c>
      <c r="C6" s="66">
        <v>1350</v>
      </c>
      <c r="D6" s="66">
        <v>50</v>
      </c>
      <c r="E6" s="68">
        <v>245</v>
      </c>
      <c r="F6" s="66" t="s">
        <v>1179</v>
      </c>
      <c r="G6" s="66">
        <v>1</v>
      </c>
      <c r="H6" s="110" t="s">
        <v>1177</v>
      </c>
      <c r="I6" s="114" t="e">
        <v>#N/A</v>
      </c>
      <c r="J6" s="111" t="e">
        <v>#N/A</v>
      </c>
      <c r="K6" s="112" t="e">
        <v>#N/A</v>
      </c>
      <c r="L6" s="111" t="e">
        <v>#N/A</v>
      </c>
      <c r="M6" s="113" t="e">
        <v>#N/A</v>
      </c>
      <c r="N6" s="115" t="e">
        <v>#N/A</v>
      </c>
      <c r="O6" s="91" t="e">
        <v>#N/A</v>
      </c>
    </row>
    <row r="7" spans="1:15" ht="15.75">
      <c r="A7" s="109">
        <v>7000034263</v>
      </c>
      <c r="B7" s="65" t="s">
        <v>1180</v>
      </c>
      <c r="C7" s="66">
        <v>1350</v>
      </c>
      <c r="D7" s="66">
        <v>50</v>
      </c>
      <c r="E7" s="68">
        <v>245</v>
      </c>
      <c r="F7" s="66" t="s">
        <v>1181</v>
      </c>
      <c r="G7" s="66">
        <v>1</v>
      </c>
      <c r="H7" s="110" t="s">
        <v>1177</v>
      </c>
      <c r="I7" s="114" t="e">
        <v>#N/A</v>
      </c>
      <c r="J7" s="111" t="e">
        <v>#N/A</v>
      </c>
      <c r="K7" s="112" t="e">
        <v>#N/A</v>
      </c>
      <c r="L7" s="111" t="e">
        <v>#N/A</v>
      </c>
      <c r="M7" s="113" t="e">
        <v>#N/A</v>
      </c>
      <c r="N7" s="115" t="e">
        <v>#N/A</v>
      </c>
      <c r="O7" s="91" t="e">
        <v>#N/A</v>
      </c>
    </row>
    <row r="8" spans="1:15" ht="15.75">
      <c r="A8" s="109">
        <v>7000034262</v>
      </c>
      <c r="B8" s="65" t="s">
        <v>1182</v>
      </c>
      <c r="C8" s="66">
        <v>1350</v>
      </c>
      <c r="D8" s="66">
        <v>50</v>
      </c>
      <c r="E8" s="68">
        <v>245</v>
      </c>
      <c r="F8" s="66" t="s">
        <v>102</v>
      </c>
      <c r="G8" s="66">
        <v>1</v>
      </c>
      <c r="H8" s="110" t="s">
        <v>1177</v>
      </c>
      <c r="I8" s="114">
        <v>947.9</v>
      </c>
      <c r="J8" s="111">
        <v>9.4789999999999992</v>
      </c>
      <c r="K8" s="112">
        <v>43.603399999999993</v>
      </c>
      <c r="L8" s="111">
        <v>7.4345098039215687</v>
      </c>
      <c r="M8" s="113">
        <v>34.198745098039211</v>
      </c>
      <c r="N8" s="115">
        <v>3.4994813561172629E-2</v>
      </c>
      <c r="O8" s="91" t="s">
        <v>1177</v>
      </c>
    </row>
    <row r="9" spans="1:15" ht="15.75">
      <c r="A9" s="109">
        <v>7000034261</v>
      </c>
      <c r="B9" s="65" t="s">
        <v>1183</v>
      </c>
      <c r="C9" s="66">
        <v>1350</v>
      </c>
      <c r="D9" s="66">
        <v>50</v>
      </c>
      <c r="E9" s="68">
        <v>245</v>
      </c>
      <c r="F9" s="66" t="s">
        <v>104</v>
      </c>
      <c r="G9" s="66">
        <v>1</v>
      </c>
      <c r="H9" s="110" t="s">
        <v>1177</v>
      </c>
      <c r="I9" s="114">
        <v>947.9</v>
      </c>
      <c r="J9" s="111">
        <v>9.4789999999999992</v>
      </c>
      <c r="K9" s="112">
        <v>43.603399999999993</v>
      </c>
      <c r="L9" s="111">
        <v>7.4345098039215687</v>
      </c>
      <c r="M9" s="113">
        <v>34.198745098039211</v>
      </c>
      <c r="N9" s="115">
        <v>3.4994813561172629E-2</v>
      </c>
      <c r="O9" s="91" t="s">
        <v>1177</v>
      </c>
    </row>
    <row r="10" spans="1:15" ht="15.75">
      <c r="A10" s="109">
        <v>7000085040</v>
      </c>
      <c r="B10" s="65" t="s">
        <v>1184</v>
      </c>
      <c r="C10" s="66">
        <v>1380</v>
      </c>
      <c r="D10" s="66">
        <v>100</v>
      </c>
      <c r="E10" s="68">
        <v>734</v>
      </c>
      <c r="F10" s="66" t="s">
        <v>923</v>
      </c>
      <c r="G10" s="66">
        <v>1000</v>
      </c>
      <c r="H10" s="110" t="s">
        <v>1185</v>
      </c>
      <c r="I10" s="114">
        <v>9.3000000000000007</v>
      </c>
      <c r="J10" s="111">
        <v>4.6500000000000004</v>
      </c>
      <c r="K10" s="112">
        <v>21.39</v>
      </c>
      <c r="L10" s="111">
        <v>3.6470588235294121</v>
      </c>
      <c r="M10" s="113">
        <v>16.776470588235295</v>
      </c>
      <c r="N10" s="115">
        <v>3.448275862068971E-2</v>
      </c>
      <c r="O10" s="91" t="s">
        <v>1546</v>
      </c>
    </row>
    <row r="11" spans="1:15" ht="15.75">
      <c r="A11" s="109">
        <v>7000085041</v>
      </c>
      <c r="B11" s="65" t="s">
        <v>1186</v>
      </c>
      <c r="C11" s="66">
        <v>1380</v>
      </c>
      <c r="D11" s="66">
        <v>100</v>
      </c>
      <c r="E11" s="68">
        <v>734</v>
      </c>
      <c r="F11" s="66" t="s">
        <v>924</v>
      </c>
      <c r="G11" s="66">
        <v>1000</v>
      </c>
      <c r="H11" s="110" t="s">
        <v>1185</v>
      </c>
      <c r="I11" s="114">
        <v>9.69</v>
      </c>
      <c r="J11" s="111">
        <v>4.8449999999999998</v>
      </c>
      <c r="K11" s="112">
        <v>22.286999999999995</v>
      </c>
      <c r="L11" s="111">
        <v>3.8000000000000003</v>
      </c>
      <c r="M11" s="113">
        <v>17.48</v>
      </c>
      <c r="N11" s="115">
        <v>3.5256410256410263E-2</v>
      </c>
      <c r="O11" s="91" t="s">
        <v>1546</v>
      </c>
    </row>
    <row r="12" spans="1:15" ht="15.75">
      <c r="A12" s="109">
        <v>7000085043</v>
      </c>
      <c r="B12" s="65" t="s">
        <v>1187</v>
      </c>
      <c r="C12" s="66">
        <v>1380</v>
      </c>
      <c r="D12" s="66">
        <v>100</v>
      </c>
      <c r="E12" s="68">
        <v>734</v>
      </c>
      <c r="F12" s="66" t="s">
        <v>922</v>
      </c>
      <c r="G12" s="66">
        <v>1000</v>
      </c>
      <c r="H12" s="110" t="s">
        <v>1185</v>
      </c>
      <c r="I12" s="114">
        <v>9.07</v>
      </c>
      <c r="J12" s="111">
        <v>4.5350000000000001</v>
      </c>
      <c r="K12" s="112">
        <v>20.861000000000001</v>
      </c>
      <c r="L12" s="111">
        <v>3.5568627450980395</v>
      </c>
      <c r="M12" s="113">
        <v>16.361568627450982</v>
      </c>
      <c r="N12" s="115">
        <v>3.5388127853881339E-2</v>
      </c>
      <c r="O12" s="91" t="s">
        <v>1546</v>
      </c>
    </row>
    <row r="13" spans="1:15" ht="15.75">
      <c r="A13" s="109">
        <v>7000027624</v>
      </c>
      <c r="B13" s="65" t="s">
        <v>1188</v>
      </c>
      <c r="C13" s="66">
        <v>1380</v>
      </c>
      <c r="D13" s="66">
        <v>50</v>
      </c>
      <c r="E13" s="68">
        <v>734</v>
      </c>
      <c r="F13" s="66" t="s">
        <v>100</v>
      </c>
      <c r="G13" s="66">
        <v>1</v>
      </c>
      <c r="H13" s="110" t="s">
        <v>1177</v>
      </c>
      <c r="I13" s="114">
        <v>733.19</v>
      </c>
      <c r="J13" s="111">
        <v>7.331900000000001</v>
      </c>
      <c r="K13" s="112">
        <v>33.726739999999999</v>
      </c>
      <c r="L13" s="111">
        <v>5.7505098039215694</v>
      </c>
      <c r="M13" s="113">
        <v>26.452345098039217</v>
      </c>
      <c r="N13" s="115">
        <v>3.4994353472614453E-2</v>
      </c>
      <c r="O13" s="91" t="s">
        <v>1177</v>
      </c>
    </row>
    <row r="14" spans="1:15" ht="15.75">
      <c r="A14" s="109">
        <v>7100108849</v>
      </c>
      <c r="B14" s="65" t="s">
        <v>1516</v>
      </c>
      <c r="C14" s="66">
        <v>610</v>
      </c>
      <c r="D14" s="66">
        <v>100</v>
      </c>
      <c r="E14" s="66" t="s">
        <v>1189</v>
      </c>
      <c r="F14" s="66" t="s">
        <v>1194</v>
      </c>
      <c r="G14" s="66">
        <v>1</v>
      </c>
      <c r="H14" s="116" t="s">
        <v>1177</v>
      </c>
      <c r="I14" s="114">
        <v>3472.1440000000002</v>
      </c>
      <c r="J14" s="111">
        <v>17.360720000000001</v>
      </c>
      <c r="K14" s="112">
        <v>79.859312000000003</v>
      </c>
      <c r="L14" s="111">
        <v>28.934533333333334</v>
      </c>
      <c r="M14" s="113">
        <v>133.09885333333332</v>
      </c>
      <c r="N14" s="115">
        <v>4.0000000000000098E-2</v>
      </c>
      <c r="O14" s="91" t="e">
        <v>#N/A</v>
      </c>
    </row>
    <row r="15" spans="1:15" ht="15.75">
      <c r="A15" s="109">
        <v>7000060020</v>
      </c>
      <c r="B15" s="65" t="s">
        <v>1517</v>
      </c>
      <c r="C15" s="66">
        <v>610</v>
      </c>
      <c r="D15" s="66">
        <v>100</v>
      </c>
      <c r="E15" s="66" t="s">
        <v>1189</v>
      </c>
      <c r="F15" s="66" t="s">
        <v>1190</v>
      </c>
      <c r="G15" s="66">
        <v>1</v>
      </c>
      <c r="H15" s="116" t="s">
        <v>1177</v>
      </c>
      <c r="I15" s="114">
        <v>3160.56</v>
      </c>
      <c r="J15" s="111">
        <v>15.8028</v>
      </c>
      <c r="K15" s="112">
        <v>72.692879999999988</v>
      </c>
      <c r="L15" s="111">
        <v>26.338000000000001</v>
      </c>
      <c r="M15" s="113">
        <v>121.15479999999999</v>
      </c>
      <c r="N15" s="115">
        <v>8.1198686371100212E-2</v>
      </c>
      <c r="O15" s="91" t="s">
        <v>1177</v>
      </c>
    </row>
    <row r="16" spans="1:15" ht="15.75">
      <c r="A16" s="109">
        <v>7100142311</v>
      </c>
      <c r="B16" s="65" t="s">
        <v>1518</v>
      </c>
      <c r="C16" s="66">
        <v>660</v>
      </c>
      <c r="D16" s="66">
        <v>100</v>
      </c>
      <c r="E16" s="66" t="s">
        <v>1189</v>
      </c>
      <c r="F16" s="66" t="s">
        <v>1191</v>
      </c>
      <c r="G16" s="66">
        <v>1</v>
      </c>
      <c r="H16" s="116" t="s">
        <v>1177</v>
      </c>
      <c r="I16" s="114">
        <v>3609.8</v>
      </c>
      <c r="J16" s="111">
        <v>18.048999999999999</v>
      </c>
      <c r="K16" s="112">
        <v>83.025399999999991</v>
      </c>
      <c r="L16" s="111">
        <v>30.081666666666667</v>
      </c>
      <c r="M16" s="113">
        <v>138.37566666666666</v>
      </c>
      <c r="N16" s="115">
        <v>0.15021414047677803</v>
      </c>
      <c r="O16" s="91" t="s">
        <v>1547</v>
      </c>
    </row>
    <row r="17" spans="1:16" ht="15.75">
      <c r="A17" s="109">
        <v>7000060017</v>
      </c>
      <c r="B17" s="65" t="s">
        <v>1519</v>
      </c>
      <c r="C17" s="66">
        <v>610</v>
      </c>
      <c r="D17" s="66">
        <v>100</v>
      </c>
      <c r="E17" s="66" t="s">
        <v>1189</v>
      </c>
      <c r="F17" s="66" t="s">
        <v>1192</v>
      </c>
      <c r="G17" s="66">
        <v>1</v>
      </c>
      <c r="H17" s="116" t="s">
        <v>1177</v>
      </c>
      <c r="I17" s="114">
        <v>3135.48</v>
      </c>
      <c r="J17" s="111">
        <v>15.6774</v>
      </c>
      <c r="K17" s="112">
        <v>72.116039999999998</v>
      </c>
      <c r="L17" s="111">
        <v>26.129000000000001</v>
      </c>
      <c r="M17" s="113">
        <v>120.1934</v>
      </c>
      <c r="N17" s="115">
        <v>8.1200000000000008E-2</v>
      </c>
      <c r="O17" s="91" t="s">
        <v>1177</v>
      </c>
    </row>
    <row r="18" spans="1:16" ht="15.75">
      <c r="A18" s="109">
        <v>7000060019</v>
      </c>
      <c r="B18" s="65" t="s">
        <v>1520</v>
      </c>
      <c r="C18" s="66">
        <v>610</v>
      </c>
      <c r="D18" s="66">
        <v>100</v>
      </c>
      <c r="E18" s="66" t="s">
        <v>1189</v>
      </c>
      <c r="F18" s="66" t="s">
        <v>73</v>
      </c>
      <c r="G18" s="66">
        <v>1</v>
      </c>
      <c r="H18" s="116" t="s">
        <v>1177</v>
      </c>
      <c r="I18" s="114">
        <v>3810.5192103399436</v>
      </c>
      <c r="J18" s="111">
        <v>19.052596051699719</v>
      </c>
      <c r="K18" s="112">
        <v>87.641941837818706</v>
      </c>
      <c r="L18" s="111">
        <v>31.754326752832867</v>
      </c>
      <c r="M18" s="113">
        <v>146.06990306303118</v>
      </c>
      <c r="N18" s="115">
        <v>8.1200795138931955E-2</v>
      </c>
      <c r="O18" s="91" t="e">
        <v>#N/A</v>
      </c>
    </row>
    <row r="19" spans="1:16" ht="15.75">
      <c r="A19" s="109">
        <v>7000032096</v>
      </c>
      <c r="B19" s="65" t="s">
        <v>1193</v>
      </c>
      <c r="C19" s="66">
        <v>660</v>
      </c>
      <c r="D19" s="66">
        <v>50</v>
      </c>
      <c r="E19" s="66" t="s">
        <v>829</v>
      </c>
      <c r="F19" s="66" t="s">
        <v>1194</v>
      </c>
      <c r="G19" s="66">
        <v>1</v>
      </c>
      <c r="H19" s="116" t="s">
        <v>1177</v>
      </c>
      <c r="I19" s="114">
        <v>2054.2800000000002</v>
      </c>
      <c r="J19" s="111">
        <v>20.542800000000003</v>
      </c>
      <c r="K19" s="112">
        <v>94.496880000000004</v>
      </c>
      <c r="L19" s="111">
        <v>34.238000000000007</v>
      </c>
      <c r="M19" s="113">
        <v>157.49480000000003</v>
      </c>
      <c r="N19" s="115">
        <v>8.1200000000000105E-2</v>
      </c>
      <c r="O19" s="91" t="s">
        <v>1177</v>
      </c>
    </row>
    <row r="20" spans="1:16" ht="15.75">
      <c r="A20" s="109">
        <v>7000060063</v>
      </c>
      <c r="B20" s="65" t="s">
        <v>1195</v>
      </c>
      <c r="C20" s="66">
        <v>660</v>
      </c>
      <c r="D20" s="66">
        <v>100</v>
      </c>
      <c r="E20" s="66" t="s">
        <v>829</v>
      </c>
      <c r="F20" s="66" t="s">
        <v>1194</v>
      </c>
      <c r="G20" s="66">
        <v>1</v>
      </c>
      <c r="H20" s="116" t="s">
        <v>1177</v>
      </c>
      <c r="I20" s="114">
        <v>3745.28</v>
      </c>
      <c r="J20" s="111">
        <v>18.726400000000002</v>
      </c>
      <c r="K20" s="112">
        <v>86.141440000000003</v>
      </c>
      <c r="L20" s="111">
        <v>31.210666666666672</v>
      </c>
      <c r="M20" s="113">
        <v>143.56906666666669</v>
      </c>
      <c r="N20" s="115">
        <v>8.1200923787528925E-2</v>
      </c>
      <c r="O20" s="91" t="s">
        <v>1177</v>
      </c>
      <c r="P20" s="162">
        <f>I20/2</f>
        <v>1872.64</v>
      </c>
    </row>
    <row r="21" spans="1:16" ht="15.75">
      <c r="A21" s="109">
        <v>7000032095</v>
      </c>
      <c r="B21" s="65" t="s">
        <v>1196</v>
      </c>
      <c r="C21" s="66">
        <v>660</v>
      </c>
      <c r="D21" s="66">
        <v>50</v>
      </c>
      <c r="E21" s="66" t="s">
        <v>829</v>
      </c>
      <c r="F21" s="66" t="s">
        <v>1190</v>
      </c>
      <c r="G21" s="66">
        <v>1</v>
      </c>
      <c r="H21" s="116" t="s">
        <v>1177</v>
      </c>
      <c r="I21" s="114">
        <v>2014</v>
      </c>
      <c r="J21" s="111">
        <v>20.14</v>
      </c>
      <c r="K21" s="112">
        <v>92.643999999999991</v>
      </c>
      <c r="L21" s="111">
        <v>33.56666666666667</v>
      </c>
      <c r="M21" s="113">
        <v>154.40666666666667</v>
      </c>
      <c r="N21" s="115">
        <v>0.06</v>
      </c>
      <c r="O21" s="91" t="s">
        <v>1177</v>
      </c>
    </row>
    <row r="22" spans="1:16" ht="15.75">
      <c r="A22" s="109">
        <v>7000060062</v>
      </c>
      <c r="B22" s="65" t="s">
        <v>1197</v>
      </c>
      <c r="C22" s="66">
        <v>660</v>
      </c>
      <c r="D22" s="66">
        <v>100</v>
      </c>
      <c r="E22" s="66" t="s">
        <v>829</v>
      </c>
      <c r="F22" s="66" t="s">
        <v>1190</v>
      </c>
      <c r="G22" s="66">
        <v>1</v>
      </c>
      <c r="H22" s="116" t="s">
        <v>1177</v>
      </c>
      <c r="I22" s="114">
        <v>3734.9</v>
      </c>
      <c r="J22" s="111">
        <v>18.674500000000002</v>
      </c>
      <c r="K22" s="112">
        <v>85.902699999999996</v>
      </c>
      <c r="L22" s="111">
        <v>31.124166666666671</v>
      </c>
      <c r="M22" s="113">
        <v>143.17116666666666</v>
      </c>
      <c r="N22" s="115">
        <v>8.1200787401574798E-2</v>
      </c>
      <c r="O22" s="91" t="s">
        <v>1177</v>
      </c>
      <c r="P22" s="162">
        <f>I22/2</f>
        <v>1867.45</v>
      </c>
    </row>
    <row r="23" spans="1:16" ht="15.75">
      <c r="A23" s="109">
        <v>7000032094</v>
      </c>
      <c r="B23" s="65" t="s">
        <v>1198</v>
      </c>
      <c r="C23" s="66">
        <v>660</v>
      </c>
      <c r="D23" s="66">
        <v>50</v>
      </c>
      <c r="E23" s="66" t="s">
        <v>829</v>
      </c>
      <c r="F23" s="66" t="s">
        <v>1191</v>
      </c>
      <c r="G23" s="66">
        <v>1</v>
      </c>
      <c r="H23" s="116" t="s">
        <v>1177</v>
      </c>
      <c r="I23" s="114">
        <v>2054.2800000000002</v>
      </c>
      <c r="J23" s="111">
        <v>20.542800000000003</v>
      </c>
      <c r="K23" s="112">
        <v>94.496880000000004</v>
      </c>
      <c r="L23" s="111">
        <v>34.238000000000007</v>
      </c>
      <c r="M23" s="113">
        <v>157.49480000000003</v>
      </c>
      <c r="N23" s="115">
        <v>8.1200000000000105E-2</v>
      </c>
      <c r="O23" s="91" t="s">
        <v>1177</v>
      </c>
    </row>
    <row r="24" spans="1:16" ht="15.75">
      <c r="A24" s="109">
        <v>7000060061</v>
      </c>
      <c r="B24" s="65" t="s">
        <v>1199</v>
      </c>
      <c r="C24" s="66">
        <v>660</v>
      </c>
      <c r="D24" s="66">
        <v>100</v>
      </c>
      <c r="E24" s="66" t="s">
        <v>829</v>
      </c>
      <c r="F24" s="66" t="s">
        <v>1191</v>
      </c>
      <c r="G24" s="66">
        <v>1</v>
      </c>
      <c r="H24" s="116" t="s">
        <v>1177</v>
      </c>
      <c r="I24" s="114">
        <v>3663.76</v>
      </c>
      <c r="J24" s="111">
        <v>18.3188</v>
      </c>
      <c r="K24" s="112">
        <v>84.266479999999987</v>
      </c>
      <c r="L24" s="111">
        <v>30.531333333333333</v>
      </c>
      <c r="M24" s="113">
        <v>140.44413333333333</v>
      </c>
      <c r="N24" s="115">
        <v>8.1198485514709595E-2</v>
      </c>
      <c r="O24" s="91" t="s">
        <v>1177</v>
      </c>
      <c r="P24" s="162">
        <f>I24/2</f>
        <v>1831.88</v>
      </c>
    </row>
    <row r="25" spans="1:16" ht="15.75">
      <c r="A25" s="117">
        <v>7000032093</v>
      </c>
      <c r="B25" s="118" t="s">
        <v>1200</v>
      </c>
      <c r="C25" s="119">
        <v>660</v>
      </c>
      <c r="D25" s="119">
        <v>50</v>
      </c>
      <c r="E25" s="119" t="s">
        <v>829</v>
      </c>
      <c r="F25" s="119" t="s">
        <v>1192</v>
      </c>
      <c r="G25" s="119">
        <v>1</v>
      </c>
      <c r="H25" s="120" t="s">
        <v>1177</v>
      </c>
      <c r="I25" s="121" t="e">
        <v>#N/A</v>
      </c>
      <c r="J25" s="122" t="e">
        <v>#N/A</v>
      </c>
      <c r="K25" s="123" t="e">
        <v>#N/A</v>
      </c>
      <c r="L25" s="122" t="e">
        <v>#N/A</v>
      </c>
      <c r="M25" s="124" t="e">
        <v>#N/A</v>
      </c>
      <c r="N25" s="125" t="e">
        <v>#N/A</v>
      </c>
      <c r="O25" s="126" t="e">
        <v>#N/A</v>
      </c>
    </row>
    <row r="26" spans="1:16" ht="15.75">
      <c r="A26" s="109">
        <v>7000032112</v>
      </c>
      <c r="B26" s="65" t="s">
        <v>1201</v>
      </c>
      <c r="C26" s="66">
        <v>635</v>
      </c>
      <c r="D26" s="66">
        <v>50</v>
      </c>
      <c r="E26" s="66" t="s">
        <v>829</v>
      </c>
      <c r="F26" s="66" t="s">
        <v>1192</v>
      </c>
      <c r="G26" s="66">
        <v>1</v>
      </c>
      <c r="H26" s="116" t="s">
        <v>1177</v>
      </c>
      <c r="I26" s="114">
        <v>2250.52</v>
      </c>
      <c r="J26" s="111">
        <v>22.505199999999999</v>
      </c>
      <c r="K26" s="112">
        <v>103.52391999999999</v>
      </c>
      <c r="L26" s="111">
        <v>37.508666666666663</v>
      </c>
      <c r="M26" s="113">
        <v>172.53986666666663</v>
      </c>
      <c r="N26" s="115">
        <v>8.1201056930098478E-2</v>
      </c>
      <c r="O26" s="91" t="s">
        <v>1177</v>
      </c>
    </row>
    <row r="27" spans="1:16" ht="15.75">
      <c r="A27" s="109">
        <v>7000060060</v>
      </c>
      <c r="B27" s="65" t="s">
        <v>1202</v>
      </c>
      <c r="C27" s="66">
        <v>660</v>
      </c>
      <c r="D27" s="66">
        <v>100</v>
      </c>
      <c r="E27" s="66" t="s">
        <v>829</v>
      </c>
      <c r="F27" s="66" t="s">
        <v>1192</v>
      </c>
      <c r="G27" s="66">
        <v>1</v>
      </c>
      <c r="H27" s="116" t="s">
        <v>1177</v>
      </c>
      <c r="I27" s="114">
        <v>3633.87</v>
      </c>
      <c r="J27" s="111">
        <v>18.169349999999998</v>
      </c>
      <c r="K27" s="112">
        <v>83.579009999999982</v>
      </c>
      <c r="L27" s="111">
        <v>30.282249999999998</v>
      </c>
      <c r="M27" s="113">
        <v>139.29834999999997</v>
      </c>
      <c r="N27" s="115">
        <v>8.1200014281633773E-2</v>
      </c>
      <c r="O27" s="91" t="s">
        <v>1177</v>
      </c>
      <c r="P27" s="162">
        <f>I27/2</f>
        <v>1816.9349999999999</v>
      </c>
    </row>
    <row r="28" spans="1:16" ht="15.75">
      <c r="A28" s="117">
        <v>7000032092</v>
      </c>
      <c r="B28" s="118" t="s">
        <v>1203</v>
      </c>
      <c r="C28" s="119">
        <v>660</v>
      </c>
      <c r="D28" s="119">
        <v>50</v>
      </c>
      <c r="E28" s="119" t="s">
        <v>829</v>
      </c>
      <c r="F28" s="119" t="s">
        <v>1204</v>
      </c>
      <c r="G28" s="119">
        <v>1</v>
      </c>
      <c r="H28" s="120" t="s">
        <v>1177</v>
      </c>
      <c r="I28" s="121" t="e">
        <v>#N/A</v>
      </c>
      <c r="J28" s="122" t="e">
        <v>#N/A</v>
      </c>
      <c r="K28" s="123" t="e">
        <v>#N/A</v>
      </c>
      <c r="L28" s="122" t="e">
        <v>#N/A</v>
      </c>
      <c r="M28" s="124" t="e">
        <v>#N/A</v>
      </c>
      <c r="N28" s="125" t="e">
        <v>#N/A</v>
      </c>
      <c r="O28" s="126" t="e">
        <v>#N/A</v>
      </c>
    </row>
    <row r="29" spans="1:16" ht="15.75">
      <c r="A29" s="109">
        <v>7000060059</v>
      </c>
      <c r="B29" s="65" t="s">
        <v>1205</v>
      </c>
      <c r="C29" s="66">
        <v>660</v>
      </c>
      <c r="D29" s="66">
        <v>100</v>
      </c>
      <c r="E29" s="66" t="s">
        <v>829</v>
      </c>
      <c r="F29" s="66" t="s">
        <v>1204</v>
      </c>
      <c r="G29" s="66">
        <v>1</v>
      </c>
      <c r="H29" s="116" t="s">
        <v>1177</v>
      </c>
      <c r="I29" s="114">
        <v>3459.84</v>
      </c>
      <c r="J29" s="111">
        <v>17.299199999999999</v>
      </c>
      <c r="K29" s="112">
        <v>79.576319999999996</v>
      </c>
      <c r="L29" s="111">
        <v>28.832000000000001</v>
      </c>
      <c r="M29" s="113">
        <v>132.62719999999999</v>
      </c>
      <c r="N29" s="115">
        <v>8.120000000000005E-2</v>
      </c>
      <c r="O29" s="91" t="s">
        <v>1177</v>
      </c>
      <c r="P29" s="162">
        <f>I29/2</f>
        <v>1729.92</v>
      </c>
    </row>
    <row r="30" spans="1:16" ht="15.75">
      <c r="A30" s="109">
        <v>7000060047</v>
      </c>
      <c r="B30" s="65" t="s">
        <v>1206</v>
      </c>
      <c r="C30" s="66">
        <v>600</v>
      </c>
      <c r="D30" s="66">
        <v>50</v>
      </c>
      <c r="E30" s="66" t="s">
        <v>829</v>
      </c>
      <c r="F30" s="66" t="s">
        <v>1207</v>
      </c>
      <c r="G30" s="66">
        <v>1</v>
      </c>
      <c r="H30" s="116" t="s">
        <v>1177</v>
      </c>
      <c r="I30" s="114">
        <v>2054.2800000000002</v>
      </c>
      <c r="J30" s="111">
        <v>20.542800000000003</v>
      </c>
      <c r="K30" s="112">
        <v>94.496880000000004</v>
      </c>
      <c r="L30" s="111">
        <v>34.238000000000007</v>
      </c>
      <c r="M30" s="113">
        <v>157.49480000000003</v>
      </c>
      <c r="N30" s="115">
        <v>8.1200000000000105E-2</v>
      </c>
      <c r="O30" s="91" t="s">
        <v>1177</v>
      </c>
    </row>
    <row r="31" spans="1:16" ht="15.75">
      <c r="A31" s="109">
        <v>7000060058</v>
      </c>
      <c r="B31" s="65" t="s">
        <v>1208</v>
      </c>
      <c r="C31" s="66">
        <v>660</v>
      </c>
      <c r="D31" s="66">
        <v>100</v>
      </c>
      <c r="E31" s="66" t="s">
        <v>829</v>
      </c>
      <c r="F31" s="66" t="s">
        <v>1207</v>
      </c>
      <c r="G31" s="66">
        <v>1</v>
      </c>
      <c r="H31" s="116" t="s">
        <v>1177</v>
      </c>
      <c r="I31" s="114">
        <v>3558.02</v>
      </c>
      <c r="J31" s="111">
        <v>17.790099999999999</v>
      </c>
      <c r="K31" s="112">
        <v>81.834459999999993</v>
      </c>
      <c r="L31" s="111">
        <v>29.650166666666667</v>
      </c>
      <c r="M31" s="113">
        <v>136.39076666666665</v>
      </c>
      <c r="N31" s="115">
        <v>8.1202139297435208E-2</v>
      </c>
      <c r="O31" s="91" t="s">
        <v>1177</v>
      </c>
      <c r="P31" s="162">
        <f>I31/2</f>
        <v>1779.01</v>
      </c>
    </row>
    <row r="32" spans="1:16" ht="15.75">
      <c r="A32" s="109">
        <v>7000032091</v>
      </c>
      <c r="B32" s="65" t="s">
        <v>1209</v>
      </c>
      <c r="C32" s="66">
        <v>660</v>
      </c>
      <c r="D32" s="66">
        <v>50</v>
      </c>
      <c r="E32" s="66" t="s">
        <v>829</v>
      </c>
      <c r="F32" s="66" t="s">
        <v>73</v>
      </c>
      <c r="G32" s="66">
        <v>1</v>
      </c>
      <c r="H32" s="116" t="s">
        <v>1177</v>
      </c>
      <c r="I32" s="114">
        <v>2014</v>
      </c>
      <c r="J32" s="111">
        <v>20.14</v>
      </c>
      <c r="K32" s="112">
        <v>92.643999999999991</v>
      </c>
      <c r="L32" s="111">
        <v>33.56666666666667</v>
      </c>
      <c r="M32" s="113">
        <v>154.40666666666667</v>
      </c>
      <c r="N32" s="115">
        <v>0.06</v>
      </c>
      <c r="O32" s="91" t="s">
        <v>1177</v>
      </c>
    </row>
    <row r="33" spans="1:16" ht="15.75">
      <c r="A33" s="109">
        <v>7000060057</v>
      </c>
      <c r="B33" s="65" t="s">
        <v>1210</v>
      </c>
      <c r="C33" s="66">
        <v>660</v>
      </c>
      <c r="D33" s="66">
        <v>100</v>
      </c>
      <c r="E33" s="66" t="s">
        <v>829</v>
      </c>
      <c r="F33" s="66" t="s">
        <v>73</v>
      </c>
      <c r="G33" s="66">
        <v>1</v>
      </c>
      <c r="H33" s="116" t="s">
        <v>1177</v>
      </c>
      <c r="I33" s="114">
        <v>3837.62</v>
      </c>
      <c r="J33" s="111">
        <v>19.188099999999999</v>
      </c>
      <c r="K33" s="112">
        <v>88.265259999999984</v>
      </c>
      <c r="L33" s="111">
        <v>31.980166666666666</v>
      </c>
      <c r="M33" s="113">
        <v>147.10876666666664</v>
      </c>
      <c r="N33" s="115">
        <v>8.1199410606269784E-2</v>
      </c>
      <c r="O33" s="91" t="s">
        <v>1177</v>
      </c>
      <c r="P33" s="162">
        <f>I33/2</f>
        <v>1918.81</v>
      </c>
    </row>
    <row r="34" spans="1:16" ht="15.75">
      <c r="A34" s="109">
        <v>7000060046</v>
      </c>
      <c r="B34" s="65" t="s">
        <v>1211</v>
      </c>
      <c r="C34" s="66">
        <v>660</v>
      </c>
      <c r="D34" s="66">
        <v>50</v>
      </c>
      <c r="E34" s="66" t="s">
        <v>829</v>
      </c>
      <c r="F34" s="66" t="s">
        <v>71</v>
      </c>
      <c r="G34" s="66">
        <v>1</v>
      </c>
      <c r="H34" s="116" t="s">
        <v>1177</v>
      </c>
      <c r="I34" s="114">
        <v>2014</v>
      </c>
      <c r="J34" s="111">
        <v>20.14</v>
      </c>
      <c r="K34" s="112">
        <v>92.643999999999991</v>
      </c>
      <c r="L34" s="111">
        <v>33.56666666666667</v>
      </c>
      <c r="M34" s="113">
        <v>154.40666666666667</v>
      </c>
      <c r="N34" s="115">
        <v>0.06</v>
      </c>
      <c r="O34" s="91" t="s">
        <v>1177</v>
      </c>
    </row>
    <row r="35" spans="1:16" ht="15.75">
      <c r="A35" s="109">
        <v>7000060056</v>
      </c>
      <c r="B35" s="65" t="s">
        <v>1212</v>
      </c>
      <c r="C35" s="66">
        <v>660</v>
      </c>
      <c r="D35" s="66">
        <v>100</v>
      </c>
      <c r="E35" s="66" t="s">
        <v>829</v>
      </c>
      <c r="F35" s="66" t="s">
        <v>71</v>
      </c>
      <c r="G35" s="66">
        <v>1</v>
      </c>
      <c r="H35" s="116" t="s">
        <v>1177</v>
      </c>
      <c r="I35" s="114">
        <v>3770.79</v>
      </c>
      <c r="J35" s="111">
        <v>18.853950000000001</v>
      </c>
      <c r="K35" s="112">
        <v>86.728169999999992</v>
      </c>
      <c r="L35" s="111">
        <v>31.423250000000003</v>
      </c>
      <c r="M35" s="113">
        <v>144.54695000000001</v>
      </c>
      <c r="N35" s="115">
        <v>8.1199105401995653E-2</v>
      </c>
      <c r="O35" s="91" t="s">
        <v>1177</v>
      </c>
      <c r="P35" s="162">
        <f>I35/2</f>
        <v>1885.395</v>
      </c>
    </row>
    <row r="36" spans="1:16" ht="15.75">
      <c r="A36" s="133">
        <v>4100023042</v>
      </c>
      <c r="B36" s="65" t="s">
        <v>1531</v>
      </c>
      <c r="C36" s="66">
        <v>660.4</v>
      </c>
      <c r="D36" s="66">
        <v>0.91</v>
      </c>
      <c r="E36" s="66" t="s">
        <v>829</v>
      </c>
      <c r="F36" s="66" t="s">
        <v>71</v>
      </c>
      <c r="G36" s="66"/>
      <c r="H36" s="66" t="s">
        <v>1243</v>
      </c>
      <c r="I36" s="114" t="e">
        <v>#N/A</v>
      </c>
      <c r="J36" s="111" t="e">
        <v>#N/A</v>
      </c>
      <c r="K36" s="112" t="e">
        <v>#N/A</v>
      </c>
      <c r="L36" s="111" t="e">
        <v>#N/A</v>
      </c>
      <c r="M36" s="113" t="e">
        <v>#N/A</v>
      </c>
      <c r="N36" s="115">
        <v>8.1200023665515278E-2</v>
      </c>
      <c r="O36" s="91" t="s">
        <v>1177</v>
      </c>
    </row>
    <row r="37" spans="1:16" ht="15.75">
      <c r="A37" s="133">
        <v>4100023038</v>
      </c>
      <c r="B37" s="65" t="s">
        <v>1532</v>
      </c>
      <c r="C37" s="66">
        <v>660.4</v>
      </c>
      <c r="D37" s="66">
        <v>0.91</v>
      </c>
      <c r="E37" s="66" t="s">
        <v>829</v>
      </c>
      <c r="F37" s="66" t="s">
        <v>73</v>
      </c>
      <c r="G37" s="66"/>
      <c r="H37" s="66" t="s">
        <v>1243</v>
      </c>
      <c r="I37" s="114" t="e">
        <v>#N/A</v>
      </c>
      <c r="J37" s="111" t="e">
        <v>#N/A</v>
      </c>
      <c r="K37" s="112" t="e">
        <v>#N/A</v>
      </c>
      <c r="L37" s="111" t="e">
        <v>#N/A</v>
      </c>
      <c r="M37" s="113" t="e">
        <v>#N/A</v>
      </c>
      <c r="N37" s="115">
        <v>8.1202302569062287E-2</v>
      </c>
      <c r="O37" s="91" t="s">
        <v>1177</v>
      </c>
    </row>
    <row r="38" spans="1:16" ht="15.75">
      <c r="A38" s="133">
        <v>4100023060</v>
      </c>
      <c r="B38" s="65" t="s">
        <v>1533</v>
      </c>
      <c r="C38" s="66">
        <v>660.4</v>
      </c>
      <c r="D38" s="66">
        <v>0.91</v>
      </c>
      <c r="E38" s="66" t="s">
        <v>829</v>
      </c>
      <c r="F38" s="66" t="s">
        <v>75</v>
      </c>
      <c r="G38" s="66"/>
      <c r="H38" s="66" t="s">
        <v>1243</v>
      </c>
      <c r="I38" s="114" t="e">
        <v>#N/A</v>
      </c>
      <c r="J38" s="111" t="e">
        <v>#N/A</v>
      </c>
      <c r="K38" s="112" t="e">
        <v>#N/A</v>
      </c>
      <c r="L38" s="111" t="e">
        <v>#N/A</v>
      </c>
      <c r="M38" s="113" t="e">
        <v>#N/A</v>
      </c>
      <c r="N38" s="115" t="e">
        <v>#N/A</v>
      </c>
      <c r="O38" s="91" t="e">
        <v>#N/A</v>
      </c>
    </row>
    <row r="39" spans="1:16" ht="15.75">
      <c r="A39" s="133">
        <v>4100023048</v>
      </c>
      <c r="B39" s="65" t="s">
        <v>1534</v>
      </c>
      <c r="C39" s="66">
        <v>660.4</v>
      </c>
      <c r="D39" s="66">
        <v>0.91</v>
      </c>
      <c r="E39" s="66" t="s">
        <v>829</v>
      </c>
      <c r="F39" s="66" t="s">
        <v>77</v>
      </c>
      <c r="G39" s="66"/>
      <c r="H39" s="66" t="s">
        <v>1243</v>
      </c>
      <c r="I39" s="114" t="e">
        <v>#N/A</v>
      </c>
      <c r="J39" s="111" t="e">
        <v>#N/A</v>
      </c>
      <c r="K39" s="112" t="e">
        <v>#N/A</v>
      </c>
      <c r="L39" s="111" t="e">
        <v>#N/A</v>
      </c>
      <c r="M39" s="113" t="e">
        <v>#N/A</v>
      </c>
      <c r="N39" s="115">
        <v>3.5003580928995304E-2</v>
      </c>
      <c r="O39" s="91" t="s">
        <v>1177</v>
      </c>
    </row>
    <row r="40" spans="1:16" ht="15.75">
      <c r="A40" s="133">
        <v>4100023045</v>
      </c>
      <c r="B40" s="65" t="s">
        <v>1535</v>
      </c>
      <c r="C40" s="66">
        <v>660.4</v>
      </c>
      <c r="D40" s="66">
        <v>0.91</v>
      </c>
      <c r="E40" s="66" t="s">
        <v>829</v>
      </c>
      <c r="F40" s="66" t="s">
        <v>79</v>
      </c>
      <c r="G40" s="66"/>
      <c r="H40" s="66" t="s">
        <v>1243</v>
      </c>
      <c r="I40" s="114" t="e">
        <v>#N/A</v>
      </c>
      <c r="J40" s="111" t="e">
        <v>#N/A</v>
      </c>
      <c r="K40" s="112" t="e">
        <v>#N/A</v>
      </c>
      <c r="L40" s="111" t="e">
        <v>#N/A</v>
      </c>
      <c r="M40" s="113" t="e">
        <v>#N/A</v>
      </c>
      <c r="N40" s="115">
        <v>3.5000000000000003E-2</v>
      </c>
      <c r="O40" s="91" t="s">
        <v>1177</v>
      </c>
    </row>
    <row r="41" spans="1:16" ht="15.75">
      <c r="A41" s="133">
        <v>4100023044</v>
      </c>
      <c r="B41" s="65" t="s">
        <v>1536</v>
      </c>
      <c r="C41" s="66">
        <v>660.4</v>
      </c>
      <c r="D41" s="66">
        <v>0.91</v>
      </c>
      <c r="E41" s="66" t="s">
        <v>829</v>
      </c>
      <c r="F41" s="66" t="s">
        <v>81</v>
      </c>
      <c r="G41" s="66"/>
      <c r="H41" s="66" t="s">
        <v>1243</v>
      </c>
      <c r="I41" s="114" t="e">
        <v>#N/A</v>
      </c>
      <c r="J41" s="111" t="e">
        <v>#N/A</v>
      </c>
      <c r="K41" s="112" t="e">
        <v>#N/A</v>
      </c>
      <c r="L41" s="111" t="e">
        <v>#N/A</v>
      </c>
      <c r="M41" s="113" t="e">
        <v>#N/A</v>
      </c>
      <c r="N41" s="115" t="e">
        <v>#N/A</v>
      </c>
      <c r="O41" s="91" t="e">
        <v>#N/A</v>
      </c>
    </row>
    <row r="42" spans="1:16" ht="15.75">
      <c r="A42" s="133">
        <v>4100023040</v>
      </c>
      <c r="B42" s="65" t="s">
        <v>1537</v>
      </c>
      <c r="C42" s="66">
        <v>660.4</v>
      </c>
      <c r="D42" s="66">
        <v>0.91</v>
      </c>
      <c r="E42" s="66" t="s">
        <v>829</v>
      </c>
      <c r="F42" s="66" t="s">
        <v>83</v>
      </c>
      <c r="G42" s="66"/>
      <c r="H42" s="66" t="s">
        <v>1243</v>
      </c>
      <c r="I42" s="114" t="e">
        <v>#N/A</v>
      </c>
      <c r="J42" s="111" t="e">
        <v>#N/A</v>
      </c>
      <c r="K42" s="112" t="e">
        <v>#N/A</v>
      </c>
      <c r="L42" s="111" t="e">
        <v>#N/A</v>
      </c>
      <c r="M42" s="113" t="e">
        <v>#N/A</v>
      </c>
      <c r="N42" s="115" t="e">
        <v>#N/A</v>
      </c>
      <c r="O42" s="91" t="e">
        <v>#N/A</v>
      </c>
    </row>
    <row r="43" spans="1:16" ht="15.75">
      <c r="A43" s="133">
        <v>4100023047</v>
      </c>
      <c r="B43" s="65" t="s">
        <v>1538</v>
      </c>
      <c r="C43" s="66">
        <v>660.4</v>
      </c>
      <c r="D43" s="66">
        <v>0.91</v>
      </c>
      <c r="E43" s="66" t="s">
        <v>829</v>
      </c>
      <c r="F43" s="66" t="s">
        <v>85</v>
      </c>
      <c r="G43" s="66"/>
      <c r="H43" s="66" t="s">
        <v>1243</v>
      </c>
      <c r="I43" s="114" t="e">
        <v>#N/A</v>
      </c>
      <c r="J43" s="111" t="e">
        <v>#N/A</v>
      </c>
      <c r="K43" s="112" t="e">
        <v>#N/A</v>
      </c>
      <c r="L43" s="111" t="e">
        <v>#N/A</v>
      </c>
      <c r="M43" s="113" t="e">
        <v>#N/A</v>
      </c>
      <c r="N43" s="115" t="e">
        <v>#N/A</v>
      </c>
      <c r="O43" s="91" t="e">
        <v>#N/A</v>
      </c>
    </row>
    <row r="44" spans="1:16" ht="15.75">
      <c r="A44" s="109">
        <v>7000032110</v>
      </c>
      <c r="B44" s="65" t="s">
        <v>1213</v>
      </c>
      <c r="C44" s="66">
        <v>635</v>
      </c>
      <c r="D44" s="66">
        <v>50</v>
      </c>
      <c r="E44" s="66" t="s">
        <v>1214</v>
      </c>
      <c r="F44" s="66" t="s">
        <v>1190</v>
      </c>
      <c r="G44" s="66">
        <v>1</v>
      </c>
      <c r="H44" s="116" t="s">
        <v>1177</v>
      </c>
      <c r="I44" s="114">
        <v>2375.71</v>
      </c>
      <c r="J44" s="111">
        <v>23.757100000000001</v>
      </c>
      <c r="K44" s="112">
        <v>109.28265999999999</v>
      </c>
      <c r="L44" s="111">
        <v>39.595166666666671</v>
      </c>
      <c r="M44" s="113">
        <v>182.13776666666666</v>
      </c>
      <c r="N44" s="115" t="e">
        <v>#N/A</v>
      </c>
      <c r="O44" s="91" t="e">
        <v>#N/A</v>
      </c>
    </row>
    <row r="45" spans="1:16" ht="15.75">
      <c r="A45" s="109">
        <v>7000032111</v>
      </c>
      <c r="B45" s="65" t="s">
        <v>1215</v>
      </c>
      <c r="C45" s="66">
        <v>635</v>
      </c>
      <c r="D45" s="66">
        <v>50</v>
      </c>
      <c r="E45" s="66" t="s">
        <v>1214</v>
      </c>
      <c r="F45" s="66" t="s">
        <v>1191</v>
      </c>
      <c r="G45" s="66">
        <v>1</v>
      </c>
      <c r="H45" s="116" t="s">
        <v>1177</v>
      </c>
      <c r="I45" s="114">
        <v>2560.06</v>
      </c>
      <c r="J45" s="111">
        <v>25.6006</v>
      </c>
      <c r="K45" s="112">
        <v>117.76275999999999</v>
      </c>
      <c r="L45" s="111">
        <v>42.667666666666669</v>
      </c>
      <c r="M45" s="113">
        <v>196.27126666666666</v>
      </c>
      <c r="N45" s="115" t="e">
        <v>#N/A</v>
      </c>
      <c r="O45" s="91" t="e">
        <v>#N/A</v>
      </c>
    </row>
    <row r="46" spans="1:16" ht="15.75">
      <c r="A46" s="109">
        <v>7000083645</v>
      </c>
      <c r="B46" s="65" t="s">
        <v>1216</v>
      </c>
      <c r="C46" s="66">
        <v>1350</v>
      </c>
      <c r="D46" s="66">
        <v>50</v>
      </c>
      <c r="E46" s="66" t="s">
        <v>1217</v>
      </c>
      <c r="F46" s="66" t="s">
        <v>102</v>
      </c>
      <c r="G46" s="66">
        <v>1</v>
      </c>
      <c r="H46" s="110" t="s">
        <v>1177</v>
      </c>
      <c r="I46" s="114" t="e">
        <v>#N/A</v>
      </c>
      <c r="J46" s="111" t="e">
        <v>#N/A</v>
      </c>
      <c r="K46" s="112" t="e">
        <v>#N/A</v>
      </c>
      <c r="L46" s="111" t="e">
        <v>#N/A</v>
      </c>
      <c r="M46" s="113" t="e">
        <v>#N/A</v>
      </c>
      <c r="N46" s="115" t="e">
        <v>#N/A</v>
      </c>
      <c r="O46" s="91" t="e">
        <v>#N/A</v>
      </c>
    </row>
    <row r="47" spans="1:16" ht="15.75">
      <c r="A47" s="109">
        <v>7000034247</v>
      </c>
      <c r="B47" s="65" t="s">
        <v>1218</v>
      </c>
      <c r="C47" s="66">
        <v>1350</v>
      </c>
      <c r="D47" s="66">
        <v>50</v>
      </c>
      <c r="E47" s="66" t="s">
        <v>1217</v>
      </c>
      <c r="F47" s="66" t="s">
        <v>104</v>
      </c>
      <c r="G47" s="66">
        <v>1</v>
      </c>
      <c r="H47" s="110" t="s">
        <v>1177</v>
      </c>
      <c r="I47" s="114">
        <v>809.29</v>
      </c>
      <c r="J47" s="111">
        <v>8.0929000000000002</v>
      </c>
      <c r="K47" s="112">
        <v>37.227339999999998</v>
      </c>
      <c r="L47" s="111">
        <v>6.3473725490196085</v>
      </c>
      <c r="M47" s="113">
        <v>29.197913725490196</v>
      </c>
      <c r="N47" s="115">
        <v>3.5003580928995304E-2</v>
      </c>
      <c r="O47" s="91" t="s">
        <v>1177</v>
      </c>
    </row>
    <row r="48" spans="1:16" ht="15.75">
      <c r="A48" s="109">
        <v>7000083606</v>
      </c>
      <c r="B48" s="65" t="s">
        <v>1219</v>
      </c>
      <c r="C48" s="66">
        <v>1350</v>
      </c>
      <c r="D48" s="66">
        <v>50</v>
      </c>
      <c r="E48" s="66" t="s">
        <v>1217</v>
      </c>
      <c r="F48" s="66" t="s">
        <v>127</v>
      </c>
      <c r="G48" s="66">
        <v>1</v>
      </c>
      <c r="H48" s="110" t="s">
        <v>1177</v>
      </c>
      <c r="I48" s="114">
        <v>809.37</v>
      </c>
      <c r="J48" s="111">
        <v>8.0937000000000001</v>
      </c>
      <c r="K48" s="112">
        <v>37.231020000000001</v>
      </c>
      <c r="L48" s="111">
        <v>6.3480000000000008</v>
      </c>
      <c r="M48" s="113">
        <v>29.200800000000001</v>
      </c>
      <c r="N48" s="125" t="e">
        <v>#N/A</v>
      </c>
      <c r="O48" s="126" t="e">
        <v>#N/A</v>
      </c>
    </row>
    <row r="49" spans="1:15" ht="15.75">
      <c r="A49" s="109">
        <v>7000034258</v>
      </c>
      <c r="B49" s="65" t="s">
        <v>1220</v>
      </c>
      <c r="C49" s="66">
        <v>1350</v>
      </c>
      <c r="D49" s="66">
        <v>50</v>
      </c>
      <c r="E49" s="66" t="s">
        <v>1217</v>
      </c>
      <c r="F49" s="66" t="s">
        <v>129</v>
      </c>
      <c r="G49" s="66">
        <v>1</v>
      </c>
      <c r="H49" s="110" t="s">
        <v>1177</v>
      </c>
      <c r="I49" s="114" t="e">
        <v>#N/A</v>
      </c>
      <c r="J49" s="111" t="e">
        <v>#N/A</v>
      </c>
      <c r="K49" s="112" t="e">
        <v>#N/A</v>
      </c>
      <c r="L49" s="111" t="e">
        <v>#N/A</v>
      </c>
      <c r="M49" s="113" t="e">
        <v>#N/A</v>
      </c>
      <c r="N49" s="125" t="e">
        <v>#N/A</v>
      </c>
      <c r="O49" s="126" t="e">
        <v>#N/A</v>
      </c>
    </row>
    <row r="50" spans="1:15" ht="15.75">
      <c r="A50" s="109">
        <v>7000083644</v>
      </c>
      <c r="B50" s="65" t="s">
        <v>1221</v>
      </c>
      <c r="C50" s="66">
        <v>1350</v>
      </c>
      <c r="D50" s="66">
        <v>50</v>
      </c>
      <c r="E50" s="66" t="s">
        <v>1217</v>
      </c>
      <c r="F50" s="66" t="s">
        <v>921</v>
      </c>
      <c r="G50" s="66">
        <v>1</v>
      </c>
      <c r="H50" s="110" t="s">
        <v>1177</v>
      </c>
      <c r="I50" s="114" t="e">
        <v>#N/A</v>
      </c>
      <c r="J50" s="111" t="e">
        <v>#N/A</v>
      </c>
      <c r="K50" s="112" t="e">
        <v>#N/A</v>
      </c>
      <c r="L50" s="111" t="e">
        <v>#N/A</v>
      </c>
      <c r="M50" s="113" t="e">
        <v>#N/A</v>
      </c>
      <c r="N50" s="125" t="e">
        <v>#N/A</v>
      </c>
      <c r="O50" s="126" t="e">
        <v>#N/A</v>
      </c>
    </row>
    <row r="51" spans="1:15" ht="15.75">
      <c r="A51" s="109">
        <v>7000034245</v>
      </c>
      <c r="B51" s="65" t="s">
        <v>1222</v>
      </c>
      <c r="C51" s="66">
        <v>1350</v>
      </c>
      <c r="D51" s="66">
        <v>50</v>
      </c>
      <c r="E51" s="66" t="s">
        <v>1217</v>
      </c>
      <c r="F51" s="66" t="s">
        <v>906</v>
      </c>
      <c r="G51" s="66">
        <v>1</v>
      </c>
      <c r="H51" s="110" t="s">
        <v>1177</v>
      </c>
      <c r="I51" s="114" t="e">
        <v>#N/A</v>
      </c>
      <c r="J51" s="111" t="e">
        <v>#N/A</v>
      </c>
      <c r="K51" s="112" t="e">
        <v>#N/A</v>
      </c>
      <c r="L51" s="111" t="e">
        <v>#N/A</v>
      </c>
      <c r="M51" s="113" t="e">
        <v>#N/A</v>
      </c>
      <c r="N51" s="125" t="e">
        <v>#N/A</v>
      </c>
      <c r="O51" s="126" t="e">
        <v>#N/A</v>
      </c>
    </row>
    <row r="52" spans="1:15" ht="15.75">
      <c r="A52" s="109">
        <v>7000034257</v>
      </c>
      <c r="B52" s="65" t="s">
        <v>1223</v>
      </c>
      <c r="C52" s="66">
        <v>1350</v>
      </c>
      <c r="D52" s="66">
        <v>50</v>
      </c>
      <c r="E52" s="66" t="s">
        <v>1217</v>
      </c>
      <c r="F52" s="66" t="s">
        <v>908</v>
      </c>
      <c r="G52" s="66">
        <v>1</v>
      </c>
      <c r="H52" s="110" t="s">
        <v>1177</v>
      </c>
      <c r="I52" s="114" t="e">
        <v>#N/A</v>
      </c>
      <c r="J52" s="111" t="e">
        <v>#N/A</v>
      </c>
      <c r="K52" s="112" t="e">
        <v>#N/A</v>
      </c>
      <c r="L52" s="111" t="e">
        <v>#N/A</v>
      </c>
      <c r="M52" s="113" t="e">
        <v>#N/A</v>
      </c>
      <c r="N52" s="115">
        <v>8.1202702702702745E-2</v>
      </c>
      <c r="O52" s="91" t="s">
        <v>1177</v>
      </c>
    </row>
    <row r="53" spans="1:15" ht="15.75">
      <c r="A53" s="109">
        <v>7000034256</v>
      </c>
      <c r="B53" s="65" t="s">
        <v>1224</v>
      </c>
      <c r="C53" s="66">
        <v>1350</v>
      </c>
      <c r="D53" s="66">
        <v>50</v>
      </c>
      <c r="E53" s="66" t="s">
        <v>1217</v>
      </c>
      <c r="F53" s="66" t="s">
        <v>910</v>
      </c>
      <c r="G53" s="66">
        <v>1</v>
      </c>
      <c r="H53" s="110" t="s">
        <v>1177</v>
      </c>
      <c r="I53" s="114" t="e">
        <v>#N/A</v>
      </c>
      <c r="J53" s="111" t="e">
        <v>#N/A</v>
      </c>
      <c r="K53" s="112" t="e">
        <v>#N/A</v>
      </c>
      <c r="L53" s="111" t="e">
        <v>#N/A</v>
      </c>
      <c r="M53" s="113" t="e">
        <v>#N/A</v>
      </c>
      <c r="N53" s="115">
        <v>8.1199999999999939E-2</v>
      </c>
      <c r="O53" s="91" t="s">
        <v>1177</v>
      </c>
    </row>
    <row r="54" spans="1:15" ht="15.75">
      <c r="A54" s="109">
        <v>7000034315</v>
      </c>
      <c r="B54" s="65" t="s">
        <v>1225</v>
      </c>
      <c r="C54" s="66">
        <v>1350</v>
      </c>
      <c r="D54" s="66">
        <v>50</v>
      </c>
      <c r="E54" s="66" t="s">
        <v>1217</v>
      </c>
      <c r="F54" s="66" t="s">
        <v>922</v>
      </c>
      <c r="G54" s="66">
        <v>1</v>
      </c>
      <c r="H54" s="110" t="s">
        <v>1177</v>
      </c>
      <c r="I54" s="114" t="e">
        <v>#N/A</v>
      </c>
      <c r="J54" s="111" t="e">
        <v>#N/A</v>
      </c>
      <c r="K54" s="112" t="e">
        <v>#N/A</v>
      </c>
      <c r="L54" s="111" t="e">
        <v>#N/A</v>
      </c>
      <c r="M54" s="113" t="e">
        <v>#N/A</v>
      </c>
      <c r="N54" s="115">
        <v>8.1201171874999978E-2</v>
      </c>
      <c r="O54" s="91" t="s">
        <v>1177</v>
      </c>
    </row>
    <row r="55" spans="1:15" ht="15.75">
      <c r="A55" s="109">
        <v>7000034248</v>
      </c>
      <c r="B55" s="65" t="s">
        <v>1226</v>
      </c>
      <c r="C55" s="66">
        <v>1350</v>
      </c>
      <c r="D55" s="66">
        <v>50</v>
      </c>
      <c r="E55" s="66" t="s">
        <v>1217</v>
      </c>
      <c r="F55" s="66" t="s">
        <v>100</v>
      </c>
      <c r="G55" s="66">
        <v>1</v>
      </c>
      <c r="H55" s="110" t="s">
        <v>1177</v>
      </c>
      <c r="I55" s="114">
        <v>809.29</v>
      </c>
      <c r="J55" s="111">
        <v>8.0929000000000002</v>
      </c>
      <c r="K55" s="112">
        <v>37.227339999999998</v>
      </c>
      <c r="L55" s="111">
        <v>6.3473725490196085</v>
      </c>
      <c r="M55" s="113">
        <v>29.197913725490196</v>
      </c>
      <c r="N55" s="115">
        <v>8.1199999999999939E-2</v>
      </c>
      <c r="O55" s="91" t="s">
        <v>1177</v>
      </c>
    </row>
    <row r="56" spans="1:15" ht="15.75">
      <c r="A56" s="133">
        <v>7000028110</v>
      </c>
      <c r="B56" s="65" t="s">
        <v>1539</v>
      </c>
      <c r="C56" s="66">
        <v>610</v>
      </c>
      <c r="D56" s="66">
        <v>45.72</v>
      </c>
      <c r="E56" s="66" t="s">
        <v>1540</v>
      </c>
      <c r="F56" s="66" t="s">
        <v>1541</v>
      </c>
      <c r="G56" s="66"/>
      <c r="H56" s="66" t="s">
        <v>1459</v>
      </c>
      <c r="I56" s="114">
        <v>3995.94</v>
      </c>
      <c r="J56" s="111">
        <v>43.700131233595805</v>
      </c>
      <c r="K56" s="112">
        <v>201.02060367454069</v>
      </c>
      <c r="L56" s="111">
        <v>72.83355205599301</v>
      </c>
      <c r="M56" s="113">
        <v>335.0343394575678</v>
      </c>
      <c r="N56" s="115">
        <v>8.1199403493821917E-2</v>
      </c>
      <c r="O56" s="91" t="s">
        <v>1177</v>
      </c>
    </row>
    <row r="57" spans="1:15" ht="15.75">
      <c r="A57" s="133">
        <v>7000028112</v>
      </c>
      <c r="B57" s="65" t="s">
        <v>1542</v>
      </c>
      <c r="C57" s="66">
        <v>610</v>
      </c>
      <c r="D57" s="66">
        <v>45.72</v>
      </c>
      <c r="E57" s="66" t="s">
        <v>1540</v>
      </c>
      <c r="F57" s="66" t="s">
        <v>1543</v>
      </c>
      <c r="G57" s="66"/>
      <c r="H57" s="66" t="s">
        <v>1459</v>
      </c>
      <c r="I57" s="114">
        <v>3995.94</v>
      </c>
      <c r="J57" s="111">
        <v>43.700131233595805</v>
      </c>
      <c r="K57" s="112">
        <v>201.02060367454069</v>
      </c>
      <c r="L57" s="111">
        <v>72.83355205599301</v>
      </c>
      <c r="M57" s="113">
        <v>335.0343394575678</v>
      </c>
      <c r="N57" s="115">
        <v>8.1199269176625746E-2</v>
      </c>
      <c r="O57" s="91" t="s">
        <v>1177</v>
      </c>
    </row>
    <row r="58" spans="1:15" ht="15.75">
      <c r="A58" s="133">
        <v>7000000251</v>
      </c>
      <c r="B58" s="65" t="s">
        <v>1544</v>
      </c>
      <c r="C58" s="66">
        <v>610</v>
      </c>
      <c r="D58" s="66">
        <v>45.72</v>
      </c>
      <c r="E58" s="66" t="s">
        <v>1540</v>
      </c>
      <c r="F58" s="66" t="s">
        <v>1545</v>
      </c>
      <c r="G58" s="66"/>
      <c r="H58" s="66" t="s">
        <v>1459</v>
      </c>
      <c r="I58" s="114" t="e">
        <v>#N/A</v>
      </c>
      <c r="J58" s="111" t="e">
        <v>#N/A</v>
      </c>
      <c r="K58" s="112" t="e">
        <v>#N/A</v>
      </c>
      <c r="L58" s="111" t="e">
        <v>#N/A</v>
      </c>
      <c r="M58" s="113" t="e">
        <v>#N/A</v>
      </c>
      <c r="N58" s="115">
        <v>8.1199269176625746E-2</v>
      </c>
      <c r="O58" s="91" t="s">
        <v>1177</v>
      </c>
    </row>
    <row r="59" spans="1:15" ht="15.75">
      <c r="A59" s="117">
        <v>7000060340</v>
      </c>
      <c r="B59" s="118" t="s">
        <v>1227</v>
      </c>
      <c r="C59" s="119">
        <v>1320</v>
      </c>
      <c r="D59" s="119">
        <v>50</v>
      </c>
      <c r="E59" s="119" t="s">
        <v>1228</v>
      </c>
      <c r="F59" s="119" t="s">
        <v>102</v>
      </c>
      <c r="G59" s="119">
        <v>1</v>
      </c>
      <c r="H59" s="127" t="s">
        <v>1177</v>
      </c>
      <c r="I59" s="121" t="e">
        <v>#N/A</v>
      </c>
      <c r="J59" s="122" t="e">
        <v>#N/A</v>
      </c>
      <c r="K59" s="123" t="e">
        <v>#N/A</v>
      </c>
      <c r="L59" s="122" t="e">
        <v>#N/A</v>
      </c>
      <c r="M59" s="124" t="e">
        <v>#N/A</v>
      </c>
      <c r="N59" s="115">
        <v>8.1199999999999939E-2</v>
      </c>
      <c r="O59" s="91" t="s">
        <v>1177</v>
      </c>
    </row>
    <row r="60" spans="1:15" ht="15.75">
      <c r="A60" s="117">
        <v>7000060346</v>
      </c>
      <c r="B60" s="118" t="s">
        <v>1229</v>
      </c>
      <c r="C60" s="119">
        <v>1320</v>
      </c>
      <c r="D60" s="119">
        <v>50</v>
      </c>
      <c r="E60" s="119" t="s">
        <v>1228</v>
      </c>
      <c r="F60" s="119" t="s">
        <v>906</v>
      </c>
      <c r="G60" s="119">
        <v>1</v>
      </c>
      <c r="H60" s="127" t="s">
        <v>1177</v>
      </c>
      <c r="I60" s="121" t="e">
        <v>#N/A</v>
      </c>
      <c r="J60" s="122" t="e">
        <v>#N/A</v>
      </c>
      <c r="K60" s="123" t="e">
        <v>#N/A</v>
      </c>
      <c r="L60" s="122" t="e">
        <v>#N/A</v>
      </c>
      <c r="M60" s="124" t="e">
        <v>#N/A</v>
      </c>
      <c r="N60" s="115">
        <v>8.1202702702702745E-2</v>
      </c>
      <c r="O60" s="91" t="s">
        <v>1177</v>
      </c>
    </row>
    <row r="61" spans="1:15" ht="15.75">
      <c r="A61" s="117">
        <v>7000060341</v>
      </c>
      <c r="B61" s="118" t="s">
        <v>1230</v>
      </c>
      <c r="C61" s="119">
        <v>1320</v>
      </c>
      <c r="D61" s="119">
        <v>50</v>
      </c>
      <c r="E61" s="119" t="s">
        <v>1228</v>
      </c>
      <c r="F61" s="119" t="s">
        <v>910</v>
      </c>
      <c r="G61" s="119">
        <v>1</v>
      </c>
      <c r="H61" s="127" t="s">
        <v>1177</v>
      </c>
      <c r="I61" s="121" t="e">
        <v>#N/A</v>
      </c>
      <c r="J61" s="122" t="e">
        <v>#N/A</v>
      </c>
      <c r="K61" s="123" t="e">
        <v>#N/A</v>
      </c>
      <c r="L61" s="122" t="e">
        <v>#N/A</v>
      </c>
      <c r="M61" s="124" t="e">
        <v>#N/A</v>
      </c>
      <c r="N61" s="115">
        <v>8.120000000000005E-2</v>
      </c>
      <c r="O61" s="91" t="s">
        <v>1177</v>
      </c>
    </row>
    <row r="62" spans="1:15" ht="15.75">
      <c r="A62" s="128">
        <v>7000060150</v>
      </c>
      <c r="B62" s="129" t="s">
        <v>1231</v>
      </c>
      <c r="C62" s="127">
        <v>1372</v>
      </c>
      <c r="D62" s="127">
        <v>100</v>
      </c>
      <c r="E62" s="130" t="s">
        <v>1232</v>
      </c>
      <c r="F62" s="130" t="s">
        <v>910</v>
      </c>
      <c r="G62" s="119">
        <v>1</v>
      </c>
      <c r="H62" s="127" t="s">
        <v>1177</v>
      </c>
      <c r="I62" s="121" t="e">
        <v>#N/A</v>
      </c>
      <c r="J62" s="122" t="e">
        <v>#N/A</v>
      </c>
      <c r="K62" s="123" t="e">
        <v>#N/A</v>
      </c>
      <c r="L62" s="122" t="e">
        <v>#N/A</v>
      </c>
      <c r="M62" s="124" t="e">
        <v>#N/A</v>
      </c>
      <c r="N62" s="115">
        <v>8.120000000000005E-2</v>
      </c>
      <c r="O62" s="91" t="s">
        <v>1177</v>
      </c>
    </row>
    <row r="63" spans="1:15" ht="15.75">
      <c r="A63" s="109">
        <v>7000032255</v>
      </c>
      <c r="B63" s="65" t="s">
        <v>1233</v>
      </c>
      <c r="C63" s="66">
        <v>610</v>
      </c>
      <c r="D63" s="66">
        <v>50</v>
      </c>
      <c r="E63" s="66" t="s">
        <v>1234</v>
      </c>
      <c r="F63" s="66" t="s">
        <v>1194</v>
      </c>
      <c r="G63" s="66">
        <v>1</v>
      </c>
      <c r="H63" s="116" t="s">
        <v>1177</v>
      </c>
      <c r="I63" s="114">
        <v>1600.18</v>
      </c>
      <c r="J63" s="111">
        <v>16.001799999999999</v>
      </c>
      <c r="K63" s="112">
        <v>73.608279999999993</v>
      </c>
      <c r="L63" s="111">
        <v>26.669666666666668</v>
      </c>
      <c r="M63" s="113">
        <v>122.68046666666666</v>
      </c>
      <c r="N63" s="115" t="e">
        <v>#N/A</v>
      </c>
      <c r="O63" s="91" t="e">
        <v>#N/A</v>
      </c>
    </row>
    <row r="64" spans="1:15" ht="15.75">
      <c r="A64" s="109">
        <v>7000032256</v>
      </c>
      <c r="B64" s="65" t="s">
        <v>1235</v>
      </c>
      <c r="C64" s="66">
        <v>610</v>
      </c>
      <c r="D64" s="66">
        <v>50</v>
      </c>
      <c r="E64" s="66" t="s">
        <v>1234</v>
      </c>
      <c r="F64" s="66" t="s">
        <v>1190</v>
      </c>
      <c r="G64" s="66">
        <v>1</v>
      </c>
      <c r="H64" s="116" t="s">
        <v>1177</v>
      </c>
      <c r="I64" s="114">
        <v>1675.86</v>
      </c>
      <c r="J64" s="111">
        <v>16.758599999999998</v>
      </c>
      <c r="K64" s="112">
        <v>77.089559999999977</v>
      </c>
      <c r="L64" s="111">
        <v>27.930999999999997</v>
      </c>
      <c r="M64" s="113">
        <v>128.48259999999999</v>
      </c>
      <c r="N64" s="115" t="e">
        <v>#N/A</v>
      </c>
      <c r="O64" s="91" t="e">
        <v>#N/A</v>
      </c>
    </row>
    <row r="65" spans="1:15" ht="15.75">
      <c r="A65" s="109">
        <v>7000060373</v>
      </c>
      <c r="B65" s="65" t="s">
        <v>1236</v>
      </c>
      <c r="C65" s="66">
        <v>610</v>
      </c>
      <c r="D65" s="66">
        <v>100</v>
      </c>
      <c r="E65" s="66" t="s">
        <v>1234</v>
      </c>
      <c r="F65" s="66" t="s">
        <v>1190</v>
      </c>
      <c r="G65" s="66">
        <v>1</v>
      </c>
      <c r="H65" s="116" t="s">
        <v>1177</v>
      </c>
      <c r="I65" s="114">
        <v>3542.88</v>
      </c>
      <c r="J65" s="111">
        <v>17.714400000000001</v>
      </c>
      <c r="K65" s="112">
        <v>81.486239999999995</v>
      </c>
      <c r="L65" s="111">
        <v>29.524000000000004</v>
      </c>
      <c r="M65" s="113">
        <v>135.81040000000002</v>
      </c>
      <c r="N65" s="115">
        <v>8.120000000000005E-2</v>
      </c>
      <c r="O65" s="91" t="s">
        <v>1177</v>
      </c>
    </row>
    <row r="66" spans="1:15" ht="15.75">
      <c r="A66" s="109">
        <v>7000032257</v>
      </c>
      <c r="B66" s="65" t="s">
        <v>1237</v>
      </c>
      <c r="C66" s="66">
        <v>610</v>
      </c>
      <c r="D66" s="66">
        <v>50</v>
      </c>
      <c r="E66" s="66" t="s">
        <v>1234</v>
      </c>
      <c r="F66" s="66" t="s">
        <v>1191</v>
      </c>
      <c r="G66" s="66">
        <v>1</v>
      </c>
      <c r="H66" s="116" t="s">
        <v>1177</v>
      </c>
      <c r="I66" s="114">
        <v>1675.86</v>
      </c>
      <c r="J66" s="111">
        <v>16.758599999999998</v>
      </c>
      <c r="K66" s="112">
        <v>77.089559999999977</v>
      </c>
      <c r="L66" s="111">
        <v>27.930999999999997</v>
      </c>
      <c r="M66" s="113">
        <v>128.48259999999999</v>
      </c>
      <c r="N66" s="115">
        <v>1.3235294117647059E-2</v>
      </c>
      <c r="O66" s="91" t="s">
        <v>1177</v>
      </c>
    </row>
    <row r="67" spans="1:15" ht="15.75">
      <c r="A67" s="109">
        <v>7000060379</v>
      </c>
      <c r="B67" s="65" t="s">
        <v>1238</v>
      </c>
      <c r="C67" s="66">
        <v>610</v>
      </c>
      <c r="D67" s="66">
        <v>100</v>
      </c>
      <c r="E67" s="66" t="s">
        <v>1234</v>
      </c>
      <c r="F67" s="66" t="s">
        <v>1191</v>
      </c>
      <c r="G67" s="66">
        <v>1</v>
      </c>
      <c r="H67" s="116" t="s">
        <v>1177</v>
      </c>
      <c r="I67" s="114">
        <v>4060.12</v>
      </c>
      <c r="J67" s="111">
        <v>20.300599999999999</v>
      </c>
      <c r="K67" s="112">
        <v>93.38275999999999</v>
      </c>
      <c r="L67" s="111">
        <v>33.834333333333333</v>
      </c>
      <c r="M67" s="113">
        <v>155.63793333333331</v>
      </c>
      <c r="N67" s="115">
        <v>8.1327205882352954E-2</v>
      </c>
      <c r="O67" s="91" t="s">
        <v>1177</v>
      </c>
    </row>
    <row r="68" spans="1:15" ht="15.75">
      <c r="A68" s="109">
        <v>7000032258</v>
      </c>
      <c r="B68" s="65" t="s">
        <v>1239</v>
      </c>
      <c r="C68" s="66">
        <v>610</v>
      </c>
      <c r="D68" s="66">
        <v>50</v>
      </c>
      <c r="E68" s="66" t="s">
        <v>1234</v>
      </c>
      <c r="F68" s="66" t="s">
        <v>1192</v>
      </c>
      <c r="G68" s="66">
        <v>1</v>
      </c>
      <c r="H68" s="116" t="s">
        <v>1177</v>
      </c>
      <c r="I68" s="114">
        <v>1804.9</v>
      </c>
      <c r="J68" s="111">
        <v>18.048999999999999</v>
      </c>
      <c r="K68" s="112">
        <v>83.025399999999991</v>
      </c>
      <c r="L68" s="111">
        <v>30.081666666666667</v>
      </c>
      <c r="M68" s="113">
        <v>138.37566666666666</v>
      </c>
      <c r="N68" s="125" t="e">
        <v>#N/A</v>
      </c>
      <c r="O68" s="126" t="e">
        <v>#N/A</v>
      </c>
    </row>
    <row r="69" spans="1:15" ht="15.75">
      <c r="A69" s="109">
        <v>7000060378</v>
      </c>
      <c r="B69" s="65" t="s">
        <v>1240</v>
      </c>
      <c r="C69" s="66">
        <v>610</v>
      </c>
      <c r="D69" s="66">
        <v>100</v>
      </c>
      <c r="E69" s="66" t="s">
        <v>1234</v>
      </c>
      <c r="F69" s="66" t="s">
        <v>1192</v>
      </c>
      <c r="G69" s="66">
        <v>1</v>
      </c>
      <c r="H69" s="116" t="s">
        <v>1177</v>
      </c>
      <c r="I69" s="114">
        <v>3609.8</v>
      </c>
      <c r="J69" s="111">
        <v>18.048999999999999</v>
      </c>
      <c r="K69" s="112">
        <v>83.025399999999991</v>
      </c>
      <c r="L69" s="111">
        <v>30.081666666666667</v>
      </c>
      <c r="M69" s="113">
        <v>138.37566666666666</v>
      </c>
      <c r="N69" s="125" t="e">
        <v>#N/A</v>
      </c>
      <c r="O69" s="126" t="e">
        <v>#N/A</v>
      </c>
    </row>
    <row r="70" spans="1:15" ht="15.75">
      <c r="A70" s="109">
        <v>7000032254</v>
      </c>
      <c r="B70" s="65" t="s">
        <v>1241</v>
      </c>
      <c r="C70" s="66">
        <v>610</v>
      </c>
      <c r="D70" s="66">
        <v>50</v>
      </c>
      <c r="E70" s="66" t="s">
        <v>1234</v>
      </c>
      <c r="F70" s="66" t="s">
        <v>1204</v>
      </c>
      <c r="G70" s="66">
        <v>1</v>
      </c>
      <c r="H70" s="116" t="s">
        <v>1177</v>
      </c>
      <c r="I70" s="114">
        <v>1675.86</v>
      </c>
      <c r="J70" s="111">
        <v>16.758599999999998</v>
      </c>
      <c r="K70" s="112">
        <v>77.089559999999977</v>
      </c>
      <c r="L70" s="111">
        <v>27.930999999999997</v>
      </c>
      <c r="M70" s="113">
        <v>128.48259999999999</v>
      </c>
      <c r="N70" s="125" t="e">
        <v>#N/A</v>
      </c>
      <c r="O70" s="126" t="e">
        <v>#N/A</v>
      </c>
    </row>
    <row r="71" spans="1:15" ht="15.75">
      <c r="A71" s="109">
        <v>7000032259</v>
      </c>
      <c r="B71" s="65" t="s">
        <v>1242</v>
      </c>
      <c r="C71" s="66">
        <v>610</v>
      </c>
      <c r="D71" s="66">
        <v>50</v>
      </c>
      <c r="E71" s="66" t="s">
        <v>1234</v>
      </c>
      <c r="F71" s="66" t="s">
        <v>73</v>
      </c>
      <c r="G71" s="66">
        <v>1</v>
      </c>
      <c r="H71" s="116" t="s">
        <v>1177</v>
      </c>
      <c r="I71" s="114">
        <v>1600.18</v>
      </c>
      <c r="J71" s="111">
        <v>16.001799999999999</v>
      </c>
      <c r="K71" s="112">
        <v>73.608279999999993</v>
      </c>
      <c r="L71" s="111">
        <v>26.669666666666668</v>
      </c>
      <c r="M71" s="113">
        <v>122.68046666666666</v>
      </c>
      <c r="N71" s="125" t="e">
        <v>#N/A</v>
      </c>
      <c r="O71" s="126" t="e">
        <v>#N/A</v>
      </c>
    </row>
    <row r="72" spans="1:15" ht="15.75">
      <c r="A72" s="133">
        <v>4100022542</v>
      </c>
      <c r="B72" s="65" t="s">
        <v>1528</v>
      </c>
      <c r="C72" s="66">
        <v>609.59999999999991</v>
      </c>
      <c r="D72" s="66">
        <v>0.91</v>
      </c>
      <c r="E72" s="66" t="s">
        <v>1234</v>
      </c>
      <c r="F72" s="66" t="s">
        <v>81</v>
      </c>
      <c r="G72" s="66"/>
      <c r="H72" s="66" t="s">
        <v>1243</v>
      </c>
      <c r="I72" s="114" t="e">
        <v>#N/A</v>
      </c>
      <c r="J72" s="111" t="e">
        <v>#N/A</v>
      </c>
      <c r="K72" s="112" t="e">
        <v>#N/A</v>
      </c>
      <c r="L72" s="111" t="e">
        <v>#N/A</v>
      </c>
      <c r="M72" s="113" t="e">
        <v>#N/A</v>
      </c>
      <c r="N72" s="125" t="e">
        <v>#N/A</v>
      </c>
      <c r="O72" s="126" t="e">
        <v>#N/A</v>
      </c>
    </row>
    <row r="73" spans="1:15" ht="15.75">
      <c r="A73" s="133">
        <v>4100022125</v>
      </c>
      <c r="B73" s="65" t="s">
        <v>1529</v>
      </c>
      <c r="C73" s="66">
        <v>609.59999999999991</v>
      </c>
      <c r="D73" s="66">
        <v>0.91</v>
      </c>
      <c r="E73" s="66" t="s">
        <v>1234</v>
      </c>
      <c r="F73" s="66" t="s">
        <v>79</v>
      </c>
      <c r="G73" s="66"/>
      <c r="H73" s="66" t="s">
        <v>1243</v>
      </c>
      <c r="I73" s="114" t="e">
        <v>#N/A</v>
      </c>
      <c r="J73" s="111" t="e">
        <v>#N/A</v>
      </c>
      <c r="K73" s="112" t="e">
        <v>#N/A</v>
      </c>
      <c r="L73" s="111" t="e">
        <v>#N/A</v>
      </c>
      <c r="M73" s="113" t="e">
        <v>#N/A</v>
      </c>
      <c r="N73" s="115">
        <v>8.1201192838328662E-2</v>
      </c>
      <c r="O73" s="91" t="s">
        <v>1177</v>
      </c>
    </row>
    <row r="74" spans="1:15" ht="15.75">
      <c r="A74" s="133">
        <v>4100022461</v>
      </c>
      <c r="B74" s="65" t="s">
        <v>1530</v>
      </c>
      <c r="C74" s="66">
        <v>609.59999999999991</v>
      </c>
      <c r="D74" s="66">
        <v>0.91</v>
      </c>
      <c r="E74" s="66" t="s">
        <v>1234</v>
      </c>
      <c r="F74" s="66" t="s">
        <v>77</v>
      </c>
      <c r="G74" s="66"/>
      <c r="H74" s="66" t="s">
        <v>1243</v>
      </c>
      <c r="I74" s="114" t="e">
        <v>#N/A</v>
      </c>
      <c r="J74" s="111" t="e">
        <v>#N/A</v>
      </c>
      <c r="K74" s="112" t="e">
        <v>#N/A</v>
      </c>
      <c r="L74" s="111" t="e">
        <v>#N/A</v>
      </c>
      <c r="M74" s="113" t="e">
        <v>#N/A</v>
      </c>
      <c r="N74" s="115" t="e">
        <v>#N/A</v>
      </c>
      <c r="O74" s="91" t="e">
        <v>#N/A</v>
      </c>
    </row>
    <row r="75" spans="1:15" ht="15.75">
      <c r="A75" s="109">
        <v>7000067799</v>
      </c>
      <c r="B75" s="65" t="s">
        <v>1244</v>
      </c>
      <c r="C75" s="66">
        <v>660</v>
      </c>
      <c r="D75" s="66">
        <v>100</v>
      </c>
      <c r="E75" s="66" t="s">
        <v>823</v>
      </c>
      <c r="F75" s="66" t="s">
        <v>73</v>
      </c>
      <c r="G75" s="66">
        <v>1</v>
      </c>
      <c r="H75" s="116" t="s">
        <v>1177</v>
      </c>
      <c r="I75" s="114">
        <v>5189.76</v>
      </c>
      <c r="J75" s="111">
        <v>25.948800000000002</v>
      </c>
      <c r="K75" s="112">
        <v>119.36448</v>
      </c>
      <c r="L75" s="111">
        <v>43.248000000000005</v>
      </c>
      <c r="M75" s="113">
        <v>198.9408</v>
      </c>
      <c r="N75" s="115">
        <v>8.1199160702480525E-2</v>
      </c>
      <c r="O75" s="91" t="s">
        <v>1177</v>
      </c>
    </row>
    <row r="76" spans="1:15" ht="15.75">
      <c r="A76" s="109">
        <v>7100017100</v>
      </c>
      <c r="B76" s="65" t="s">
        <v>1245</v>
      </c>
      <c r="C76" s="66">
        <v>660</v>
      </c>
      <c r="D76" s="66">
        <v>100</v>
      </c>
      <c r="E76" s="66" t="s">
        <v>823</v>
      </c>
      <c r="F76" s="66" t="s">
        <v>71</v>
      </c>
      <c r="G76" s="66">
        <v>1</v>
      </c>
      <c r="H76" s="116" t="s">
        <v>1177</v>
      </c>
      <c r="I76" s="114">
        <v>5189.76</v>
      </c>
      <c r="J76" s="111">
        <v>25.948800000000002</v>
      </c>
      <c r="K76" s="112">
        <v>119.36448</v>
      </c>
      <c r="L76" s="111">
        <v>43.248000000000005</v>
      </c>
      <c r="M76" s="113">
        <v>198.9408</v>
      </c>
      <c r="N76" s="115" t="e">
        <v>#N/A</v>
      </c>
      <c r="O76" s="91" t="e">
        <v>#N/A</v>
      </c>
    </row>
    <row r="77" spans="1:15" ht="15.75">
      <c r="A77" s="131">
        <v>7000060416</v>
      </c>
      <c r="B77" s="65" t="s">
        <v>1246</v>
      </c>
      <c r="C77" s="66">
        <v>660</v>
      </c>
      <c r="D77" s="66">
        <v>50</v>
      </c>
      <c r="E77" s="66" t="s">
        <v>823</v>
      </c>
      <c r="F77" s="66" t="s">
        <v>81</v>
      </c>
      <c r="G77" s="66">
        <v>1</v>
      </c>
      <c r="H77" s="66" t="s">
        <v>1177</v>
      </c>
      <c r="I77" s="114" t="e">
        <v>#N/A</v>
      </c>
      <c r="J77" s="111" t="e">
        <v>#N/A</v>
      </c>
      <c r="K77" s="112" t="e">
        <v>#N/A</v>
      </c>
      <c r="L77" s="111" t="e">
        <v>#N/A</v>
      </c>
      <c r="M77" s="113" t="e">
        <v>#N/A</v>
      </c>
      <c r="N77" s="115">
        <v>8.1201513492932142E-2</v>
      </c>
      <c r="O77" s="91" t="s">
        <v>1177</v>
      </c>
    </row>
    <row r="78" spans="1:15" ht="15.75">
      <c r="A78" s="109">
        <v>7000032263</v>
      </c>
      <c r="B78" s="65" t="s">
        <v>1247</v>
      </c>
      <c r="C78" s="66">
        <v>660</v>
      </c>
      <c r="D78" s="66">
        <v>50</v>
      </c>
      <c r="E78" s="66" t="s">
        <v>823</v>
      </c>
      <c r="F78" s="66" t="s">
        <v>827</v>
      </c>
      <c r="G78" s="66">
        <v>1</v>
      </c>
      <c r="H78" s="116" t="s">
        <v>1177</v>
      </c>
      <c r="I78" s="114" t="e">
        <v>#N/A</v>
      </c>
      <c r="J78" s="111" t="e">
        <v>#N/A</v>
      </c>
      <c r="K78" s="112" t="e">
        <v>#N/A</v>
      </c>
      <c r="L78" s="111" t="e">
        <v>#N/A</v>
      </c>
      <c r="M78" s="113" t="e">
        <v>#N/A</v>
      </c>
      <c r="N78" s="115" t="e">
        <v>#N/A</v>
      </c>
      <c r="O78" s="91" t="e">
        <v>#N/A</v>
      </c>
    </row>
    <row r="79" spans="1:15" ht="15.75">
      <c r="A79" s="109">
        <v>7100019128</v>
      </c>
      <c r="B79" s="65" t="s">
        <v>1248</v>
      </c>
      <c r="C79" s="66">
        <v>660</v>
      </c>
      <c r="D79" s="66">
        <v>100</v>
      </c>
      <c r="E79" s="66" t="s">
        <v>823</v>
      </c>
      <c r="F79" s="66" t="s">
        <v>827</v>
      </c>
      <c r="G79" s="66">
        <v>1</v>
      </c>
      <c r="H79" s="116" t="s">
        <v>1177</v>
      </c>
      <c r="I79" s="114">
        <v>5189.76</v>
      </c>
      <c r="J79" s="111">
        <v>25.948800000000002</v>
      </c>
      <c r="K79" s="112">
        <v>119.36448</v>
      </c>
      <c r="L79" s="111">
        <v>43.248000000000005</v>
      </c>
      <c r="M79" s="113">
        <v>198.9408</v>
      </c>
      <c r="N79" s="115">
        <v>8.1198284147113248E-2</v>
      </c>
      <c r="O79" s="91" t="s">
        <v>1177</v>
      </c>
    </row>
    <row r="80" spans="1:15" ht="15.75">
      <c r="A80" s="131">
        <v>7000032260</v>
      </c>
      <c r="B80" s="65" t="s">
        <v>1249</v>
      </c>
      <c r="C80" s="66">
        <v>660</v>
      </c>
      <c r="D80" s="66">
        <v>50</v>
      </c>
      <c r="E80" s="66" t="s">
        <v>823</v>
      </c>
      <c r="F80" s="66" t="s">
        <v>79</v>
      </c>
      <c r="G80" s="66">
        <v>1</v>
      </c>
      <c r="H80" s="66" t="s">
        <v>1177</v>
      </c>
      <c r="I80" s="114">
        <v>2756</v>
      </c>
      <c r="J80" s="111">
        <v>27.56</v>
      </c>
      <c r="K80" s="112">
        <v>126.77599999999998</v>
      </c>
      <c r="L80" s="111">
        <v>45.93333333333333</v>
      </c>
      <c r="M80" s="113">
        <v>211.29333333333329</v>
      </c>
      <c r="N80" s="115" t="e">
        <v>#N/A</v>
      </c>
      <c r="O80" s="91" t="e">
        <v>#N/A</v>
      </c>
    </row>
    <row r="81" spans="1:15" ht="15.75">
      <c r="A81" s="131">
        <v>7000060417</v>
      </c>
      <c r="B81" s="65" t="s">
        <v>1250</v>
      </c>
      <c r="C81" s="66">
        <v>660</v>
      </c>
      <c r="D81" s="66">
        <v>50</v>
      </c>
      <c r="E81" s="66" t="s">
        <v>823</v>
      </c>
      <c r="F81" s="66" t="s">
        <v>77</v>
      </c>
      <c r="G81" s="66">
        <v>1</v>
      </c>
      <c r="H81" s="66" t="s">
        <v>1177</v>
      </c>
      <c r="I81" s="114">
        <v>2941.21</v>
      </c>
      <c r="J81" s="111">
        <v>29.412099999999999</v>
      </c>
      <c r="K81" s="112">
        <v>135.29566</v>
      </c>
      <c r="L81" s="111">
        <v>49.020166666666668</v>
      </c>
      <c r="M81" s="113">
        <v>225.49276666666665</v>
      </c>
      <c r="N81" s="115">
        <v>8.1198635880807293E-2</v>
      </c>
      <c r="O81" s="91" t="s">
        <v>1177</v>
      </c>
    </row>
    <row r="82" spans="1:15" ht="15.75">
      <c r="A82" s="132" t="s">
        <v>1521</v>
      </c>
      <c r="B82" s="118" t="s">
        <v>1251</v>
      </c>
      <c r="C82" s="119">
        <v>1320</v>
      </c>
      <c r="D82" s="127">
        <v>0.91439999999999999</v>
      </c>
      <c r="E82" s="119" t="s">
        <v>1252</v>
      </c>
      <c r="F82" s="119" t="s">
        <v>100</v>
      </c>
      <c r="G82" s="119"/>
      <c r="H82" s="127" t="s">
        <v>1243</v>
      </c>
      <c r="I82" s="121" t="e">
        <v>#N/A</v>
      </c>
      <c r="J82" s="122" t="e">
        <v>#N/A</v>
      </c>
      <c r="K82" s="123" t="e">
        <v>#N/A</v>
      </c>
      <c r="L82" s="122" t="e">
        <v>#N/A</v>
      </c>
      <c r="M82" s="124" t="e">
        <v>#N/A</v>
      </c>
      <c r="N82" s="115" t="e">
        <v>#N/A</v>
      </c>
      <c r="O82" s="91" t="e">
        <v>#N/A</v>
      </c>
    </row>
    <row r="83" spans="1:15" ht="15.75">
      <c r="A83" s="132">
        <v>7100239647</v>
      </c>
      <c r="B83" s="118" t="s">
        <v>1251</v>
      </c>
      <c r="C83" s="119">
        <v>1320</v>
      </c>
      <c r="D83" s="127">
        <v>0.91439999999999999</v>
      </c>
      <c r="E83" s="119" t="s">
        <v>1252</v>
      </c>
      <c r="F83" s="119" t="s">
        <v>104</v>
      </c>
      <c r="G83" s="119"/>
      <c r="H83" s="127" t="s">
        <v>1243</v>
      </c>
      <c r="I83" s="121" t="e">
        <v>#N/A</v>
      </c>
      <c r="J83" s="122" t="e">
        <v>#N/A</v>
      </c>
      <c r="K83" s="123" t="e">
        <v>#N/A</v>
      </c>
      <c r="L83" s="122" t="e">
        <v>#N/A</v>
      </c>
      <c r="M83" s="124" t="e">
        <v>#N/A</v>
      </c>
      <c r="N83" s="115">
        <v>5.9988121164125913E-2</v>
      </c>
      <c r="O83" s="91" t="s">
        <v>1177</v>
      </c>
    </row>
    <row r="84" spans="1:15" ht="15.75">
      <c r="A84" s="132">
        <v>7100239656</v>
      </c>
      <c r="B84" s="118" t="s">
        <v>1251</v>
      </c>
      <c r="C84" s="119">
        <v>1320</v>
      </c>
      <c r="D84" s="127">
        <v>0.91439999999999999</v>
      </c>
      <c r="E84" s="119" t="s">
        <v>1252</v>
      </c>
      <c r="F84" s="119" t="s">
        <v>129</v>
      </c>
      <c r="G84" s="119"/>
      <c r="H84" s="127" t="s">
        <v>1243</v>
      </c>
      <c r="I84" s="121" t="e">
        <v>#N/A</v>
      </c>
      <c r="J84" s="122" t="e">
        <v>#N/A</v>
      </c>
      <c r="K84" s="123" t="e">
        <v>#N/A</v>
      </c>
      <c r="L84" s="122" t="e">
        <v>#N/A</v>
      </c>
      <c r="M84" s="124" t="e">
        <v>#N/A</v>
      </c>
      <c r="N84" s="115">
        <v>8.1197882677108271E-2</v>
      </c>
      <c r="O84" s="91" t="s">
        <v>1177</v>
      </c>
    </row>
    <row r="85" spans="1:15" ht="15.75">
      <c r="A85" s="132">
        <v>7100239648</v>
      </c>
      <c r="B85" s="118" t="s">
        <v>1251</v>
      </c>
      <c r="C85" s="119">
        <v>1320</v>
      </c>
      <c r="D85" s="127">
        <v>0.91439999999999999</v>
      </c>
      <c r="E85" s="119" t="s">
        <v>1252</v>
      </c>
      <c r="F85" s="119" t="s">
        <v>906</v>
      </c>
      <c r="G85" s="119"/>
      <c r="H85" s="127" t="s">
        <v>1243</v>
      </c>
      <c r="I85" s="121" t="e">
        <v>#N/A</v>
      </c>
      <c r="J85" s="122" t="e">
        <v>#N/A</v>
      </c>
      <c r="K85" s="123" t="e">
        <v>#N/A</v>
      </c>
      <c r="L85" s="122" t="e">
        <v>#N/A</v>
      </c>
      <c r="M85" s="124" t="e">
        <v>#N/A</v>
      </c>
      <c r="N85" s="115">
        <v>8.1201152567045354E-2</v>
      </c>
      <c r="O85" s="91" t="s">
        <v>1177</v>
      </c>
    </row>
    <row r="86" spans="1:15" ht="15.75">
      <c r="A86" s="132">
        <v>4100028052</v>
      </c>
      <c r="B86" s="118" t="s">
        <v>1253</v>
      </c>
      <c r="C86" s="119">
        <v>1320</v>
      </c>
      <c r="D86" s="127">
        <v>0.91439999999999999</v>
      </c>
      <c r="E86" s="119" t="s">
        <v>1254</v>
      </c>
      <c r="F86" s="119" t="s">
        <v>1181</v>
      </c>
      <c r="G86" s="119"/>
      <c r="H86" s="127" t="s">
        <v>1243</v>
      </c>
      <c r="I86" s="121" t="e">
        <v>#N/A</v>
      </c>
      <c r="J86" s="122" t="e">
        <v>#N/A</v>
      </c>
      <c r="K86" s="123" t="e">
        <v>#N/A</v>
      </c>
      <c r="L86" s="122" t="e">
        <v>#N/A</v>
      </c>
      <c r="M86" s="124" t="e">
        <v>#N/A</v>
      </c>
      <c r="N86" s="115" t="e">
        <v>#N/A</v>
      </c>
      <c r="O86" s="91" t="e">
        <v>#N/A</v>
      </c>
    </row>
    <row r="87" spans="1:15" ht="31.5">
      <c r="A87" s="133">
        <v>7100094161</v>
      </c>
      <c r="B87" s="134" t="s">
        <v>1255</v>
      </c>
      <c r="C87" s="110">
        <v>1320</v>
      </c>
      <c r="D87" s="110">
        <v>45.72</v>
      </c>
      <c r="E87" s="133" t="s">
        <v>1256</v>
      </c>
      <c r="F87" s="133" t="s">
        <v>1257</v>
      </c>
      <c r="G87" s="66">
        <v>1</v>
      </c>
      <c r="H87" s="110" t="s">
        <v>1177</v>
      </c>
      <c r="I87" s="114">
        <v>1863.58</v>
      </c>
      <c r="J87" s="111">
        <v>20.380358705161854</v>
      </c>
      <c r="K87" s="112">
        <v>93.749650043744523</v>
      </c>
      <c r="L87" s="111">
        <v>15.984595062872042</v>
      </c>
      <c r="M87" s="113">
        <v>73.529137289211391</v>
      </c>
      <c r="N87" s="115">
        <v>8.1198512431643735E-2</v>
      </c>
      <c r="O87" s="91" t="s">
        <v>1177</v>
      </c>
    </row>
    <row r="88" spans="1:15" ht="15.75">
      <c r="A88" s="131">
        <v>7100142113</v>
      </c>
      <c r="B88" s="134" t="s">
        <v>1258</v>
      </c>
      <c r="C88" s="110">
        <v>1320</v>
      </c>
      <c r="D88" s="110">
        <v>100</v>
      </c>
      <c r="E88" s="133" t="s">
        <v>1256</v>
      </c>
      <c r="F88" s="133" t="s">
        <v>1257</v>
      </c>
      <c r="G88" s="66">
        <v>1</v>
      </c>
      <c r="H88" s="110" t="s">
        <v>1177</v>
      </c>
      <c r="I88" s="114" t="e">
        <v>#N/A</v>
      </c>
      <c r="J88" s="111" t="e">
        <v>#N/A</v>
      </c>
      <c r="K88" s="112" t="e">
        <v>#N/A</v>
      </c>
      <c r="L88" s="111" t="e">
        <v>#N/A</v>
      </c>
      <c r="M88" s="113" t="e">
        <v>#N/A</v>
      </c>
      <c r="N88" s="115">
        <v>8.1197254938328911E-2</v>
      </c>
      <c r="O88" s="91" t="s">
        <v>1177</v>
      </c>
    </row>
    <row r="89" spans="1:15" ht="31.5">
      <c r="A89" s="133">
        <v>7100094163</v>
      </c>
      <c r="B89" s="134" t="s">
        <v>1259</v>
      </c>
      <c r="C89" s="110">
        <v>1320</v>
      </c>
      <c r="D89" s="110">
        <v>45.72</v>
      </c>
      <c r="E89" s="133" t="s">
        <v>1256</v>
      </c>
      <c r="F89" s="133" t="s">
        <v>1260</v>
      </c>
      <c r="G89" s="66">
        <v>1</v>
      </c>
      <c r="H89" s="110" t="s">
        <v>1177</v>
      </c>
      <c r="I89" s="114">
        <v>1880.8</v>
      </c>
      <c r="J89" s="111">
        <v>20.568678915135607</v>
      </c>
      <c r="K89" s="112">
        <v>94.615923009623785</v>
      </c>
      <c r="L89" s="111">
        <v>16.132297188341653</v>
      </c>
      <c r="M89" s="113">
        <v>74.2085670663716</v>
      </c>
      <c r="N89" s="115">
        <v>8.1200215521037539E-2</v>
      </c>
      <c r="O89" s="91" t="s">
        <v>1177</v>
      </c>
    </row>
    <row r="90" spans="1:15" ht="15.75">
      <c r="A90" s="131" t="s">
        <v>1522</v>
      </c>
      <c r="B90" s="134" t="s">
        <v>1261</v>
      </c>
      <c r="C90" s="110">
        <v>1320</v>
      </c>
      <c r="D90" s="110">
        <v>100</v>
      </c>
      <c r="E90" s="133" t="s">
        <v>1256</v>
      </c>
      <c r="F90" s="133" t="s">
        <v>1260</v>
      </c>
      <c r="G90" s="66">
        <v>1</v>
      </c>
      <c r="H90" s="110" t="s">
        <v>1177</v>
      </c>
      <c r="I90" s="114" t="e">
        <v>#N/A</v>
      </c>
      <c r="J90" s="111" t="e">
        <v>#N/A</v>
      </c>
      <c r="K90" s="112" t="e">
        <v>#N/A</v>
      </c>
      <c r="L90" s="111" t="e">
        <v>#N/A</v>
      </c>
      <c r="M90" s="113" t="e">
        <v>#N/A</v>
      </c>
      <c r="N90" s="115">
        <v>8.1200257056700656E-2</v>
      </c>
      <c r="O90" s="91" t="s">
        <v>1177</v>
      </c>
    </row>
    <row r="91" spans="1:15" ht="31.5">
      <c r="A91" s="133">
        <v>7100094165</v>
      </c>
      <c r="B91" s="134" t="s">
        <v>1262</v>
      </c>
      <c r="C91" s="110">
        <v>1320</v>
      </c>
      <c r="D91" s="110">
        <v>45.72</v>
      </c>
      <c r="E91" s="133" t="s">
        <v>1256</v>
      </c>
      <c r="F91" s="133" t="s">
        <v>1263</v>
      </c>
      <c r="G91" s="66">
        <v>1</v>
      </c>
      <c r="H91" s="110" t="s">
        <v>1177</v>
      </c>
      <c r="I91" s="114">
        <v>1817.37</v>
      </c>
      <c r="J91" s="111">
        <v>19.875</v>
      </c>
      <c r="K91" s="112">
        <v>91.424999999999997</v>
      </c>
      <c r="L91" s="111">
        <v>15.588235294117649</v>
      </c>
      <c r="M91" s="113">
        <v>71.705882352941174</v>
      </c>
      <c r="N91" s="115" t="e">
        <v>#N/A</v>
      </c>
      <c r="O91" s="91" t="e">
        <v>#N/A</v>
      </c>
    </row>
    <row r="92" spans="1:15" ht="15.75">
      <c r="A92" s="131" t="s">
        <v>1523</v>
      </c>
      <c r="B92" s="134" t="s">
        <v>1264</v>
      </c>
      <c r="C92" s="110">
        <v>1320</v>
      </c>
      <c r="D92" s="110">
        <v>100</v>
      </c>
      <c r="E92" s="133" t="s">
        <v>1256</v>
      </c>
      <c r="F92" s="133" t="s">
        <v>1263</v>
      </c>
      <c r="G92" s="66">
        <v>1</v>
      </c>
      <c r="H92" s="110" t="s">
        <v>1177</v>
      </c>
      <c r="I92" s="114" t="e">
        <v>#N/A</v>
      </c>
      <c r="J92" s="111" t="e">
        <v>#N/A</v>
      </c>
      <c r="K92" s="112" t="e">
        <v>#N/A</v>
      </c>
      <c r="L92" s="111" t="e">
        <v>#N/A</v>
      </c>
      <c r="M92" s="113" t="e">
        <v>#N/A</v>
      </c>
      <c r="N92" s="115">
        <v>8.1201316601073145E-2</v>
      </c>
      <c r="O92" s="91" t="s">
        <v>1177</v>
      </c>
    </row>
    <row r="93" spans="1:15" ht="31.5">
      <c r="A93" s="133">
        <v>7100094167</v>
      </c>
      <c r="B93" s="134" t="s">
        <v>1265</v>
      </c>
      <c r="C93" s="110">
        <v>1320</v>
      </c>
      <c r="D93" s="110">
        <v>45.72</v>
      </c>
      <c r="E93" s="133" t="s">
        <v>1256</v>
      </c>
      <c r="F93" s="133" t="s">
        <v>1266</v>
      </c>
      <c r="G93" s="66">
        <v>1</v>
      </c>
      <c r="H93" s="110" t="s">
        <v>1177</v>
      </c>
      <c r="I93" s="114">
        <v>1845</v>
      </c>
      <c r="J93" s="111">
        <v>20.177165354330707</v>
      </c>
      <c r="K93" s="112">
        <v>92.814960629921245</v>
      </c>
      <c r="L93" s="111">
        <v>15.82522772888683</v>
      </c>
      <c r="M93" s="113">
        <v>72.796047552879415</v>
      </c>
      <c r="N93" s="115">
        <v>8.1202698803737566E-2</v>
      </c>
      <c r="O93" s="91" t="s">
        <v>1177</v>
      </c>
    </row>
    <row r="94" spans="1:15" ht="15.75">
      <c r="A94" s="131">
        <v>7100142116</v>
      </c>
      <c r="B94" s="134" t="s">
        <v>1267</v>
      </c>
      <c r="C94" s="110">
        <v>1320</v>
      </c>
      <c r="D94" s="110">
        <v>100</v>
      </c>
      <c r="E94" s="133" t="s">
        <v>1256</v>
      </c>
      <c r="F94" s="133" t="s">
        <v>1266</v>
      </c>
      <c r="G94" s="66">
        <v>1</v>
      </c>
      <c r="H94" s="110" t="s">
        <v>1177</v>
      </c>
      <c r="I94" s="114" t="e">
        <v>#N/A</v>
      </c>
      <c r="J94" s="111" t="e">
        <v>#N/A</v>
      </c>
      <c r="K94" s="112" t="e">
        <v>#N/A</v>
      </c>
      <c r="L94" s="111" t="e">
        <v>#N/A</v>
      </c>
      <c r="M94" s="113" t="e">
        <v>#N/A</v>
      </c>
      <c r="N94" s="115" t="e">
        <v>#N/A</v>
      </c>
      <c r="O94" s="91" t="e">
        <v>#N/A</v>
      </c>
    </row>
    <row r="95" spans="1:15" ht="31.5">
      <c r="A95" s="133">
        <v>7100094169</v>
      </c>
      <c r="B95" s="134" t="s">
        <v>1268</v>
      </c>
      <c r="C95" s="110">
        <v>1320</v>
      </c>
      <c r="D95" s="110">
        <v>45.72</v>
      </c>
      <c r="E95" s="133" t="s">
        <v>1256</v>
      </c>
      <c r="F95" s="133" t="s">
        <v>1269</v>
      </c>
      <c r="G95" s="66">
        <v>1</v>
      </c>
      <c r="H95" s="110" t="s">
        <v>1177</v>
      </c>
      <c r="I95" s="114">
        <v>1933.94</v>
      </c>
      <c r="J95" s="111">
        <v>21.149825021872267</v>
      </c>
      <c r="K95" s="112">
        <v>97.289195100612417</v>
      </c>
      <c r="L95" s="111">
        <v>16.588098056370406</v>
      </c>
      <c r="M95" s="113">
        <v>76.305251059303856</v>
      </c>
      <c r="N95" s="115" t="e">
        <v>#N/A</v>
      </c>
      <c r="O95" s="91" t="e">
        <v>#N/A</v>
      </c>
    </row>
    <row r="96" spans="1:15" ht="15.75">
      <c r="A96" s="131">
        <v>7100142127</v>
      </c>
      <c r="B96" s="134" t="s">
        <v>1270</v>
      </c>
      <c r="C96" s="110">
        <v>1320</v>
      </c>
      <c r="D96" s="110">
        <v>100</v>
      </c>
      <c r="E96" s="133" t="s">
        <v>1256</v>
      </c>
      <c r="F96" s="133" t="s">
        <v>1269</v>
      </c>
      <c r="G96" s="66">
        <v>1</v>
      </c>
      <c r="H96" s="110" t="s">
        <v>1177</v>
      </c>
      <c r="I96" s="114" t="e">
        <v>#N/A</v>
      </c>
      <c r="J96" s="111" t="e">
        <v>#N/A</v>
      </c>
      <c r="K96" s="112" t="e">
        <v>#N/A</v>
      </c>
      <c r="L96" s="111" t="e">
        <v>#N/A</v>
      </c>
      <c r="M96" s="113" t="e">
        <v>#N/A</v>
      </c>
      <c r="N96" s="115" t="e">
        <v>#N/A</v>
      </c>
      <c r="O96" s="91" t="e">
        <v>#N/A</v>
      </c>
    </row>
    <row r="97" spans="1:15" ht="15.75">
      <c r="A97" s="131">
        <v>7100142132</v>
      </c>
      <c r="B97" s="134" t="s">
        <v>1271</v>
      </c>
      <c r="C97" s="110">
        <v>1320</v>
      </c>
      <c r="D97" s="110">
        <v>100</v>
      </c>
      <c r="E97" s="133" t="s">
        <v>1256</v>
      </c>
      <c r="F97" s="133" t="s">
        <v>1272</v>
      </c>
      <c r="G97" s="66">
        <v>1</v>
      </c>
      <c r="H97" s="110" t="s">
        <v>1177</v>
      </c>
      <c r="I97" s="114">
        <v>5354</v>
      </c>
      <c r="J97" s="111">
        <v>26.77</v>
      </c>
      <c r="K97" s="112">
        <v>123.14199999999998</v>
      </c>
      <c r="L97" s="111">
        <v>20.996078431372549</v>
      </c>
      <c r="M97" s="113">
        <v>96.581960784313722</v>
      </c>
      <c r="N97" s="115" t="e">
        <v>#N/A</v>
      </c>
      <c r="O97" s="91" t="e">
        <v>#N/A</v>
      </c>
    </row>
    <row r="98" spans="1:15" ht="31.5">
      <c r="A98" s="133">
        <v>7100094171</v>
      </c>
      <c r="B98" s="134" t="s">
        <v>1273</v>
      </c>
      <c r="C98" s="110">
        <v>1320</v>
      </c>
      <c r="D98" s="110">
        <v>45.72</v>
      </c>
      <c r="E98" s="133" t="s">
        <v>1256</v>
      </c>
      <c r="F98" s="133" t="s">
        <v>1274</v>
      </c>
      <c r="G98" s="66">
        <v>3</v>
      </c>
      <c r="H98" s="110" t="s">
        <v>1177</v>
      </c>
      <c r="I98" s="114">
        <v>2982.16</v>
      </c>
      <c r="J98" s="111">
        <v>32.613298337707789</v>
      </c>
      <c r="K98" s="112">
        <v>150.02117235345582</v>
      </c>
      <c r="L98" s="111">
        <v>25.579057519770817</v>
      </c>
      <c r="M98" s="113">
        <v>117.66366459094576</v>
      </c>
      <c r="N98" s="115" t="e">
        <v>#N/A</v>
      </c>
      <c r="O98" s="91" t="e">
        <v>#N/A</v>
      </c>
    </row>
    <row r="99" spans="1:15" ht="15.75">
      <c r="A99" s="131">
        <v>7100142138</v>
      </c>
      <c r="B99" s="134" t="s">
        <v>1275</v>
      </c>
      <c r="C99" s="110">
        <v>1320</v>
      </c>
      <c r="D99" s="110">
        <v>100</v>
      </c>
      <c r="E99" s="133" t="s">
        <v>1256</v>
      </c>
      <c r="F99" s="133" t="s">
        <v>1274</v>
      </c>
      <c r="G99" s="66">
        <v>1</v>
      </c>
      <c r="H99" s="110" t="s">
        <v>1177</v>
      </c>
      <c r="I99" s="114">
        <v>5490.4</v>
      </c>
      <c r="J99" s="111">
        <v>27.451999999999998</v>
      </c>
      <c r="K99" s="112">
        <v>126.27919999999999</v>
      </c>
      <c r="L99" s="111">
        <v>21.530980392156863</v>
      </c>
      <c r="M99" s="113">
        <v>99.042509803921561</v>
      </c>
      <c r="N99" s="115" t="e">
        <v>#N/A</v>
      </c>
      <c r="O99" s="91" t="e">
        <v>#N/A</v>
      </c>
    </row>
    <row r="100" spans="1:15" ht="15.75">
      <c r="A100" s="131">
        <v>7100142117</v>
      </c>
      <c r="B100" s="134" t="s">
        <v>1276</v>
      </c>
      <c r="C100" s="110">
        <v>1320</v>
      </c>
      <c r="D100" s="110">
        <v>100</v>
      </c>
      <c r="E100" s="133" t="s">
        <v>1256</v>
      </c>
      <c r="F100" s="133" t="s">
        <v>1277</v>
      </c>
      <c r="G100" s="66">
        <v>1</v>
      </c>
      <c r="H100" s="110" t="s">
        <v>1177</v>
      </c>
      <c r="I100" s="114" t="e">
        <v>#N/A</v>
      </c>
      <c r="J100" s="111" t="e">
        <v>#N/A</v>
      </c>
      <c r="K100" s="112" t="e">
        <v>#N/A</v>
      </c>
      <c r="L100" s="111" t="e">
        <v>#N/A</v>
      </c>
      <c r="M100" s="113" t="e">
        <v>#N/A</v>
      </c>
      <c r="N100" s="115" t="e">
        <v>#N/A</v>
      </c>
      <c r="O100" s="91" t="e">
        <v>#N/A</v>
      </c>
    </row>
    <row r="101" spans="1:15" ht="31.5">
      <c r="A101" s="133">
        <v>7100094173</v>
      </c>
      <c r="B101" s="134" t="s">
        <v>1278</v>
      </c>
      <c r="C101" s="110">
        <v>1320</v>
      </c>
      <c r="D101" s="110">
        <v>45.72</v>
      </c>
      <c r="E101" s="133" t="s">
        <v>1256</v>
      </c>
      <c r="F101" s="133" t="s">
        <v>1279</v>
      </c>
      <c r="G101" s="66">
        <v>1</v>
      </c>
      <c r="H101" s="110" t="s">
        <v>1177</v>
      </c>
      <c r="I101" s="114">
        <v>2607.84</v>
      </c>
      <c r="J101" s="111">
        <v>28.519685039370081</v>
      </c>
      <c r="K101" s="112">
        <v>131.19055118110236</v>
      </c>
      <c r="L101" s="111">
        <v>22.368380423035358</v>
      </c>
      <c r="M101" s="113">
        <v>102.89454994596264</v>
      </c>
      <c r="N101" s="115">
        <v>3.4998926721940458E-2</v>
      </c>
      <c r="O101" s="91" t="s">
        <v>1177</v>
      </c>
    </row>
    <row r="102" spans="1:15" ht="31.5">
      <c r="A102" s="133">
        <v>7100094175</v>
      </c>
      <c r="B102" s="134" t="s">
        <v>1280</v>
      </c>
      <c r="C102" s="110">
        <v>1320</v>
      </c>
      <c r="D102" s="110">
        <v>45.72</v>
      </c>
      <c r="E102" s="133" t="s">
        <v>1256</v>
      </c>
      <c r="F102" s="133" t="s">
        <v>1281</v>
      </c>
      <c r="G102" s="66">
        <v>1</v>
      </c>
      <c r="H102" s="110" t="s">
        <v>1177</v>
      </c>
      <c r="I102" s="114">
        <v>2331.71</v>
      </c>
      <c r="J102" s="111">
        <v>25.499890638670166</v>
      </c>
      <c r="K102" s="112">
        <v>117.29949693788275</v>
      </c>
      <c r="L102" s="111">
        <v>19.999914226407974</v>
      </c>
      <c r="M102" s="113">
        <v>91.999605441476675</v>
      </c>
      <c r="N102" s="115">
        <v>3.4940152339499431E-2</v>
      </c>
      <c r="O102" s="91" t="s">
        <v>1177</v>
      </c>
    </row>
    <row r="103" spans="1:15" ht="15.75">
      <c r="A103" s="131">
        <v>7100142110</v>
      </c>
      <c r="B103" s="134" t="s">
        <v>1282</v>
      </c>
      <c r="C103" s="110">
        <v>1320</v>
      </c>
      <c r="D103" s="110">
        <v>100</v>
      </c>
      <c r="E103" s="133" t="s">
        <v>1256</v>
      </c>
      <c r="F103" s="133" t="s">
        <v>1281</v>
      </c>
      <c r="G103" s="66">
        <v>1</v>
      </c>
      <c r="H103" s="110" t="s">
        <v>1177</v>
      </c>
      <c r="I103" s="114">
        <v>4787.92</v>
      </c>
      <c r="J103" s="111">
        <v>23.939599999999999</v>
      </c>
      <c r="K103" s="112">
        <v>110.12215999999998</v>
      </c>
      <c r="L103" s="111">
        <v>18.776156862745097</v>
      </c>
      <c r="M103" s="113">
        <v>86.370321568627446</v>
      </c>
      <c r="N103" s="115">
        <v>3.4998717473708134E-2</v>
      </c>
      <c r="O103" s="91" t="s">
        <v>1177</v>
      </c>
    </row>
    <row r="104" spans="1:15" ht="31.5">
      <c r="A104" s="133">
        <v>7100094177</v>
      </c>
      <c r="B104" s="134" t="s">
        <v>1283</v>
      </c>
      <c r="C104" s="110">
        <v>1320</v>
      </c>
      <c r="D104" s="110">
        <v>45.72</v>
      </c>
      <c r="E104" s="133" t="s">
        <v>1256</v>
      </c>
      <c r="F104" s="133" t="s">
        <v>1284</v>
      </c>
      <c r="G104" s="66">
        <v>1</v>
      </c>
      <c r="H104" s="110" t="s">
        <v>1177</v>
      </c>
      <c r="I104" s="114">
        <v>2187.16</v>
      </c>
      <c r="J104" s="111">
        <v>23.91907261592301</v>
      </c>
      <c r="K104" s="112">
        <v>110.02773403324584</v>
      </c>
      <c r="L104" s="111">
        <v>18.760056953665107</v>
      </c>
      <c r="M104" s="113">
        <v>86.296261986859477</v>
      </c>
      <c r="N104" s="115" t="e">
        <v>#N/A</v>
      </c>
      <c r="O104" s="91" t="e">
        <v>#N/A</v>
      </c>
    </row>
    <row r="105" spans="1:15" ht="15.75">
      <c r="A105" s="131">
        <v>7100142114</v>
      </c>
      <c r="B105" s="134" t="s">
        <v>1285</v>
      </c>
      <c r="C105" s="110">
        <v>1320</v>
      </c>
      <c r="D105" s="110">
        <v>100</v>
      </c>
      <c r="E105" s="133" t="s">
        <v>1256</v>
      </c>
      <c r="F105" s="133" t="s">
        <v>1284</v>
      </c>
      <c r="G105" s="66">
        <v>1</v>
      </c>
      <c r="H105" s="110" t="s">
        <v>1177</v>
      </c>
      <c r="I105" s="114" t="e">
        <v>#N/A</v>
      </c>
      <c r="J105" s="111" t="e">
        <v>#N/A</v>
      </c>
      <c r="K105" s="112" t="e">
        <v>#N/A</v>
      </c>
      <c r="L105" s="111" t="e">
        <v>#N/A</v>
      </c>
      <c r="M105" s="113" t="e">
        <v>#N/A</v>
      </c>
      <c r="N105" s="115">
        <v>3.4999833571880384E-2</v>
      </c>
      <c r="O105" s="91" t="s">
        <v>1177</v>
      </c>
    </row>
    <row r="106" spans="1:15" ht="31.5">
      <c r="A106" s="133">
        <v>7100094181</v>
      </c>
      <c r="B106" s="134" t="s">
        <v>1286</v>
      </c>
      <c r="C106" s="110">
        <v>1320</v>
      </c>
      <c r="D106" s="110">
        <v>45.72</v>
      </c>
      <c r="E106" s="133" t="s">
        <v>1256</v>
      </c>
      <c r="F106" s="133" t="s">
        <v>1287</v>
      </c>
      <c r="G106" s="66">
        <v>1</v>
      </c>
      <c r="H106" s="110" t="s">
        <v>1177</v>
      </c>
      <c r="I106" s="114">
        <v>1980.75</v>
      </c>
      <c r="J106" s="111">
        <v>21.661745406824149</v>
      </c>
      <c r="K106" s="112">
        <v>99.644028871391086</v>
      </c>
      <c r="L106" s="111">
        <v>16.989604240646393</v>
      </c>
      <c r="M106" s="113">
        <v>78.152179506973397</v>
      </c>
      <c r="N106" s="115" t="e">
        <v>#N/A</v>
      </c>
      <c r="O106" s="91" t="e">
        <v>#N/A</v>
      </c>
    </row>
    <row r="107" spans="1:15" ht="31.5">
      <c r="A107" s="133">
        <v>7100094179</v>
      </c>
      <c r="B107" s="134" t="s">
        <v>1288</v>
      </c>
      <c r="C107" s="110">
        <v>1320</v>
      </c>
      <c r="D107" s="110">
        <v>45.72</v>
      </c>
      <c r="E107" s="133" t="s">
        <v>1289</v>
      </c>
      <c r="F107" s="133" t="s">
        <v>1290</v>
      </c>
      <c r="G107" s="66">
        <v>1</v>
      </c>
      <c r="H107" s="110" t="s">
        <v>1177</v>
      </c>
      <c r="I107" s="114">
        <v>1948.63</v>
      </c>
      <c r="J107" s="111">
        <v>21.310476815398076</v>
      </c>
      <c r="K107" s="112">
        <v>98.028193350831145</v>
      </c>
      <c r="L107" s="111">
        <v>16.714099463057316</v>
      </c>
      <c r="M107" s="113">
        <v>76.884857530063641</v>
      </c>
      <c r="N107" s="115" t="e">
        <v>#N/A</v>
      </c>
      <c r="O107" s="91" t="e">
        <v>#N/A</v>
      </c>
    </row>
    <row r="108" spans="1:15" ht="15.75">
      <c r="A108" s="109">
        <v>7000043080</v>
      </c>
      <c r="B108" s="65" t="s">
        <v>1291</v>
      </c>
      <c r="C108" s="66">
        <v>1320</v>
      </c>
      <c r="D108" s="66">
        <v>100</v>
      </c>
      <c r="E108" s="66" t="s">
        <v>1292</v>
      </c>
      <c r="F108" s="66" t="s">
        <v>1293</v>
      </c>
      <c r="G108" s="66">
        <v>1</v>
      </c>
      <c r="H108" s="110" t="s">
        <v>1177</v>
      </c>
      <c r="I108" s="114" t="e">
        <v>#N/A</v>
      </c>
      <c r="J108" s="111" t="e">
        <v>#N/A</v>
      </c>
      <c r="K108" s="112" t="e">
        <v>#N/A</v>
      </c>
      <c r="L108" s="111" t="e">
        <v>#N/A</v>
      </c>
      <c r="M108" s="113" t="e">
        <v>#N/A</v>
      </c>
      <c r="N108" s="115">
        <v>3.4998255072752858E-2</v>
      </c>
      <c r="O108" s="91" t="s">
        <v>1177</v>
      </c>
    </row>
    <row r="109" spans="1:15" ht="15.75">
      <c r="A109" s="109">
        <v>7000060483</v>
      </c>
      <c r="B109" s="65" t="s">
        <v>1294</v>
      </c>
      <c r="C109" s="66">
        <v>1320</v>
      </c>
      <c r="D109" s="66">
        <v>100</v>
      </c>
      <c r="E109" s="66" t="s">
        <v>1292</v>
      </c>
      <c r="F109" s="66" t="s">
        <v>1176</v>
      </c>
      <c r="G109" s="66">
        <v>1</v>
      </c>
      <c r="H109" s="110" t="s">
        <v>1177</v>
      </c>
      <c r="I109" s="114" t="e">
        <v>#N/A</v>
      </c>
      <c r="J109" s="111" t="e">
        <v>#N/A</v>
      </c>
      <c r="K109" s="112" t="e">
        <v>#N/A</v>
      </c>
      <c r="L109" s="111" t="e">
        <v>#N/A</v>
      </c>
      <c r="M109" s="113" t="e">
        <v>#N/A</v>
      </c>
      <c r="N109" s="115" t="e">
        <v>#N/A</v>
      </c>
      <c r="O109" s="91" t="e">
        <v>#N/A</v>
      </c>
    </row>
    <row r="110" spans="1:15" ht="15.75">
      <c r="A110" s="109">
        <v>7000032271</v>
      </c>
      <c r="B110" s="65" t="s">
        <v>1295</v>
      </c>
      <c r="C110" s="66">
        <v>1320</v>
      </c>
      <c r="D110" s="66">
        <v>100</v>
      </c>
      <c r="E110" s="66" t="s">
        <v>1292</v>
      </c>
      <c r="F110" s="66" t="s">
        <v>1179</v>
      </c>
      <c r="G110" s="66">
        <v>1</v>
      </c>
      <c r="H110" s="110" t="s">
        <v>1177</v>
      </c>
      <c r="I110" s="114" t="e">
        <v>#N/A</v>
      </c>
      <c r="J110" s="111" t="e">
        <v>#N/A</v>
      </c>
      <c r="K110" s="112" t="e">
        <v>#N/A</v>
      </c>
      <c r="L110" s="111" t="e">
        <v>#N/A</v>
      </c>
      <c r="M110" s="113" t="e">
        <v>#N/A</v>
      </c>
      <c r="N110" s="115">
        <v>3.4998255072752858E-2</v>
      </c>
      <c r="O110" s="91" t="s">
        <v>1177</v>
      </c>
    </row>
    <row r="111" spans="1:15" ht="15.75">
      <c r="A111" s="109">
        <v>7000032272</v>
      </c>
      <c r="B111" s="65" t="s">
        <v>1296</v>
      </c>
      <c r="C111" s="66">
        <v>1320</v>
      </c>
      <c r="D111" s="66">
        <v>100</v>
      </c>
      <c r="E111" s="66" t="s">
        <v>1292</v>
      </c>
      <c r="F111" s="66" t="s">
        <v>1181</v>
      </c>
      <c r="G111" s="66">
        <v>1</v>
      </c>
      <c r="H111" s="110" t="s">
        <v>1177</v>
      </c>
      <c r="I111" s="114" t="e">
        <v>#N/A</v>
      </c>
      <c r="J111" s="111" t="e">
        <v>#N/A</v>
      </c>
      <c r="K111" s="112" t="e">
        <v>#N/A</v>
      </c>
      <c r="L111" s="111" t="e">
        <v>#N/A</v>
      </c>
      <c r="M111" s="113" t="e">
        <v>#N/A</v>
      </c>
      <c r="N111" s="115" t="e">
        <v>#N/A</v>
      </c>
      <c r="O111" s="91" t="e">
        <v>#N/A</v>
      </c>
    </row>
    <row r="112" spans="1:15" ht="15.75">
      <c r="A112" s="109">
        <v>7000060485</v>
      </c>
      <c r="B112" s="65" t="s">
        <v>1297</v>
      </c>
      <c r="C112" s="66">
        <v>1320</v>
      </c>
      <c r="D112" s="66">
        <v>50</v>
      </c>
      <c r="E112" s="66" t="s">
        <v>1292</v>
      </c>
      <c r="F112" s="66" t="s">
        <v>102</v>
      </c>
      <c r="G112" s="66">
        <v>1</v>
      </c>
      <c r="H112" s="110" t="s">
        <v>1177</v>
      </c>
      <c r="I112" s="114" t="e">
        <v>#N/A</v>
      </c>
      <c r="J112" s="111" t="e">
        <v>#N/A</v>
      </c>
      <c r="K112" s="112" t="e">
        <v>#N/A</v>
      </c>
      <c r="L112" s="111" t="e">
        <v>#N/A</v>
      </c>
      <c r="M112" s="113" t="e">
        <v>#N/A</v>
      </c>
      <c r="N112" s="115">
        <v>3.4998255072752858E-2</v>
      </c>
      <c r="O112" s="91" t="s">
        <v>1177</v>
      </c>
    </row>
    <row r="113" spans="1:15" ht="15.75">
      <c r="A113" s="109">
        <v>7000032273</v>
      </c>
      <c r="B113" s="65" t="s">
        <v>1298</v>
      </c>
      <c r="C113" s="66">
        <v>1320</v>
      </c>
      <c r="D113" s="66">
        <v>100</v>
      </c>
      <c r="E113" s="66" t="s">
        <v>1292</v>
      </c>
      <c r="F113" s="66" t="s">
        <v>104</v>
      </c>
      <c r="G113" s="66">
        <v>1</v>
      </c>
      <c r="H113" s="110" t="s">
        <v>1177</v>
      </c>
      <c r="I113" s="114" t="e">
        <v>#N/A</v>
      </c>
      <c r="J113" s="111" t="e">
        <v>#N/A</v>
      </c>
      <c r="K113" s="112" t="e">
        <v>#N/A</v>
      </c>
      <c r="L113" s="111" t="e">
        <v>#N/A</v>
      </c>
      <c r="M113" s="113" t="e">
        <v>#N/A</v>
      </c>
      <c r="N113" s="115" t="e">
        <v>#N/A</v>
      </c>
      <c r="O113" s="91" t="e">
        <v>#N/A</v>
      </c>
    </row>
    <row r="114" spans="1:15" ht="15.75">
      <c r="A114" s="109">
        <v>7000060487</v>
      </c>
      <c r="B114" s="65" t="s">
        <v>1299</v>
      </c>
      <c r="C114" s="66">
        <v>1320</v>
      </c>
      <c r="D114" s="66">
        <v>100</v>
      </c>
      <c r="E114" s="66" t="s">
        <v>1292</v>
      </c>
      <c r="F114" s="66" t="s">
        <v>129</v>
      </c>
      <c r="G114" s="66">
        <v>1</v>
      </c>
      <c r="H114" s="110" t="s">
        <v>1177</v>
      </c>
      <c r="I114" s="114" t="e">
        <v>#N/A</v>
      </c>
      <c r="J114" s="111" t="e">
        <v>#N/A</v>
      </c>
      <c r="K114" s="112" t="e">
        <v>#N/A</v>
      </c>
      <c r="L114" s="111" t="e">
        <v>#N/A</v>
      </c>
      <c r="M114" s="113" t="e">
        <v>#N/A</v>
      </c>
      <c r="N114" s="115">
        <v>8.1199183184083285E-2</v>
      </c>
      <c r="O114" s="91" t="e">
        <v>#N/A</v>
      </c>
    </row>
    <row r="115" spans="1:15" ht="15.75">
      <c r="A115" s="109">
        <v>7000060525</v>
      </c>
      <c r="B115" s="134" t="s">
        <v>1524</v>
      </c>
      <c r="C115" s="66">
        <v>1320</v>
      </c>
      <c r="D115" s="66">
        <v>50</v>
      </c>
      <c r="E115" s="66" t="s">
        <v>1301</v>
      </c>
      <c r="F115" s="66" t="s">
        <v>100</v>
      </c>
      <c r="G115" s="66">
        <v>1</v>
      </c>
      <c r="H115" s="110" t="s">
        <v>1177</v>
      </c>
      <c r="I115" s="114">
        <v>3085.87</v>
      </c>
      <c r="J115" s="111">
        <v>30.858699999999999</v>
      </c>
      <c r="K115" s="112">
        <v>141.95001999999999</v>
      </c>
      <c r="L115" s="111">
        <v>24.202901960784313</v>
      </c>
      <c r="M115" s="113">
        <v>111.33334901960784</v>
      </c>
      <c r="N115" s="115">
        <v>8.119915786144237E-2</v>
      </c>
      <c r="O115" s="91" t="s">
        <v>1177</v>
      </c>
    </row>
    <row r="116" spans="1:15" ht="15.75">
      <c r="A116" s="131">
        <v>7100055195</v>
      </c>
      <c r="B116" s="134" t="s">
        <v>1300</v>
      </c>
      <c r="C116" s="110">
        <v>1320</v>
      </c>
      <c r="D116" s="110">
        <v>100</v>
      </c>
      <c r="E116" s="133" t="s">
        <v>1301</v>
      </c>
      <c r="F116" s="133" t="s">
        <v>102</v>
      </c>
      <c r="G116" s="66">
        <v>1</v>
      </c>
      <c r="H116" s="110" t="s">
        <v>1177</v>
      </c>
      <c r="I116" s="114">
        <v>5706.66</v>
      </c>
      <c r="J116" s="111">
        <v>28.533300000000001</v>
      </c>
      <c r="K116" s="112">
        <v>131.25317999999999</v>
      </c>
      <c r="L116" s="111">
        <v>22.379058823529412</v>
      </c>
      <c r="M116" s="113">
        <v>102.94367058823529</v>
      </c>
      <c r="N116" s="115">
        <v>8.1198853270784577E-2</v>
      </c>
      <c r="O116" s="91" t="s">
        <v>1177</v>
      </c>
    </row>
    <row r="117" spans="1:15" ht="15.75">
      <c r="A117" s="109">
        <v>7000060522</v>
      </c>
      <c r="B117" s="65" t="s">
        <v>1302</v>
      </c>
      <c r="C117" s="66">
        <v>1320</v>
      </c>
      <c r="D117" s="66">
        <v>50</v>
      </c>
      <c r="E117" s="66" t="s">
        <v>1301</v>
      </c>
      <c r="F117" s="66" t="s">
        <v>102</v>
      </c>
      <c r="G117" s="66">
        <v>1</v>
      </c>
      <c r="H117" s="110" t="s">
        <v>1177</v>
      </c>
      <c r="I117" s="114">
        <v>2905.2</v>
      </c>
      <c r="J117" s="111">
        <v>29.052</v>
      </c>
      <c r="K117" s="112">
        <v>133.63919999999999</v>
      </c>
      <c r="L117" s="111">
        <v>22.785882352941179</v>
      </c>
      <c r="M117" s="113">
        <v>104.81505882352941</v>
      </c>
      <c r="N117" s="115">
        <v>8.1201465776473983E-2</v>
      </c>
      <c r="O117" s="91" t="s">
        <v>1177</v>
      </c>
    </row>
    <row r="118" spans="1:15" ht="15.75">
      <c r="A118" s="131">
        <v>4100028096</v>
      </c>
      <c r="B118" s="134" t="s">
        <v>1303</v>
      </c>
      <c r="C118" s="110">
        <v>1320</v>
      </c>
      <c r="D118" s="110">
        <v>0.91439999999999999</v>
      </c>
      <c r="E118" s="133" t="s">
        <v>1301</v>
      </c>
      <c r="F118" s="133" t="s">
        <v>104</v>
      </c>
      <c r="G118" s="66">
        <v>50</v>
      </c>
      <c r="H118" s="110" t="s">
        <v>1243</v>
      </c>
      <c r="I118" s="114" t="e">
        <v>#N/A</v>
      </c>
      <c r="J118" s="111" t="e">
        <v>#N/A</v>
      </c>
      <c r="K118" s="112" t="e">
        <v>#N/A</v>
      </c>
      <c r="L118" s="111" t="e">
        <v>#N/A</v>
      </c>
      <c r="M118" s="113" t="e">
        <v>#N/A</v>
      </c>
      <c r="N118" s="115">
        <v>8.1198853270784577E-2</v>
      </c>
      <c r="O118" s="91" t="s">
        <v>1177</v>
      </c>
    </row>
    <row r="119" spans="1:15" ht="15.75">
      <c r="A119" s="109">
        <v>7000060603</v>
      </c>
      <c r="B119" s="65" t="s">
        <v>1304</v>
      </c>
      <c r="C119" s="66">
        <v>1320</v>
      </c>
      <c r="D119" s="66">
        <v>50</v>
      </c>
      <c r="E119" s="66" t="s">
        <v>1301</v>
      </c>
      <c r="F119" s="66" t="s">
        <v>104</v>
      </c>
      <c r="G119" s="66">
        <v>1</v>
      </c>
      <c r="H119" s="110" t="s">
        <v>1177</v>
      </c>
      <c r="I119" s="114">
        <v>3731.34</v>
      </c>
      <c r="J119" s="111">
        <v>37.313400000000001</v>
      </c>
      <c r="K119" s="112">
        <v>171.64164</v>
      </c>
      <c r="L119" s="111">
        <v>29.265411764705885</v>
      </c>
      <c r="M119" s="113">
        <v>134.62089411764705</v>
      </c>
      <c r="N119" s="115">
        <v>8.1199847153228893E-2</v>
      </c>
      <c r="O119" s="91" t="s">
        <v>1177</v>
      </c>
    </row>
    <row r="120" spans="1:15" ht="15.75">
      <c r="A120" s="131">
        <v>7000060526</v>
      </c>
      <c r="B120" s="134" t="s">
        <v>1305</v>
      </c>
      <c r="C120" s="110">
        <v>1320</v>
      </c>
      <c r="D120" s="110">
        <v>100</v>
      </c>
      <c r="E120" s="133" t="s">
        <v>1301</v>
      </c>
      <c r="F120" s="133" t="s">
        <v>127</v>
      </c>
      <c r="G120" s="66">
        <v>1</v>
      </c>
      <c r="H120" s="110" t="s">
        <v>1177</v>
      </c>
      <c r="I120" s="114" t="e">
        <v>#N/A</v>
      </c>
      <c r="J120" s="111" t="e">
        <v>#N/A</v>
      </c>
      <c r="K120" s="112" t="e">
        <v>#N/A</v>
      </c>
      <c r="L120" s="111" t="e">
        <v>#N/A</v>
      </c>
      <c r="M120" s="113" t="e">
        <v>#N/A</v>
      </c>
      <c r="N120" s="115">
        <v>8.1198853270784577E-2</v>
      </c>
      <c r="O120" s="91" t="s">
        <v>1177</v>
      </c>
    </row>
    <row r="121" spans="1:15" ht="15.75">
      <c r="A121" s="135">
        <v>4100028098</v>
      </c>
      <c r="B121" s="65" t="s">
        <v>1306</v>
      </c>
      <c r="C121" s="66">
        <v>1320</v>
      </c>
      <c r="D121" s="110">
        <v>0.91439999999999999</v>
      </c>
      <c r="E121" s="66" t="s">
        <v>1301</v>
      </c>
      <c r="F121" s="66" t="s">
        <v>127</v>
      </c>
      <c r="G121" s="66"/>
      <c r="H121" s="110" t="s">
        <v>1243</v>
      </c>
      <c r="I121" s="114" t="e">
        <v>#N/A</v>
      </c>
      <c r="J121" s="111" t="e">
        <v>#N/A</v>
      </c>
      <c r="K121" s="112" t="e">
        <v>#N/A</v>
      </c>
      <c r="L121" s="111" t="e">
        <v>#N/A</v>
      </c>
      <c r="M121" s="113" t="e">
        <v>#N/A</v>
      </c>
      <c r="N121" s="115">
        <v>8.1201465776473983E-2</v>
      </c>
      <c r="O121" s="91" t="s">
        <v>1177</v>
      </c>
    </row>
    <row r="122" spans="1:15" ht="15.75">
      <c r="A122" s="109">
        <v>7000032274</v>
      </c>
      <c r="B122" s="65" t="s">
        <v>1307</v>
      </c>
      <c r="C122" s="66">
        <v>1320</v>
      </c>
      <c r="D122" s="66">
        <v>50</v>
      </c>
      <c r="E122" s="66" t="s">
        <v>1301</v>
      </c>
      <c r="F122" s="66" t="s">
        <v>127</v>
      </c>
      <c r="G122" s="66">
        <v>1</v>
      </c>
      <c r="H122" s="110" t="s">
        <v>1177</v>
      </c>
      <c r="I122" s="114">
        <v>2906.42</v>
      </c>
      <c r="J122" s="111">
        <v>29.0642</v>
      </c>
      <c r="K122" s="112">
        <v>133.69531999999998</v>
      </c>
      <c r="L122" s="111">
        <v>22.795450980392157</v>
      </c>
      <c r="M122" s="113">
        <v>104.85907450980392</v>
      </c>
      <c r="N122" s="115">
        <v>8.1199246291227906E-2</v>
      </c>
      <c r="O122" s="91" t="s">
        <v>1177</v>
      </c>
    </row>
    <row r="123" spans="1:15" ht="15.75">
      <c r="A123" s="135">
        <v>4100028099</v>
      </c>
      <c r="B123" s="65" t="s">
        <v>1308</v>
      </c>
      <c r="C123" s="66">
        <v>1320</v>
      </c>
      <c r="D123" s="110">
        <v>0.91439999999999999</v>
      </c>
      <c r="E123" s="66" t="s">
        <v>1301</v>
      </c>
      <c r="F123" s="66" t="s">
        <v>129</v>
      </c>
      <c r="G123" s="66"/>
      <c r="H123" s="110" t="s">
        <v>1243</v>
      </c>
      <c r="I123" s="114" t="e">
        <v>#N/A</v>
      </c>
      <c r="J123" s="111" t="e">
        <v>#N/A</v>
      </c>
      <c r="K123" s="112" t="e">
        <v>#N/A</v>
      </c>
      <c r="L123" s="111" t="e">
        <v>#N/A</v>
      </c>
      <c r="M123" s="113" t="e">
        <v>#N/A</v>
      </c>
      <c r="N123" s="115">
        <v>0</v>
      </c>
      <c r="O123" s="91"/>
    </row>
    <row r="124" spans="1:15" ht="15.75">
      <c r="A124" s="109">
        <v>7000060519</v>
      </c>
      <c r="B124" s="65" t="s">
        <v>1309</v>
      </c>
      <c r="C124" s="66">
        <v>1320</v>
      </c>
      <c r="D124" s="66">
        <v>50</v>
      </c>
      <c r="E124" s="66" t="s">
        <v>1301</v>
      </c>
      <c r="F124" s="66" t="s">
        <v>129</v>
      </c>
      <c r="G124" s="66">
        <v>1</v>
      </c>
      <c r="H124" s="110" t="s">
        <v>1177</v>
      </c>
      <c r="I124" s="114">
        <v>2906.42</v>
      </c>
      <c r="J124" s="111">
        <v>29.0642</v>
      </c>
      <c r="K124" s="112">
        <v>133.69531999999998</v>
      </c>
      <c r="L124" s="111">
        <v>22.795450980392157</v>
      </c>
      <c r="M124" s="113">
        <v>104.85907450980392</v>
      </c>
      <c r="N124" s="115">
        <v>3.4951456310679557E-2</v>
      </c>
      <c r="O124" s="91" t="e">
        <v>#N/A</v>
      </c>
    </row>
    <row r="125" spans="1:15" ht="15.75">
      <c r="A125" s="135">
        <v>4100028120</v>
      </c>
      <c r="B125" s="65" t="s">
        <v>1310</v>
      </c>
      <c r="C125" s="66">
        <v>1320</v>
      </c>
      <c r="D125" s="110">
        <v>0.91439999999999999</v>
      </c>
      <c r="E125" s="66" t="s">
        <v>1301</v>
      </c>
      <c r="F125" s="66" t="s">
        <v>906</v>
      </c>
      <c r="G125" s="66"/>
      <c r="H125" s="110" t="s">
        <v>1243</v>
      </c>
      <c r="I125" s="114" t="e">
        <v>#N/A</v>
      </c>
      <c r="J125" s="111" t="e">
        <v>#N/A</v>
      </c>
      <c r="K125" s="112" t="e">
        <v>#N/A</v>
      </c>
      <c r="L125" s="111" t="e">
        <v>#N/A</v>
      </c>
      <c r="M125" s="113" t="e">
        <v>#N/A</v>
      </c>
      <c r="N125" s="115">
        <v>3.4917733089579461E-2</v>
      </c>
      <c r="O125" s="91" t="e">
        <v>#N/A</v>
      </c>
    </row>
    <row r="126" spans="1:15" ht="15.75">
      <c r="A126" s="109">
        <v>7000060521</v>
      </c>
      <c r="B126" s="65" t="s">
        <v>1311</v>
      </c>
      <c r="C126" s="66">
        <v>1320</v>
      </c>
      <c r="D126" s="66">
        <v>50</v>
      </c>
      <c r="E126" s="66" t="s">
        <v>1301</v>
      </c>
      <c r="F126" s="66" t="s">
        <v>906</v>
      </c>
      <c r="G126" s="66">
        <v>1</v>
      </c>
      <c r="H126" s="110" t="s">
        <v>1177</v>
      </c>
      <c r="I126" s="114">
        <v>2906.42</v>
      </c>
      <c r="J126" s="111">
        <v>29.0642</v>
      </c>
      <c r="K126" s="112">
        <v>133.69531999999998</v>
      </c>
      <c r="L126" s="111">
        <v>22.795450980392157</v>
      </c>
      <c r="M126" s="113">
        <v>104.85907450980392</v>
      </c>
      <c r="N126" s="115">
        <v>3.5000000000000003E-2</v>
      </c>
      <c r="O126" s="91" t="s">
        <v>1177</v>
      </c>
    </row>
    <row r="127" spans="1:15" ht="15.75">
      <c r="A127" s="131">
        <v>7100142137</v>
      </c>
      <c r="B127" s="134" t="s">
        <v>1312</v>
      </c>
      <c r="C127" s="110">
        <v>1320</v>
      </c>
      <c r="D127" s="110">
        <v>100</v>
      </c>
      <c r="E127" s="133" t="s">
        <v>1313</v>
      </c>
      <c r="F127" s="133" t="s">
        <v>1314</v>
      </c>
      <c r="G127" s="66">
        <v>1</v>
      </c>
      <c r="H127" s="110" t="s">
        <v>1177</v>
      </c>
      <c r="I127" s="114" t="e">
        <v>#N/A</v>
      </c>
      <c r="J127" s="111" t="e">
        <v>#N/A</v>
      </c>
      <c r="K127" s="112" t="e">
        <v>#N/A</v>
      </c>
      <c r="L127" s="111" t="e">
        <v>#N/A</v>
      </c>
      <c r="M127" s="113" t="e">
        <v>#N/A</v>
      </c>
      <c r="N127" s="115">
        <v>3.4999327266325174E-2</v>
      </c>
      <c r="O127" s="91" t="s">
        <v>1177</v>
      </c>
    </row>
    <row r="128" spans="1:15" ht="31.5">
      <c r="A128" s="133">
        <v>7100150724</v>
      </c>
      <c r="B128" s="134" t="s">
        <v>1315</v>
      </c>
      <c r="C128" s="110">
        <v>1320</v>
      </c>
      <c r="D128" s="110">
        <v>45.72</v>
      </c>
      <c r="E128" s="133" t="s">
        <v>1313</v>
      </c>
      <c r="F128" s="133" t="s">
        <v>1314</v>
      </c>
      <c r="G128" s="66">
        <v>1</v>
      </c>
      <c r="H128" s="110" t="s">
        <v>1177</v>
      </c>
      <c r="I128" s="114">
        <v>2308.4899999999998</v>
      </c>
      <c r="J128" s="111">
        <v>25.245953630796148</v>
      </c>
      <c r="K128" s="112">
        <v>116.13138670166227</v>
      </c>
      <c r="L128" s="111">
        <v>19.80074794572247</v>
      </c>
      <c r="M128" s="113">
        <v>91.08344055032336</v>
      </c>
      <c r="N128" s="115" t="e">
        <v>#N/A</v>
      </c>
      <c r="O128" s="91" t="e">
        <v>#N/A</v>
      </c>
    </row>
    <row r="129" spans="1:15" ht="31.5">
      <c r="A129" s="133">
        <v>7100094183</v>
      </c>
      <c r="B129" s="134" t="s">
        <v>1316</v>
      </c>
      <c r="C129" s="110">
        <v>1320</v>
      </c>
      <c r="D129" s="110">
        <v>45.72</v>
      </c>
      <c r="E129" s="133" t="s">
        <v>1313</v>
      </c>
      <c r="F129" s="133" t="s">
        <v>1257</v>
      </c>
      <c r="G129" s="66">
        <v>1</v>
      </c>
      <c r="H129" s="110" t="s">
        <v>1177</v>
      </c>
      <c r="I129" s="114">
        <v>2187.7199999999998</v>
      </c>
      <c r="J129" s="111">
        <v>23.9251968503937</v>
      </c>
      <c r="K129" s="112">
        <v>110.05590551181101</v>
      </c>
      <c r="L129" s="111">
        <v>18.764860274818588</v>
      </c>
      <c r="M129" s="113">
        <v>86.318357264165499</v>
      </c>
      <c r="N129" s="115">
        <v>-8.3406183368869957E-2</v>
      </c>
      <c r="O129" s="91" t="s">
        <v>1177</v>
      </c>
    </row>
    <row r="130" spans="1:15" ht="15.75">
      <c r="A130" s="131">
        <v>7100142118</v>
      </c>
      <c r="B130" s="134" t="s">
        <v>1317</v>
      </c>
      <c r="C130" s="110">
        <v>1320</v>
      </c>
      <c r="D130" s="110">
        <v>100</v>
      </c>
      <c r="E130" s="133" t="s">
        <v>1313</v>
      </c>
      <c r="F130" s="133" t="s">
        <v>1257</v>
      </c>
      <c r="G130" s="66">
        <v>1</v>
      </c>
      <c r="H130" s="110" t="s">
        <v>1177</v>
      </c>
      <c r="I130" s="114">
        <v>4148.5600000000004</v>
      </c>
      <c r="J130" s="111">
        <v>20.742800000000003</v>
      </c>
      <c r="K130" s="112">
        <v>95.416880000000006</v>
      </c>
      <c r="L130" s="111">
        <v>16.268862745098044</v>
      </c>
      <c r="M130" s="113">
        <v>74.836768627450994</v>
      </c>
      <c r="N130" s="115" t="e">
        <v>#N/A</v>
      </c>
      <c r="O130" s="91" t="e">
        <v>#N/A</v>
      </c>
    </row>
    <row r="131" spans="1:15" ht="31.5">
      <c r="A131" s="133">
        <v>7100094351</v>
      </c>
      <c r="B131" s="134" t="s">
        <v>1318</v>
      </c>
      <c r="C131" s="110">
        <v>1320</v>
      </c>
      <c r="D131" s="110">
        <v>45.72</v>
      </c>
      <c r="E131" s="133" t="s">
        <v>1313</v>
      </c>
      <c r="F131" s="133" t="s">
        <v>1260</v>
      </c>
      <c r="G131" s="66">
        <v>1</v>
      </c>
      <c r="H131" s="110" t="s">
        <v>1177</v>
      </c>
      <c r="I131" s="114">
        <v>2204.04</v>
      </c>
      <c r="J131" s="111">
        <v>24.103674540682416</v>
      </c>
      <c r="K131" s="112">
        <v>110.87690288713911</v>
      </c>
      <c r="L131" s="111">
        <v>18.904842777005818</v>
      </c>
      <c r="M131" s="113">
        <v>86.962276774226751</v>
      </c>
      <c r="N131" s="115">
        <v>-6.9424460431654664E-2</v>
      </c>
      <c r="O131" s="91" t="s">
        <v>1177</v>
      </c>
    </row>
    <row r="132" spans="1:15" ht="15.75">
      <c r="A132" s="131">
        <v>7100142136</v>
      </c>
      <c r="B132" s="134" t="s">
        <v>1319</v>
      </c>
      <c r="C132" s="110">
        <v>1320</v>
      </c>
      <c r="D132" s="110">
        <v>100</v>
      </c>
      <c r="E132" s="133" t="s">
        <v>1313</v>
      </c>
      <c r="F132" s="133" t="s">
        <v>1260</v>
      </c>
      <c r="G132" s="66">
        <v>1</v>
      </c>
      <c r="H132" s="110" t="s">
        <v>1177</v>
      </c>
      <c r="I132" s="114">
        <v>4148.5600000000004</v>
      </c>
      <c r="J132" s="111">
        <v>20.742800000000003</v>
      </c>
      <c r="K132" s="112">
        <v>95.416880000000006</v>
      </c>
      <c r="L132" s="111">
        <v>16.268862745098044</v>
      </c>
      <c r="M132" s="113">
        <v>74.836768627450994</v>
      </c>
      <c r="N132" s="115" t="e">
        <v>#N/A</v>
      </c>
      <c r="O132" s="91" t="e">
        <v>#N/A</v>
      </c>
    </row>
    <row r="133" spans="1:15" ht="31.5">
      <c r="A133" s="133">
        <v>7100094403</v>
      </c>
      <c r="B133" s="134" t="s">
        <v>1320</v>
      </c>
      <c r="C133" s="110">
        <v>1320</v>
      </c>
      <c r="D133" s="110">
        <v>45.72</v>
      </c>
      <c r="E133" s="133" t="s">
        <v>1313</v>
      </c>
      <c r="F133" s="133" t="s">
        <v>1263</v>
      </c>
      <c r="G133" s="66">
        <v>1</v>
      </c>
      <c r="H133" s="110" t="s">
        <v>1177</v>
      </c>
      <c r="I133" s="114">
        <v>2093.83</v>
      </c>
      <c r="J133" s="111">
        <v>22.898403324584425</v>
      </c>
      <c r="K133" s="112">
        <v>105.33265529308835</v>
      </c>
      <c r="L133" s="111">
        <v>17.959532019281902</v>
      </c>
      <c r="M133" s="113">
        <v>82.613847288696746</v>
      </c>
      <c r="N133" s="115">
        <v>3.4999891506845869E-2</v>
      </c>
      <c r="O133" s="91" t="s">
        <v>1177</v>
      </c>
    </row>
    <row r="134" spans="1:15" ht="15.75">
      <c r="A134" s="131">
        <v>7100142099</v>
      </c>
      <c r="B134" s="134" t="s">
        <v>1321</v>
      </c>
      <c r="C134" s="110">
        <v>1320</v>
      </c>
      <c r="D134" s="110">
        <v>100</v>
      </c>
      <c r="E134" s="133" t="s">
        <v>1313</v>
      </c>
      <c r="F134" s="133" t="s">
        <v>1263</v>
      </c>
      <c r="G134" s="66">
        <v>1</v>
      </c>
      <c r="H134" s="110" t="s">
        <v>1177</v>
      </c>
      <c r="I134" s="114">
        <v>4148.5600000000004</v>
      </c>
      <c r="J134" s="111">
        <v>20.742800000000003</v>
      </c>
      <c r="K134" s="112">
        <v>95.416880000000006</v>
      </c>
      <c r="L134" s="111">
        <v>16.268862745098044</v>
      </c>
      <c r="M134" s="113">
        <v>74.836768627450994</v>
      </c>
      <c r="N134" s="115">
        <v>0</v>
      </c>
      <c r="O134" s="91" t="s">
        <v>1243</v>
      </c>
    </row>
    <row r="135" spans="1:15" ht="31.5">
      <c r="A135" s="133">
        <v>7100094405</v>
      </c>
      <c r="B135" s="134" t="s">
        <v>1322</v>
      </c>
      <c r="C135" s="110">
        <v>1320</v>
      </c>
      <c r="D135" s="110">
        <v>45.72</v>
      </c>
      <c r="E135" s="133" t="s">
        <v>1313</v>
      </c>
      <c r="F135" s="133" t="s">
        <v>1266</v>
      </c>
      <c r="G135" s="66">
        <v>1</v>
      </c>
      <c r="H135" s="110" t="s">
        <v>1177</v>
      </c>
      <c r="I135" s="114">
        <v>2204.04</v>
      </c>
      <c r="J135" s="111">
        <v>24.103674540682416</v>
      </c>
      <c r="K135" s="112">
        <v>110.87690288713911</v>
      </c>
      <c r="L135" s="111">
        <v>18.904842777005818</v>
      </c>
      <c r="M135" s="113">
        <v>86.962276774226751</v>
      </c>
      <c r="N135" s="115">
        <v>-2.2709888511119301E-2</v>
      </c>
      <c r="O135" s="91" t="s">
        <v>1177</v>
      </c>
    </row>
    <row r="136" spans="1:15" ht="15.75">
      <c r="A136" s="131">
        <v>7100141972</v>
      </c>
      <c r="B136" s="134" t="s">
        <v>1323</v>
      </c>
      <c r="C136" s="110">
        <v>1320</v>
      </c>
      <c r="D136" s="110">
        <v>100</v>
      </c>
      <c r="E136" s="133" t="s">
        <v>1313</v>
      </c>
      <c r="F136" s="133" t="s">
        <v>1266</v>
      </c>
      <c r="G136" s="66">
        <v>1</v>
      </c>
      <c r="H136" s="110" t="s">
        <v>1177</v>
      </c>
      <c r="I136" s="114">
        <v>3880.05</v>
      </c>
      <c r="J136" s="111">
        <v>19.40025</v>
      </c>
      <c r="K136" s="112">
        <v>89.24114999999999</v>
      </c>
      <c r="L136" s="111">
        <v>15.215882352941177</v>
      </c>
      <c r="M136" s="113">
        <v>69.99305882352941</v>
      </c>
      <c r="N136" s="115">
        <v>3.5001397819401842E-2</v>
      </c>
      <c r="O136" s="91" t="s">
        <v>1177</v>
      </c>
    </row>
    <row r="137" spans="1:15" ht="15.75">
      <c r="A137" s="133">
        <v>4100027111</v>
      </c>
      <c r="B137" s="65" t="s">
        <v>1525</v>
      </c>
      <c r="C137" s="110">
        <v>1320</v>
      </c>
      <c r="D137" s="110">
        <v>45.72</v>
      </c>
      <c r="E137" s="133" t="s">
        <v>846</v>
      </c>
      <c r="F137" s="133" t="s">
        <v>104</v>
      </c>
      <c r="G137" s="66"/>
      <c r="H137" s="110" t="s">
        <v>1177</v>
      </c>
      <c r="I137" s="114">
        <v>2205</v>
      </c>
      <c r="J137" s="111">
        <v>24.114173228346456</v>
      </c>
      <c r="K137" s="112">
        <v>110.92519685039369</v>
      </c>
      <c r="L137" s="111">
        <v>18.91307704184036</v>
      </c>
      <c r="M137" s="113">
        <v>87.000154392465646</v>
      </c>
      <c r="N137" s="115">
        <v>-4.807692307692308E-3</v>
      </c>
      <c r="O137" s="91" t="s">
        <v>1177</v>
      </c>
    </row>
    <row r="138" spans="1:15" ht="15.75">
      <c r="A138" s="135">
        <v>4100027976</v>
      </c>
      <c r="B138" s="65" t="s">
        <v>1324</v>
      </c>
      <c r="C138" s="66">
        <v>1320</v>
      </c>
      <c r="D138" s="110">
        <v>0.91439999999999999</v>
      </c>
      <c r="E138" s="66" t="s">
        <v>846</v>
      </c>
      <c r="F138" s="66" t="s">
        <v>1179</v>
      </c>
      <c r="G138" s="66"/>
      <c r="H138" s="110" t="s">
        <v>1243</v>
      </c>
      <c r="I138" s="114">
        <v>53.3</v>
      </c>
      <c r="J138" s="111">
        <v>29.157549234135665</v>
      </c>
      <c r="K138" s="112">
        <v>134.12472647702404</v>
      </c>
      <c r="L138" s="111">
        <v>22.868666065988759</v>
      </c>
      <c r="M138" s="113">
        <v>105.19586390354829</v>
      </c>
      <c r="N138" s="115">
        <v>8.1200291157752763E-2</v>
      </c>
      <c r="O138" s="91" t="s">
        <v>1177</v>
      </c>
    </row>
    <row r="139" spans="1:15" ht="15.75">
      <c r="A139" s="135">
        <v>4100028065</v>
      </c>
      <c r="B139" s="65" t="s">
        <v>1325</v>
      </c>
      <c r="C139" s="66">
        <v>1320</v>
      </c>
      <c r="D139" s="110">
        <v>0.91439999999999999</v>
      </c>
      <c r="E139" s="66" t="s">
        <v>846</v>
      </c>
      <c r="F139" s="66" t="s">
        <v>1181</v>
      </c>
      <c r="G139" s="66"/>
      <c r="H139" s="110" t="s">
        <v>1243</v>
      </c>
      <c r="I139" s="114">
        <v>56.61</v>
      </c>
      <c r="J139" s="111">
        <v>30.968271334792121</v>
      </c>
      <c r="K139" s="112">
        <v>142.45404814004374</v>
      </c>
      <c r="L139" s="111">
        <v>24.288840262582056</v>
      </c>
      <c r="M139" s="113">
        <v>111.72866520787746</v>
      </c>
      <c r="N139" s="115">
        <v>6.0000772510970836E-2</v>
      </c>
      <c r="O139" s="91" t="s">
        <v>1177</v>
      </c>
    </row>
    <row r="140" spans="1:15" ht="15.75">
      <c r="A140" s="109">
        <v>7000060552</v>
      </c>
      <c r="B140" s="65" t="s">
        <v>1326</v>
      </c>
      <c r="C140" s="66">
        <v>1320</v>
      </c>
      <c r="D140" s="66">
        <v>50</v>
      </c>
      <c r="E140" s="66" t="s">
        <v>849</v>
      </c>
      <c r="F140" s="66" t="s">
        <v>1176</v>
      </c>
      <c r="G140" s="66">
        <v>1</v>
      </c>
      <c r="H140" s="110" t="s">
        <v>1177</v>
      </c>
      <c r="I140" s="114">
        <v>3933</v>
      </c>
      <c r="J140" s="111">
        <v>39.33</v>
      </c>
      <c r="K140" s="112">
        <v>180.91799999999998</v>
      </c>
      <c r="L140" s="111">
        <v>30.847058823529412</v>
      </c>
      <c r="M140" s="113">
        <v>141.89647058823527</v>
      </c>
      <c r="N140" s="115">
        <v>5.9998559851272046E-2</v>
      </c>
      <c r="O140" s="91" t="s">
        <v>1177</v>
      </c>
    </row>
    <row r="141" spans="1:15" ht="15.75">
      <c r="A141" s="109">
        <v>7000060551</v>
      </c>
      <c r="B141" s="65" t="s">
        <v>1327</v>
      </c>
      <c r="C141" s="66">
        <v>1320</v>
      </c>
      <c r="D141" s="66">
        <v>50</v>
      </c>
      <c r="E141" s="66" t="s">
        <v>849</v>
      </c>
      <c r="F141" s="66" t="s">
        <v>1328</v>
      </c>
      <c r="G141" s="66">
        <v>1</v>
      </c>
      <c r="H141" s="110" t="s">
        <v>1177</v>
      </c>
      <c r="I141" s="114">
        <v>3615.47</v>
      </c>
      <c r="J141" s="111">
        <v>36.154699999999998</v>
      </c>
      <c r="K141" s="112">
        <v>166.31161999999998</v>
      </c>
      <c r="L141" s="111">
        <v>28.356627450980394</v>
      </c>
      <c r="M141" s="113">
        <v>130.44048627450979</v>
      </c>
      <c r="N141" s="115" t="e">
        <v>#N/A</v>
      </c>
      <c r="O141" s="91" t="e">
        <v>#N/A</v>
      </c>
    </row>
    <row r="142" spans="1:15" ht="31.5">
      <c r="A142" s="135">
        <v>4100028032</v>
      </c>
      <c r="B142" s="65" t="s">
        <v>1329</v>
      </c>
      <c r="C142" s="66">
        <v>1320</v>
      </c>
      <c r="D142" s="110">
        <v>0.91439999999999999</v>
      </c>
      <c r="E142" s="66" t="s">
        <v>849</v>
      </c>
      <c r="F142" s="66" t="s">
        <v>1179</v>
      </c>
      <c r="G142" s="66"/>
      <c r="H142" s="110" t="s">
        <v>1243</v>
      </c>
      <c r="I142" s="114" t="e">
        <v>#N/A</v>
      </c>
      <c r="J142" s="111" t="e">
        <v>#N/A</v>
      </c>
      <c r="K142" s="112" t="e">
        <v>#N/A</v>
      </c>
      <c r="L142" s="111" t="e">
        <v>#N/A</v>
      </c>
      <c r="M142" s="113" t="e">
        <v>#N/A</v>
      </c>
      <c r="N142" s="115">
        <v>8.1199758375540193E-2</v>
      </c>
      <c r="O142" s="91" t="s">
        <v>1177</v>
      </c>
    </row>
    <row r="143" spans="1:15" ht="15.75">
      <c r="A143" s="109">
        <v>7000032279</v>
      </c>
      <c r="B143" s="65" t="s">
        <v>1330</v>
      </c>
      <c r="C143" s="66">
        <v>1320</v>
      </c>
      <c r="D143" s="66">
        <v>50</v>
      </c>
      <c r="E143" s="66" t="s">
        <v>849</v>
      </c>
      <c r="F143" s="66" t="s">
        <v>1179</v>
      </c>
      <c r="G143" s="66">
        <v>1</v>
      </c>
      <c r="H143" s="110" t="s">
        <v>1177</v>
      </c>
      <c r="I143" s="114">
        <v>3439.06</v>
      </c>
      <c r="J143" s="111">
        <v>34.390599999999999</v>
      </c>
      <c r="K143" s="112">
        <v>158.19675999999998</v>
      </c>
      <c r="L143" s="111">
        <v>26.973019607843138</v>
      </c>
      <c r="M143" s="113">
        <v>124.07589019607843</v>
      </c>
      <c r="N143" s="115">
        <v>8.1200240520010444E-2</v>
      </c>
      <c r="O143" s="91" t="s">
        <v>1177</v>
      </c>
    </row>
    <row r="144" spans="1:15" ht="31.5">
      <c r="A144" s="135">
        <v>4100028009</v>
      </c>
      <c r="B144" s="65" t="s">
        <v>1331</v>
      </c>
      <c r="C144" s="66">
        <v>1320</v>
      </c>
      <c r="D144" s="110">
        <v>0.91439999999999999</v>
      </c>
      <c r="E144" s="66" t="s">
        <v>849</v>
      </c>
      <c r="F144" s="66" t="s">
        <v>1181</v>
      </c>
      <c r="G144" s="66"/>
      <c r="H144" s="110" t="s">
        <v>1243</v>
      </c>
      <c r="I144" s="114" t="e">
        <v>#N/A</v>
      </c>
      <c r="J144" s="111" t="e">
        <v>#N/A</v>
      </c>
      <c r="K144" s="112" t="e">
        <v>#N/A</v>
      </c>
      <c r="L144" s="111" t="e">
        <v>#N/A</v>
      </c>
      <c r="M144" s="113" t="e">
        <v>#N/A</v>
      </c>
      <c r="N144" s="115">
        <v>8.1198632444085109E-2</v>
      </c>
      <c r="O144" s="91" t="s">
        <v>1177</v>
      </c>
    </row>
    <row r="145" spans="1:15" ht="15.75">
      <c r="A145" s="109">
        <v>7000032280</v>
      </c>
      <c r="B145" s="65" t="s">
        <v>1332</v>
      </c>
      <c r="C145" s="66">
        <v>1320</v>
      </c>
      <c r="D145" s="66">
        <v>50</v>
      </c>
      <c r="E145" s="66" t="s">
        <v>849</v>
      </c>
      <c r="F145" s="66" t="s">
        <v>1181</v>
      </c>
      <c r="G145" s="66">
        <v>1</v>
      </c>
      <c r="H145" s="110" t="s">
        <v>1177</v>
      </c>
      <c r="I145" s="114">
        <v>3311.36</v>
      </c>
      <c r="J145" s="111">
        <v>33.113599999999998</v>
      </c>
      <c r="K145" s="112">
        <v>152.32255999999998</v>
      </c>
      <c r="L145" s="111">
        <v>25.971450980392156</v>
      </c>
      <c r="M145" s="113">
        <v>119.4686745098039</v>
      </c>
      <c r="N145" s="115">
        <v>5.9999716405026431E-2</v>
      </c>
      <c r="O145" s="91" t="s">
        <v>1177</v>
      </c>
    </row>
    <row r="146" spans="1:15" ht="15.75">
      <c r="A146" s="109">
        <v>7100017102</v>
      </c>
      <c r="B146" s="65" t="s">
        <v>1333</v>
      </c>
      <c r="C146" s="66">
        <v>1320</v>
      </c>
      <c r="D146" s="66">
        <v>50</v>
      </c>
      <c r="E146" s="66" t="s">
        <v>849</v>
      </c>
      <c r="F146" s="66" t="s">
        <v>1181</v>
      </c>
      <c r="G146" s="66">
        <v>1</v>
      </c>
      <c r="H146" s="110" t="s">
        <v>1177</v>
      </c>
      <c r="I146" s="114" t="e">
        <v>#N/A</v>
      </c>
      <c r="J146" s="111" t="e">
        <v>#N/A</v>
      </c>
      <c r="K146" s="112" t="e">
        <v>#N/A</v>
      </c>
      <c r="L146" s="111" t="e">
        <v>#N/A</v>
      </c>
      <c r="M146" s="113" t="e">
        <v>#N/A</v>
      </c>
      <c r="N146" s="115">
        <v>8.1200824994270809E-2</v>
      </c>
      <c r="O146" s="91" t="s">
        <v>1177</v>
      </c>
    </row>
    <row r="147" spans="1:15" ht="15.75">
      <c r="A147" s="109">
        <v>7000032281</v>
      </c>
      <c r="B147" s="65" t="s">
        <v>1334</v>
      </c>
      <c r="C147" s="66">
        <v>1320</v>
      </c>
      <c r="D147" s="66">
        <v>50</v>
      </c>
      <c r="E147" s="66" t="s">
        <v>849</v>
      </c>
      <c r="F147" s="66" t="s">
        <v>102</v>
      </c>
      <c r="G147" s="66">
        <v>1</v>
      </c>
      <c r="H147" s="110" t="s">
        <v>1177</v>
      </c>
      <c r="I147" s="114">
        <v>3338.92</v>
      </c>
      <c r="J147" s="111">
        <v>33.389200000000002</v>
      </c>
      <c r="K147" s="112">
        <v>153.59031999999999</v>
      </c>
      <c r="L147" s="111">
        <v>26.187607843137258</v>
      </c>
      <c r="M147" s="113">
        <v>120.46299607843137</v>
      </c>
      <c r="N147" s="115">
        <v>8.1201050057715926E-2</v>
      </c>
      <c r="O147" s="91" t="s">
        <v>1177</v>
      </c>
    </row>
    <row r="148" spans="1:15" ht="31.5">
      <c r="A148" s="135">
        <v>4100028031</v>
      </c>
      <c r="B148" s="65" t="s">
        <v>1335</v>
      </c>
      <c r="C148" s="66">
        <v>1320</v>
      </c>
      <c r="D148" s="110">
        <v>0.91439999999999999</v>
      </c>
      <c r="E148" s="66" t="s">
        <v>849</v>
      </c>
      <c r="F148" s="66" t="s">
        <v>104</v>
      </c>
      <c r="G148" s="66"/>
      <c r="H148" s="110" t="s">
        <v>1243</v>
      </c>
      <c r="I148" s="114">
        <v>49.6</v>
      </c>
      <c r="J148" s="111">
        <v>27.133479212253828</v>
      </c>
      <c r="K148" s="112">
        <v>124.81400437636761</v>
      </c>
      <c r="L148" s="111">
        <v>21.281160166473594</v>
      </c>
      <c r="M148" s="113">
        <v>97.893336765778528</v>
      </c>
      <c r="N148" s="115">
        <v>8.1200530244275398E-2</v>
      </c>
      <c r="O148" s="91" t="s">
        <v>1177</v>
      </c>
    </row>
    <row r="149" spans="1:15" ht="15.75">
      <c r="A149" s="109">
        <v>7000032282</v>
      </c>
      <c r="B149" s="65" t="s">
        <v>1336</v>
      </c>
      <c r="C149" s="66">
        <v>1320</v>
      </c>
      <c r="D149" s="66">
        <v>50</v>
      </c>
      <c r="E149" s="66" t="s">
        <v>849</v>
      </c>
      <c r="F149" s="66" t="s">
        <v>104</v>
      </c>
      <c r="G149" s="66">
        <v>1</v>
      </c>
      <c r="H149" s="110" t="s">
        <v>1177</v>
      </c>
      <c r="I149" s="114">
        <v>3130.27</v>
      </c>
      <c r="J149" s="111">
        <v>31.302700000000002</v>
      </c>
      <c r="K149" s="112">
        <v>143.99242000000001</v>
      </c>
      <c r="L149" s="111">
        <v>24.551137254901963</v>
      </c>
      <c r="M149" s="113">
        <v>112.93523137254903</v>
      </c>
      <c r="N149" s="115">
        <v>6.0000079246337275E-2</v>
      </c>
      <c r="O149" s="91" t="s">
        <v>1177</v>
      </c>
    </row>
    <row r="150" spans="1:15" ht="15.75">
      <c r="A150" s="109">
        <v>7000060565</v>
      </c>
      <c r="B150" s="65" t="s">
        <v>1337</v>
      </c>
      <c r="C150" s="66">
        <v>1320</v>
      </c>
      <c r="D150" s="66">
        <v>50</v>
      </c>
      <c r="E150" s="66" t="s">
        <v>849</v>
      </c>
      <c r="F150" s="66" t="s">
        <v>127</v>
      </c>
      <c r="G150" s="66">
        <v>1</v>
      </c>
      <c r="H150" s="110" t="s">
        <v>1177</v>
      </c>
      <c r="I150" s="114">
        <v>2961.76</v>
      </c>
      <c r="J150" s="111">
        <v>29.617600000000003</v>
      </c>
      <c r="K150" s="112">
        <v>136.24096</v>
      </c>
      <c r="L150" s="111">
        <v>23.229490196078434</v>
      </c>
      <c r="M150" s="113">
        <v>106.85565490196079</v>
      </c>
      <c r="N150" s="115">
        <v>8.1199023964498795E-2</v>
      </c>
      <c r="O150" s="91" t="s">
        <v>1177</v>
      </c>
    </row>
    <row r="151" spans="1:15" ht="15.75">
      <c r="A151" s="109">
        <v>7000060566</v>
      </c>
      <c r="B151" s="65" t="s">
        <v>1338</v>
      </c>
      <c r="C151" s="66">
        <v>1320</v>
      </c>
      <c r="D151" s="66">
        <v>50</v>
      </c>
      <c r="E151" s="66" t="s">
        <v>849</v>
      </c>
      <c r="F151" s="66" t="s">
        <v>129</v>
      </c>
      <c r="G151" s="66">
        <v>1</v>
      </c>
      <c r="H151" s="110" t="s">
        <v>1177</v>
      </c>
      <c r="I151" s="114">
        <v>3312</v>
      </c>
      <c r="J151" s="111">
        <v>33.119999999999997</v>
      </c>
      <c r="K151" s="112">
        <v>152.35199999999998</v>
      </c>
      <c r="L151" s="111">
        <v>25.976470588235294</v>
      </c>
      <c r="M151" s="113">
        <v>119.49176470588235</v>
      </c>
      <c r="N151" s="115">
        <v>6.0001280923141775E-2</v>
      </c>
      <c r="O151" s="91" t="s">
        <v>1177</v>
      </c>
    </row>
    <row r="152" spans="1:15" ht="31.5">
      <c r="A152" s="133">
        <v>7100094186</v>
      </c>
      <c r="B152" s="134" t="s">
        <v>1339</v>
      </c>
      <c r="C152" s="110">
        <v>1320</v>
      </c>
      <c r="D152" s="110">
        <v>45.72</v>
      </c>
      <c r="E152" s="133" t="s">
        <v>1340</v>
      </c>
      <c r="F152" s="133" t="s">
        <v>1257</v>
      </c>
      <c r="G152" s="66">
        <v>1</v>
      </c>
      <c r="H152" s="110" t="s">
        <v>1177</v>
      </c>
      <c r="I152" s="114">
        <v>3238.13</v>
      </c>
      <c r="J152" s="111">
        <v>35.412620297462816</v>
      </c>
      <c r="K152" s="112">
        <v>162.89805336832893</v>
      </c>
      <c r="L152" s="111">
        <v>27.774604154872797</v>
      </c>
      <c r="M152" s="113">
        <v>127.76317911241486</v>
      </c>
      <c r="N152" s="115" t="e">
        <v>#N/A</v>
      </c>
      <c r="O152" s="91" t="e">
        <v>#N/A</v>
      </c>
    </row>
    <row r="153" spans="1:15" ht="15.75">
      <c r="A153" s="131">
        <v>7100142085</v>
      </c>
      <c r="B153" s="134" t="s">
        <v>1341</v>
      </c>
      <c r="C153" s="110">
        <v>1320</v>
      </c>
      <c r="D153" s="110">
        <v>100</v>
      </c>
      <c r="E153" s="133" t="s">
        <v>1340</v>
      </c>
      <c r="F153" s="133" t="s">
        <v>1257</v>
      </c>
      <c r="G153" s="66">
        <v>1</v>
      </c>
      <c r="H153" s="110" t="s">
        <v>1177</v>
      </c>
      <c r="I153" s="114">
        <v>5704.85</v>
      </c>
      <c r="J153" s="111">
        <v>28.524250000000002</v>
      </c>
      <c r="K153" s="112">
        <v>131.21154999999999</v>
      </c>
      <c r="L153" s="111">
        <v>22.371960784313728</v>
      </c>
      <c r="M153" s="113">
        <v>102.91101960784314</v>
      </c>
      <c r="N153" s="115">
        <v>3.4998255072752858E-2</v>
      </c>
      <c r="O153" s="91" t="s">
        <v>1177</v>
      </c>
    </row>
    <row r="154" spans="1:15" ht="31.5">
      <c r="A154" s="133">
        <v>7100094188</v>
      </c>
      <c r="B154" s="134" t="s">
        <v>1342</v>
      </c>
      <c r="C154" s="110">
        <v>1320</v>
      </c>
      <c r="D154" s="110">
        <v>45.72</v>
      </c>
      <c r="E154" s="133" t="s">
        <v>1340</v>
      </c>
      <c r="F154" s="133" t="s">
        <v>1260</v>
      </c>
      <c r="G154" s="66">
        <v>3</v>
      </c>
      <c r="H154" s="110" t="s">
        <v>1177</v>
      </c>
      <c r="I154" s="114">
        <v>3238.55</v>
      </c>
      <c r="J154" s="111">
        <v>35.41721347331584</v>
      </c>
      <c r="K154" s="112">
        <v>162.91918197725286</v>
      </c>
      <c r="L154" s="111">
        <v>27.778206645737917</v>
      </c>
      <c r="M154" s="113">
        <v>127.77975057039441</v>
      </c>
      <c r="N154" s="115" t="e">
        <v>#N/A</v>
      </c>
      <c r="O154" s="91" t="e">
        <v>#N/A</v>
      </c>
    </row>
    <row r="155" spans="1:15" ht="15.75">
      <c r="A155" s="131">
        <v>7100142086</v>
      </c>
      <c r="B155" s="134" t="s">
        <v>1343</v>
      </c>
      <c r="C155" s="110">
        <v>1320</v>
      </c>
      <c r="D155" s="110">
        <v>100</v>
      </c>
      <c r="E155" s="133" t="s">
        <v>1340</v>
      </c>
      <c r="F155" s="133" t="s">
        <v>1260</v>
      </c>
      <c r="G155" s="66">
        <v>1</v>
      </c>
      <c r="H155" s="110" t="s">
        <v>1177</v>
      </c>
      <c r="I155" s="114" t="e">
        <v>#N/A</v>
      </c>
      <c r="J155" s="111" t="e">
        <v>#N/A</v>
      </c>
      <c r="K155" s="112" t="e">
        <v>#N/A</v>
      </c>
      <c r="L155" s="111" t="e">
        <v>#N/A</v>
      </c>
      <c r="M155" s="113" t="e">
        <v>#N/A</v>
      </c>
      <c r="N155" s="115">
        <v>8.1199169726024326E-2</v>
      </c>
      <c r="O155" s="91" t="s">
        <v>1177</v>
      </c>
    </row>
    <row r="156" spans="1:15" ht="31.5">
      <c r="A156" s="133">
        <v>7100094190</v>
      </c>
      <c r="B156" s="134" t="s">
        <v>1344</v>
      </c>
      <c r="C156" s="110">
        <v>1320</v>
      </c>
      <c r="D156" s="110">
        <v>45.72</v>
      </c>
      <c r="E156" s="133" t="s">
        <v>1340</v>
      </c>
      <c r="F156" s="133" t="s">
        <v>1263</v>
      </c>
      <c r="G156" s="66">
        <v>1</v>
      </c>
      <c r="H156" s="110" t="s">
        <v>1177</v>
      </c>
      <c r="I156" s="114">
        <v>3257.59</v>
      </c>
      <c r="J156" s="111">
        <v>35.625437445319335</v>
      </c>
      <c r="K156" s="112">
        <v>163.87701224846893</v>
      </c>
      <c r="L156" s="111">
        <v>27.941519564956344</v>
      </c>
      <c r="M156" s="113">
        <v>128.53098999879919</v>
      </c>
      <c r="N156" s="115">
        <v>8.1199342897656457E-2</v>
      </c>
      <c r="O156" s="91" t="s">
        <v>1177</v>
      </c>
    </row>
    <row r="157" spans="1:15" ht="15.75">
      <c r="A157" s="131">
        <v>7100141975</v>
      </c>
      <c r="B157" s="134" t="s">
        <v>1345</v>
      </c>
      <c r="C157" s="110">
        <v>1320</v>
      </c>
      <c r="D157" s="110">
        <v>100</v>
      </c>
      <c r="E157" s="133" t="s">
        <v>1340</v>
      </c>
      <c r="F157" s="133" t="s">
        <v>1263</v>
      </c>
      <c r="G157" s="66">
        <v>1</v>
      </c>
      <c r="H157" s="110" t="s">
        <v>1177</v>
      </c>
      <c r="I157" s="114">
        <v>5682.01</v>
      </c>
      <c r="J157" s="111">
        <v>28.410050000000002</v>
      </c>
      <c r="K157" s="112">
        <v>130.68622999999999</v>
      </c>
      <c r="L157" s="111">
        <v>22.282392156862748</v>
      </c>
      <c r="M157" s="113">
        <v>102.49900392156863</v>
      </c>
      <c r="N157" s="115">
        <v>8.1200500429393835E-2</v>
      </c>
      <c r="O157" s="91" t="s">
        <v>1177</v>
      </c>
    </row>
    <row r="158" spans="1:15" ht="31.5">
      <c r="A158" s="133">
        <v>7100094192</v>
      </c>
      <c r="B158" s="134" t="s">
        <v>1346</v>
      </c>
      <c r="C158" s="110">
        <v>1320</v>
      </c>
      <c r="D158" s="110">
        <v>45.72</v>
      </c>
      <c r="E158" s="133" t="s">
        <v>1340</v>
      </c>
      <c r="F158" s="133" t="s">
        <v>1274</v>
      </c>
      <c r="G158" s="66">
        <v>1</v>
      </c>
      <c r="H158" s="110" t="s">
        <v>1177</v>
      </c>
      <c r="I158" s="114">
        <v>5135.78</v>
      </c>
      <c r="J158" s="111">
        <v>56.165573053368327</v>
      </c>
      <c r="K158" s="112">
        <v>258.36163604549427</v>
      </c>
      <c r="L158" s="111">
        <v>44.051429845779083</v>
      </c>
      <c r="M158" s="113">
        <v>202.63657729058377</v>
      </c>
      <c r="N158" s="115">
        <v>8.1199132933347018E-2</v>
      </c>
      <c r="O158" s="91" t="s">
        <v>1177</v>
      </c>
    </row>
    <row r="159" spans="1:15" ht="15.75">
      <c r="A159" s="131">
        <v>7100141971</v>
      </c>
      <c r="B159" s="134" t="s">
        <v>1347</v>
      </c>
      <c r="C159" s="110">
        <v>1320</v>
      </c>
      <c r="D159" s="110">
        <v>100</v>
      </c>
      <c r="E159" s="133" t="s">
        <v>1340</v>
      </c>
      <c r="F159" s="133" t="s">
        <v>1274</v>
      </c>
      <c r="G159" s="66">
        <v>1</v>
      </c>
      <c r="H159" s="110" t="s">
        <v>1177</v>
      </c>
      <c r="I159" s="114">
        <v>8513.0400000000009</v>
      </c>
      <c r="J159" s="111">
        <v>42.565200000000004</v>
      </c>
      <c r="K159" s="112">
        <v>195.79992000000001</v>
      </c>
      <c r="L159" s="111">
        <v>33.384470588235303</v>
      </c>
      <c r="M159" s="113">
        <v>153.56856470588238</v>
      </c>
      <c r="N159" s="115">
        <v>8.1202089620682941E-2</v>
      </c>
      <c r="O159" s="91" t="s">
        <v>1177</v>
      </c>
    </row>
    <row r="160" spans="1:15" ht="31.5">
      <c r="A160" s="133">
        <v>7100094194</v>
      </c>
      <c r="B160" s="134" t="s">
        <v>1348</v>
      </c>
      <c r="C160" s="110">
        <v>1320</v>
      </c>
      <c r="D160" s="110">
        <v>45.72</v>
      </c>
      <c r="E160" s="133" t="s">
        <v>1340</v>
      </c>
      <c r="F160" s="133" t="s">
        <v>1279</v>
      </c>
      <c r="G160" s="66">
        <v>1</v>
      </c>
      <c r="H160" s="110" t="s">
        <v>1177</v>
      </c>
      <c r="I160" s="114">
        <v>3821.58</v>
      </c>
      <c r="J160" s="111">
        <v>41.79330708661417</v>
      </c>
      <c r="K160" s="112">
        <v>192.24921259842517</v>
      </c>
      <c r="L160" s="111">
        <v>32.779064381658173</v>
      </c>
      <c r="M160" s="113">
        <v>150.78369615562758</v>
      </c>
      <c r="N160" s="115">
        <v>8.119904792170636E-2</v>
      </c>
      <c r="O160" s="91" t="s">
        <v>1177</v>
      </c>
    </row>
    <row r="161" spans="1:15" ht="15.75">
      <c r="A161" s="131">
        <v>7100142083</v>
      </c>
      <c r="B161" s="134" t="s">
        <v>1349</v>
      </c>
      <c r="C161" s="110">
        <v>1320</v>
      </c>
      <c r="D161" s="110">
        <v>100</v>
      </c>
      <c r="E161" s="133" t="s">
        <v>1340</v>
      </c>
      <c r="F161" s="133" t="s">
        <v>1279</v>
      </c>
      <c r="G161" s="66">
        <v>1</v>
      </c>
      <c r="H161" s="110" t="s">
        <v>1177</v>
      </c>
      <c r="I161" s="114">
        <v>6968.73</v>
      </c>
      <c r="J161" s="111">
        <v>34.843649999999997</v>
      </c>
      <c r="K161" s="112">
        <v>160.28078999999997</v>
      </c>
      <c r="L161" s="111">
        <v>27.328352941176469</v>
      </c>
      <c r="M161" s="113">
        <v>125.71042352941174</v>
      </c>
      <c r="N161" s="115">
        <v>8.1199132390106191E-2</v>
      </c>
      <c r="O161" s="91" t="s">
        <v>1177</v>
      </c>
    </row>
    <row r="162" spans="1:15" ht="31.5">
      <c r="A162" s="133">
        <v>7100094196</v>
      </c>
      <c r="B162" s="134" t="s">
        <v>1350</v>
      </c>
      <c r="C162" s="110">
        <v>1320</v>
      </c>
      <c r="D162" s="110">
        <v>45.72</v>
      </c>
      <c r="E162" s="133" t="s">
        <v>1340</v>
      </c>
      <c r="F162" s="133" t="s">
        <v>1281</v>
      </c>
      <c r="G162" s="66">
        <v>1</v>
      </c>
      <c r="H162" s="110" t="s">
        <v>1177</v>
      </c>
      <c r="I162" s="114">
        <v>3931.31</v>
      </c>
      <c r="J162" s="111">
        <v>42.993328958880141</v>
      </c>
      <c r="K162" s="112">
        <v>197.76931321084862</v>
      </c>
      <c r="L162" s="111">
        <v>33.720258006964819</v>
      </c>
      <c r="M162" s="113">
        <v>155.11318683203817</v>
      </c>
      <c r="N162" s="115">
        <v>8.1199758304198913E-2</v>
      </c>
      <c r="O162" s="91" t="s">
        <v>1177</v>
      </c>
    </row>
    <row r="163" spans="1:15" ht="15.75">
      <c r="A163" s="131">
        <v>7100142098</v>
      </c>
      <c r="B163" s="134" t="s">
        <v>1351</v>
      </c>
      <c r="C163" s="110">
        <v>1320</v>
      </c>
      <c r="D163" s="110">
        <v>100</v>
      </c>
      <c r="E163" s="133" t="s">
        <v>1340</v>
      </c>
      <c r="F163" s="133" t="s">
        <v>1281</v>
      </c>
      <c r="G163" s="66">
        <v>1</v>
      </c>
      <c r="H163" s="110" t="s">
        <v>1177</v>
      </c>
      <c r="I163" s="114">
        <v>6730.81</v>
      </c>
      <c r="J163" s="111">
        <v>33.654050000000005</v>
      </c>
      <c r="K163" s="112">
        <v>154.80863000000002</v>
      </c>
      <c r="L163" s="111">
        <v>26.39533333333334</v>
      </c>
      <c r="M163" s="113">
        <v>121.41853333333336</v>
      </c>
      <c r="N163" s="115">
        <v>3.4999381863886514E-2</v>
      </c>
      <c r="O163" s="91" t="s">
        <v>1177</v>
      </c>
    </row>
    <row r="164" spans="1:15" ht="31.5">
      <c r="A164" s="133">
        <v>7100094198</v>
      </c>
      <c r="B164" s="134" t="s">
        <v>1352</v>
      </c>
      <c r="C164" s="110">
        <v>1320</v>
      </c>
      <c r="D164" s="110">
        <v>45.72</v>
      </c>
      <c r="E164" s="133" t="s">
        <v>1340</v>
      </c>
      <c r="F164" s="133" t="s">
        <v>1284</v>
      </c>
      <c r="G164" s="66">
        <v>1</v>
      </c>
      <c r="H164" s="110" t="s">
        <v>1177</v>
      </c>
      <c r="I164" s="114">
        <v>3518.2</v>
      </c>
      <c r="J164" s="111">
        <v>38.475503062117234</v>
      </c>
      <c r="K164" s="112">
        <v>176.98731408573926</v>
      </c>
      <c r="L164" s="111">
        <v>30.176865146758615</v>
      </c>
      <c r="M164" s="113">
        <v>138.81357967508961</v>
      </c>
      <c r="N164" s="115" t="e">
        <v>#N/A</v>
      </c>
      <c r="O164" s="91" t="e">
        <v>#N/A</v>
      </c>
    </row>
    <row r="165" spans="1:15" ht="15.75">
      <c r="A165" s="131">
        <v>7100142084</v>
      </c>
      <c r="B165" s="134" t="s">
        <v>1353</v>
      </c>
      <c r="C165" s="110">
        <v>1320</v>
      </c>
      <c r="D165" s="110">
        <v>100</v>
      </c>
      <c r="E165" s="133" t="s">
        <v>1340</v>
      </c>
      <c r="F165" s="133" t="s">
        <v>1284</v>
      </c>
      <c r="G165" s="66">
        <v>1</v>
      </c>
      <c r="H165" s="110" t="s">
        <v>1177</v>
      </c>
      <c r="I165" s="114">
        <v>6465.32</v>
      </c>
      <c r="J165" s="111">
        <v>32.326599999999999</v>
      </c>
      <c r="K165" s="112">
        <v>148.70235999999997</v>
      </c>
      <c r="L165" s="111">
        <v>25.354196078431375</v>
      </c>
      <c r="M165" s="113">
        <v>116.62930196078432</v>
      </c>
      <c r="N165" s="115">
        <v>3.4998981787760494E-2</v>
      </c>
      <c r="O165" s="91" t="s">
        <v>1177</v>
      </c>
    </row>
    <row r="166" spans="1:15" ht="15.75">
      <c r="A166" s="109">
        <v>7000060601</v>
      </c>
      <c r="B166" s="65" t="s">
        <v>1354</v>
      </c>
      <c r="C166" s="66">
        <v>1320</v>
      </c>
      <c r="D166" s="66">
        <v>50</v>
      </c>
      <c r="E166" s="66" t="s">
        <v>1355</v>
      </c>
      <c r="F166" s="66" t="s">
        <v>1179</v>
      </c>
      <c r="G166" s="66">
        <v>1</v>
      </c>
      <c r="H166" s="110" t="s">
        <v>1177</v>
      </c>
      <c r="I166" s="114" t="e">
        <v>#N/A</v>
      </c>
      <c r="J166" s="111" t="e">
        <v>#N/A</v>
      </c>
      <c r="K166" s="112" t="e">
        <v>#N/A</v>
      </c>
      <c r="L166" s="111" t="e">
        <v>#N/A</v>
      </c>
      <c r="M166" s="113" t="e">
        <v>#N/A</v>
      </c>
      <c r="N166" s="115" t="e">
        <v>#N/A</v>
      </c>
      <c r="O166" s="91" t="e">
        <v>#N/A</v>
      </c>
    </row>
    <row r="167" spans="1:15" ht="15.75">
      <c r="A167" s="109">
        <v>7000032275</v>
      </c>
      <c r="B167" s="65" t="s">
        <v>1356</v>
      </c>
      <c r="C167" s="66">
        <v>1320</v>
      </c>
      <c r="D167" s="66">
        <v>50</v>
      </c>
      <c r="E167" s="66" t="s">
        <v>1355</v>
      </c>
      <c r="F167" s="66" t="s">
        <v>104</v>
      </c>
      <c r="G167" s="66">
        <v>1</v>
      </c>
      <c r="H167" s="110" t="s">
        <v>1177</v>
      </c>
      <c r="I167" s="114">
        <v>2906.42</v>
      </c>
      <c r="J167" s="111">
        <v>29.0642</v>
      </c>
      <c r="K167" s="112">
        <v>133.69531999999998</v>
      </c>
      <c r="L167" s="111">
        <v>22.795450980392157</v>
      </c>
      <c r="M167" s="113">
        <v>104.85907450980392</v>
      </c>
      <c r="N167" s="115">
        <v>3.5001473548241423E-2</v>
      </c>
      <c r="O167" s="91" t="s">
        <v>1177</v>
      </c>
    </row>
    <row r="168" spans="1:15" ht="15.75">
      <c r="A168" s="109">
        <v>7000060602</v>
      </c>
      <c r="B168" s="65" t="s">
        <v>1357</v>
      </c>
      <c r="C168" s="66">
        <v>1320</v>
      </c>
      <c r="D168" s="66">
        <v>50</v>
      </c>
      <c r="E168" s="66" t="s">
        <v>1355</v>
      </c>
      <c r="F168" s="66"/>
      <c r="G168" s="66">
        <v>1</v>
      </c>
      <c r="H168" s="110" t="s">
        <v>1177</v>
      </c>
      <c r="I168" s="114" t="e">
        <v>#N/A</v>
      </c>
      <c r="J168" s="111" t="e">
        <v>#N/A</v>
      </c>
      <c r="K168" s="112" t="e">
        <v>#N/A</v>
      </c>
      <c r="L168" s="111" t="e">
        <v>#N/A</v>
      </c>
      <c r="M168" s="113" t="e">
        <v>#N/A</v>
      </c>
      <c r="N168" s="115">
        <v>3.499844806666718E-2</v>
      </c>
      <c r="O168" s="91" t="s">
        <v>1177</v>
      </c>
    </row>
    <row r="169" spans="1:15" ht="31.5">
      <c r="A169" s="133">
        <v>7100098308</v>
      </c>
      <c r="B169" s="134" t="s">
        <v>1358</v>
      </c>
      <c r="C169" s="110">
        <v>1320</v>
      </c>
      <c r="D169" s="110">
        <v>45.72</v>
      </c>
      <c r="E169" s="133" t="s">
        <v>1359</v>
      </c>
      <c r="F169" s="133" t="s">
        <v>1257</v>
      </c>
      <c r="G169" s="66">
        <v>1</v>
      </c>
      <c r="H169" s="110" t="s">
        <v>1177</v>
      </c>
      <c r="I169" s="114">
        <v>2927.39</v>
      </c>
      <c r="J169" s="111">
        <v>32.014326334208221</v>
      </c>
      <c r="K169" s="112">
        <v>147.26590113735782</v>
      </c>
      <c r="L169" s="111">
        <v>25.109275556241744</v>
      </c>
      <c r="M169" s="113">
        <v>115.50266755871202</v>
      </c>
      <c r="N169" s="115">
        <v>8.1200163700691677E-2</v>
      </c>
      <c r="O169" s="91" t="s">
        <v>1177</v>
      </c>
    </row>
    <row r="170" spans="1:15" ht="15.75">
      <c r="A170" s="131">
        <v>7100142133</v>
      </c>
      <c r="B170" s="134" t="s">
        <v>1360</v>
      </c>
      <c r="C170" s="110">
        <v>1320</v>
      </c>
      <c r="D170" s="110">
        <v>100</v>
      </c>
      <c r="E170" s="133" t="s">
        <v>1359</v>
      </c>
      <c r="F170" s="133" t="s">
        <v>1257</v>
      </c>
      <c r="G170" s="66">
        <v>1</v>
      </c>
      <c r="H170" s="110" t="s">
        <v>1177</v>
      </c>
      <c r="I170" s="114">
        <v>5772.08</v>
      </c>
      <c r="J170" s="111">
        <v>28.860399999999998</v>
      </c>
      <c r="K170" s="112">
        <v>132.75783999999999</v>
      </c>
      <c r="L170" s="111">
        <v>22.635607843137254</v>
      </c>
      <c r="M170" s="113">
        <v>104.12379607843137</v>
      </c>
      <c r="N170" s="115">
        <v>8.1199386503067503E-2</v>
      </c>
      <c r="O170" s="91" t="s">
        <v>1177</v>
      </c>
    </row>
    <row r="171" spans="1:15" ht="31.5">
      <c r="A171" s="133">
        <v>7100098305</v>
      </c>
      <c r="B171" s="134" t="s">
        <v>1361</v>
      </c>
      <c r="C171" s="110">
        <v>1320</v>
      </c>
      <c r="D171" s="110">
        <v>45.72</v>
      </c>
      <c r="E171" s="133" t="s">
        <v>1359</v>
      </c>
      <c r="F171" s="133" t="s">
        <v>1362</v>
      </c>
      <c r="G171" s="66">
        <v>1</v>
      </c>
      <c r="H171" s="110" t="s">
        <v>1177</v>
      </c>
      <c r="I171" s="114">
        <v>4079.11</v>
      </c>
      <c r="J171" s="111">
        <v>44.609689413823276</v>
      </c>
      <c r="K171" s="112">
        <v>205.20457130358704</v>
      </c>
      <c r="L171" s="111">
        <v>34.9879916971163</v>
      </c>
      <c r="M171" s="113">
        <v>160.94476180673496</v>
      </c>
      <c r="N171" s="115">
        <v>8.1197771587743856E-2</v>
      </c>
      <c r="O171" s="91" t="s">
        <v>1177</v>
      </c>
    </row>
    <row r="172" spans="1:15" ht="15.75">
      <c r="A172" s="131">
        <v>7100141704</v>
      </c>
      <c r="B172" s="134" t="s">
        <v>1363</v>
      </c>
      <c r="C172" s="110">
        <v>1320</v>
      </c>
      <c r="D172" s="110">
        <v>100</v>
      </c>
      <c r="E172" s="133" t="s">
        <v>1359</v>
      </c>
      <c r="F172" s="133" t="s">
        <v>1362</v>
      </c>
      <c r="G172" s="66">
        <v>1</v>
      </c>
      <c r="H172" s="110" t="s">
        <v>1177</v>
      </c>
      <c r="I172" s="114">
        <v>8693.32</v>
      </c>
      <c r="J172" s="111">
        <v>43.4666</v>
      </c>
      <c r="K172" s="112">
        <v>199.94635999999997</v>
      </c>
      <c r="L172" s="111">
        <v>34.09145098039216</v>
      </c>
      <c r="M172" s="113">
        <v>156.82067450980392</v>
      </c>
      <c r="N172" s="115">
        <v>8.1200656129754162E-2</v>
      </c>
      <c r="O172" s="91" t="s">
        <v>1177</v>
      </c>
    </row>
    <row r="173" spans="1:15" ht="31.5">
      <c r="A173" s="133">
        <v>7100098294</v>
      </c>
      <c r="B173" s="134" t="s">
        <v>1364</v>
      </c>
      <c r="C173" s="110">
        <v>1320</v>
      </c>
      <c r="D173" s="110">
        <v>45.72</v>
      </c>
      <c r="E173" s="133" t="s">
        <v>1359</v>
      </c>
      <c r="F173" s="133" t="s">
        <v>1281</v>
      </c>
      <c r="G173" s="66">
        <v>1</v>
      </c>
      <c r="H173" s="110" t="s">
        <v>1177</v>
      </c>
      <c r="I173" s="114">
        <v>3489.45</v>
      </c>
      <c r="J173" s="111">
        <v>38.161089238845143</v>
      </c>
      <c r="K173" s="112">
        <v>175.54101049868765</v>
      </c>
      <c r="L173" s="111">
        <v>29.930266069682467</v>
      </c>
      <c r="M173" s="113">
        <v>137.67922392053933</v>
      </c>
      <c r="N173" s="115">
        <v>8.1197771587743856E-2</v>
      </c>
      <c r="O173" s="91" t="s">
        <v>1177</v>
      </c>
    </row>
    <row r="174" spans="1:15" ht="15.75">
      <c r="A174" s="131">
        <v>7100141705</v>
      </c>
      <c r="B174" s="134" t="s">
        <v>1365</v>
      </c>
      <c r="C174" s="110">
        <v>1320</v>
      </c>
      <c r="D174" s="110">
        <v>100</v>
      </c>
      <c r="E174" s="133" t="s">
        <v>1359</v>
      </c>
      <c r="F174" s="133" t="s">
        <v>1281</v>
      </c>
      <c r="G174" s="66">
        <v>1</v>
      </c>
      <c r="H174" s="110" t="s">
        <v>1177</v>
      </c>
      <c r="I174" s="114">
        <v>6668.36</v>
      </c>
      <c r="J174" s="111">
        <v>33.341799999999999</v>
      </c>
      <c r="K174" s="112">
        <v>153.37227999999999</v>
      </c>
      <c r="L174" s="111">
        <v>26.150431372549022</v>
      </c>
      <c r="M174" s="113">
        <v>120.29198431372549</v>
      </c>
      <c r="N174" s="115">
        <v>8.1198013726648768E-2</v>
      </c>
      <c r="O174" s="91" t="s">
        <v>1177</v>
      </c>
    </row>
    <row r="175" spans="1:15" ht="31.5">
      <c r="A175" s="133">
        <v>7100098284</v>
      </c>
      <c r="B175" s="134" t="s">
        <v>1366</v>
      </c>
      <c r="C175" s="110">
        <v>1320</v>
      </c>
      <c r="D175" s="110">
        <v>45.72</v>
      </c>
      <c r="E175" s="133" t="s">
        <v>1359</v>
      </c>
      <c r="F175" s="133" t="s">
        <v>1284</v>
      </c>
      <c r="G175" s="66">
        <v>1</v>
      </c>
      <c r="H175" s="110" t="s">
        <v>1177</v>
      </c>
      <c r="I175" s="114">
        <v>3260.01</v>
      </c>
      <c r="J175" s="111">
        <v>35.651902887139109</v>
      </c>
      <c r="K175" s="112">
        <v>163.99875328083988</v>
      </c>
      <c r="L175" s="111">
        <v>27.962276774226755</v>
      </c>
      <c r="M175" s="113">
        <v>128.62647316144307</v>
      </c>
      <c r="N175" s="115">
        <v>8.1198013726648768E-2</v>
      </c>
      <c r="O175" s="91" t="s">
        <v>1177</v>
      </c>
    </row>
    <row r="176" spans="1:15" ht="15.75">
      <c r="A176" s="131">
        <v>7100142139</v>
      </c>
      <c r="B176" s="134" t="s">
        <v>1367</v>
      </c>
      <c r="C176" s="110">
        <v>1320</v>
      </c>
      <c r="D176" s="110">
        <v>100</v>
      </c>
      <c r="E176" s="133" t="s">
        <v>1359</v>
      </c>
      <c r="F176" s="133" t="s">
        <v>1284</v>
      </c>
      <c r="G176" s="66">
        <v>1</v>
      </c>
      <c r="H176" s="110" t="s">
        <v>1177</v>
      </c>
      <c r="I176" s="114">
        <v>6337.9</v>
      </c>
      <c r="J176" s="111">
        <v>31.689499999999999</v>
      </c>
      <c r="K176" s="112">
        <v>145.77169999999998</v>
      </c>
      <c r="L176" s="111">
        <v>24.854509803921569</v>
      </c>
      <c r="M176" s="113">
        <v>114.33074509803922</v>
      </c>
      <c r="N176" s="115">
        <v>8.120083249342247E-2</v>
      </c>
      <c r="O176" s="91" t="s">
        <v>1177</v>
      </c>
    </row>
    <row r="177" spans="1:15" ht="15.75">
      <c r="A177" s="109">
        <v>7000032285</v>
      </c>
      <c r="B177" s="65" t="s">
        <v>1368</v>
      </c>
      <c r="C177" s="66">
        <v>1320</v>
      </c>
      <c r="D177" s="66">
        <v>50</v>
      </c>
      <c r="E177" s="66" t="s">
        <v>856</v>
      </c>
      <c r="F177" s="66" t="s">
        <v>1176</v>
      </c>
      <c r="G177" s="66">
        <v>1</v>
      </c>
      <c r="H177" s="110" t="s">
        <v>1177</v>
      </c>
      <c r="I177" s="114">
        <v>4018.53</v>
      </c>
      <c r="J177" s="111">
        <v>40.185300000000005</v>
      </c>
      <c r="K177" s="112">
        <v>184.85238000000001</v>
      </c>
      <c r="L177" s="111">
        <v>31.517882352941182</v>
      </c>
      <c r="M177" s="113">
        <v>144.98225882352943</v>
      </c>
      <c r="N177" s="115" t="e">
        <v>#N/A</v>
      </c>
      <c r="O177" s="91" t="e">
        <v>#N/A</v>
      </c>
    </row>
    <row r="178" spans="1:15" ht="15.75">
      <c r="A178" s="136">
        <v>4100029850</v>
      </c>
      <c r="B178" s="65" t="s">
        <v>1369</v>
      </c>
      <c r="C178" s="66">
        <v>1320</v>
      </c>
      <c r="D178" s="110">
        <v>0.91439999999999999</v>
      </c>
      <c r="E178" s="66" t="s">
        <v>856</v>
      </c>
      <c r="F178" s="66" t="s">
        <v>1179</v>
      </c>
      <c r="G178" s="66"/>
      <c r="H178" s="110" t="s">
        <v>1243</v>
      </c>
      <c r="I178" s="114" t="e">
        <v>#N/A</v>
      </c>
      <c r="J178" s="111" t="e">
        <v>#N/A</v>
      </c>
      <c r="K178" s="112" t="e">
        <v>#N/A</v>
      </c>
      <c r="L178" s="111" t="e">
        <v>#N/A</v>
      </c>
      <c r="M178" s="113" t="e">
        <v>#N/A</v>
      </c>
      <c r="N178" s="115" t="e">
        <v>#N/A</v>
      </c>
      <c r="O178" s="91" t="e">
        <v>#N/A</v>
      </c>
    </row>
    <row r="179" spans="1:15" ht="15.75">
      <c r="A179" s="109">
        <v>7000032283</v>
      </c>
      <c r="B179" s="65" t="s">
        <v>1370</v>
      </c>
      <c r="C179" s="66">
        <v>1320</v>
      </c>
      <c r="D179" s="66">
        <v>50</v>
      </c>
      <c r="E179" s="66" t="s">
        <v>856</v>
      </c>
      <c r="F179" s="66" t="s">
        <v>1179</v>
      </c>
      <c r="G179" s="66">
        <v>1</v>
      </c>
      <c r="H179" s="110" t="s">
        <v>1177</v>
      </c>
      <c r="I179" s="114">
        <v>3761</v>
      </c>
      <c r="J179" s="111">
        <v>37.61</v>
      </c>
      <c r="K179" s="112">
        <v>173.00599999999997</v>
      </c>
      <c r="L179" s="111">
        <v>29.498039215686276</v>
      </c>
      <c r="M179" s="113">
        <v>135.69098039215686</v>
      </c>
      <c r="N179" s="115" t="e">
        <v>#N/A</v>
      </c>
      <c r="O179" s="91" t="e">
        <v>#N/A</v>
      </c>
    </row>
    <row r="180" spans="1:15" ht="15.75">
      <c r="A180" s="136">
        <v>4100029857</v>
      </c>
      <c r="B180" s="65" t="s">
        <v>1371</v>
      </c>
      <c r="C180" s="66">
        <v>1320</v>
      </c>
      <c r="D180" s="110">
        <v>0.91439999999999999</v>
      </c>
      <c r="E180" s="66" t="s">
        <v>856</v>
      </c>
      <c r="F180" s="66" t="s">
        <v>1181</v>
      </c>
      <c r="G180" s="66"/>
      <c r="H180" s="110" t="s">
        <v>1243</v>
      </c>
      <c r="I180" s="114" t="e">
        <v>#N/A</v>
      </c>
      <c r="J180" s="111" t="e">
        <v>#N/A</v>
      </c>
      <c r="K180" s="112" t="e">
        <v>#N/A</v>
      </c>
      <c r="L180" s="111" t="e">
        <v>#N/A</v>
      </c>
      <c r="M180" s="113" t="e">
        <v>#N/A</v>
      </c>
      <c r="N180" s="115" t="e">
        <v>#N/A</v>
      </c>
      <c r="O180" s="91" t="e">
        <v>#N/A</v>
      </c>
    </row>
    <row r="181" spans="1:15" ht="15.75">
      <c r="A181" s="109">
        <v>7000032284</v>
      </c>
      <c r="B181" s="65" t="s">
        <v>1372</v>
      </c>
      <c r="C181" s="66">
        <v>1320</v>
      </c>
      <c r="D181" s="66">
        <v>50</v>
      </c>
      <c r="E181" s="66" t="s">
        <v>856</v>
      </c>
      <c r="F181" s="66" t="s">
        <v>1181</v>
      </c>
      <c r="G181" s="66">
        <v>1</v>
      </c>
      <c r="H181" s="110" t="s">
        <v>1177</v>
      </c>
      <c r="I181" s="114">
        <v>3301.22</v>
      </c>
      <c r="J181" s="111">
        <v>33.0122</v>
      </c>
      <c r="K181" s="112">
        <v>151.85611999999998</v>
      </c>
      <c r="L181" s="111">
        <v>25.891921568627453</v>
      </c>
      <c r="M181" s="113">
        <v>119.10283921568627</v>
      </c>
      <c r="N181" s="115" t="e">
        <v>#N/A</v>
      </c>
      <c r="O181" s="91" t="e">
        <v>#N/A</v>
      </c>
    </row>
    <row r="182" spans="1:15" ht="15.75">
      <c r="A182" s="109">
        <v>7000032286</v>
      </c>
      <c r="B182" s="65" t="s">
        <v>1373</v>
      </c>
      <c r="C182" s="66">
        <v>1320</v>
      </c>
      <c r="D182" s="66">
        <v>50</v>
      </c>
      <c r="E182" s="66" t="s">
        <v>856</v>
      </c>
      <c r="F182" s="66" t="s">
        <v>104</v>
      </c>
      <c r="G182" s="66">
        <v>1</v>
      </c>
      <c r="H182" s="110" t="s">
        <v>1177</v>
      </c>
      <c r="I182" s="114">
        <v>3301.2</v>
      </c>
      <c r="J182" s="111">
        <v>33.012</v>
      </c>
      <c r="K182" s="112">
        <v>151.8552</v>
      </c>
      <c r="L182" s="111">
        <v>25.891764705882355</v>
      </c>
      <c r="M182" s="113">
        <v>119.10211764705883</v>
      </c>
      <c r="N182" s="115">
        <v>-2.1581991155442682E-4</v>
      </c>
      <c r="O182" s="91" t="e">
        <v>#N/A</v>
      </c>
    </row>
    <row r="183" spans="1:15" ht="15.75">
      <c r="A183" s="109">
        <v>7000032290</v>
      </c>
      <c r="B183" s="65" t="s">
        <v>1374</v>
      </c>
      <c r="C183" s="66">
        <v>635</v>
      </c>
      <c r="D183" s="66">
        <v>50</v>
      </c>
      <c r="E183" s="66" t="s">
        <v>1375</v>
      </c>
      <c r="F183" s="66" t="s">
        <v>1376</v>
      </c>
      <c r="G183" s="66">
        <v>1</v>
      </c>
      <c r="H183" s="116" t="s">
        <v>1177</v>
      </c>
      <c r="I183" s="114">
        <v>3275.95</v>
      </c>
      <c r="J183" s="111">
        <v>32.759499999999996</v>
      </c>
      <c r="K183" s="112">
        <v>150.69369999999998</v>
      </c>
      <c r="L183" s="111">
        <v>54.599166666666662</v>
      </c>
      <c r="M183" s="113">
        <v>251.15616666666662</v>
      </c>
      <c r="N183" s="115">
        <v>7.4940791811616366E-5</v>
      </c>
      <c r="O183" s="91" t="e">
        <v>#N/A</v>
      </c>
    </row>
    <row r="184" spans="1:15" ht="15.75">
      <c r="A184" s="109">
        <v>7000032287</v>
      </c>
      <c r="B184" s="65" t="s">
        <v>1377</v>
      </c>
      <c r="C184" s="66">
        <v>635</v>
      </c>
      <c r="D184" s="66">
        <v>50</v>
      </c>
      <c r="E184" s="66" t="s">
        <v>1375</v>
      </c>
      <c r="F184" s="110" t="s">
        <v>1194</v>
      </c>
      <c r="G184" s="66">
        <v>1</v>
      </c>
      <c r="H184" s="116" t="s">
        <v>1177</v>
      </c>
      <c r="I184" s="114">
        <v>3524.71</v>
      </c>
      <c r="J184" s="111">
        <v>35.247100000000003</v>
      </c>
      <c r="K184" s="112">
        <v>162.13666000000001</v>
      </c>
      <c r="L184" s="111">
        <v>58.745166666666677</v>
      </c>
      <c r="M184" s="113">
        <v>270.2277666666667</v>
      </c>
      <c r="N184" s="115">
        <v>3.2675866909173262E-2</v>
      </c>
      <c r="O184" s="91" t="e">
        <v>#N/A</v>
      </c>
    </row>
    <row r="185" spans="1:15" ht="15.75">
      <c r="A185" s="109">
        <v>7000032288</v>
      </c>
      <c r="B185" s="65" t="s">
        <v>1378</v>
      </c>
      <c r="C185" s="66">
        <v>635</v>
      </c>
      <c r="D185" s="66">
        <v>50</v>
      </c>
      <c r="E185" s="66" t="s">
        <v>1375</v>
      </c>
      <c r="F185" s="66" t="s">
        <v>1190</v>
      </c>
      <c r="G185" s="66">
        <v>1</v>
      </c>
      <c r="H185" s="116" t="s">
        <v>1177</v>
      </c>
      <c r="I185" s="114">
        <v>3027.57</v>
      </c>
      <c r="J185" s="111">
        <v>30.275700000000001</v>
      </c>
      <c r="K185" s="112">
        <v>139.26821999999999</v>
      </c>
      <c r="L185" s="111">
        <v>50.459500000000006</v>
      </c>
      <c r="M185" s="113">
        <v>232.11369999999999</v>
      </c>
      <c r="N185" s="115">
        <v>-2.1312510980079814E-4</v>
      </c>
      <c r="O185" s="91" t="e">
        <v>#N/A</v>
      </c>
    </row>
    <row r="186" spans="1:15" ht="15.75">
      <c r="A186" s="109">
        <v>7000032289</v>
      </c>
      <c r="B186" s="65" t="s">
        <v>1379</v>
      </c>
      <c r="C186" s="66">
        <v>635</v>
      </c>
      <c r="D186" s="66">
        <v>50</v>
      </c>
      <c r="E186" s="66" t="s">
        <v>1375</v>
      </c>
      <c r="F186" s="66" t="s">
        <v>1191</v>
      </c>
      <c r="G186" s="66">
        <v>1</v>
      </c>
      <c r="H186" s="116" t="s">
        <v>1177</v>
      </c>
      <c r="I186" s="114">
        <v>3526.39</v>
      </c>
      <c r="J186" s="111">
        <v>35.2639</v>
      </c>
      <c r="K186" s="112">
        <v>162.21393999999998</v>
      </c>
      <c r="L186" s="111">
        <v>58.773166666666668</v>
      </c>
      <c r="M186" s="113">
        <v>270.35656666666665</v>
      </c>
      <c r="N186" s="115">
        <v>-5.7976980830497396E-5</v>
      </c>
      <c r="O186" s="91" t="e">
        <v>#N/A</v>
      </c>
    </row>
    <row r="187" spans="1:15" ht="15.75">
      <c r="A187" s="109">
        <v>7000032292</v>
      </c>
      <c r="B187" s="65" t="s">
        <v>1380</v>
      </c>
      <c r="C187" s="66">
        <v>635</v>
      </c>
      <c r="D187" s="66">
        <v>50</v>
      </c>
      <c r="E187" s="66" t="s">
        <v>1375</v>
      </c>
      <c r="F187" s="66" t="s">
        <v>73</v>
      </c>
      <c r="G187" s="66">
        <v>1</v>
      </c>
      <c r="H187" s="116" t="s">
        <v>1177</v>
      </c>
      <c r="I187" s="114">
        <v>3027.57</v>
      </c>
      <c r="J187" s="111">
        <v>30.275700000000001</v>
      </c>
      <c r="K187" s="112">
        <v>139.26821999999999</v>
      </c>
      <c r="L187" s="111">
        <v>50.459500000000006</v>
      </c>
      <c r="M187" s="113">
        <v>232.11369999999999</v>
      </c>
      <c r="N187" s="115">
        <v>8.1200459224516464E-2</v>
      </c>
      <c r="O187" s="91" t="s">
        <v>1177</v>
      </c>
    </row>
    <row r="188" spans="1:15" ht="15.75">
      <c r="A188" s="109">
        <v>7000032293</v>
      </c>
      <c r="B188" s="65" t="s">
        <v>1381</v>
      </c>
      <c r="C188" s="66">
        <v>635</v>
      </c>
      <c r="D188" s="66">
        <v>50</v>
      </c>
      <c r="E188" s="66" t="s">
        <v>1375</v>
      </c>
      <c r="F188" s="66" t="s">
        <v>71</v>
      </c>
      <c r="G188" s="66">
        <v>1</v>
      </c>
      <c r="H188" s="116" t="s">
        <v>1177</v>
      </c>
      <c r="I188" s="114">
        <v>3805.99</v>
      </c>
      <c r="J188" s="111">
        <v>38.059899999999999</v>
      </c>
      <c r="K188" s="112">
        <v>175.07553999999999</v>
      </c>
      <c r="L188" s="111">
        <v>63.433166666666665</v>
      </c>
      <c r="M188" s="113">
        <v>291.79256666666663</v>
      </c>
      <c r="N188" s="115">
        <v>8.1199685362980459E-2</v>
      </c>
      <c r="O188" s="91" t="s">
        <v>1177</v>
      </c>
    </row>
    <row r="189" spans="1:15" ht="15.75">
      <c r="A189" s="109">
        <v>7000032294</v>
      </c>
      <c r="B189" s="65" t="s">
        <v>1382</v>
      </c>
      <c r="C189" s="66">
        <v>635</v>
      </c>
      <c r="D189" s="66">
        <v>50</v>
      </c>
      <c r="E189" s="66" t="s">
        <v>1375</v>
      </c>
      <c r="F189" s="66" t="s">
        <v>827</v>
      </c>
      <c r="G189" s="66">
        <v>1</v>
      </c>
      <c r="H189" s="116" t="s">
        <v>1177</v>
      </c>
      <c r="I189" s="114">
        <v>3805.99</v>
      </c>
      <c r="J189" s="111">
        <v>38.059899999999999</v>
      </c>
      <c r="K189" s="112">
        <v>175.07553999999999</v>
      </c>
      <c r="L189" s="111">
        <v>63.433166666666665</v>
      </c>
      <c r="M189" s="113">
        <v>291.79256666666663</v>
      </c>
      <c r="N189" s="115">
        <v>8.1199434360294045E-2</v>
      </c>
      <c r="O189" s="91" t="s">
        <v>1177</v>
      </c>
    </row>
    <row r="190" spans="1:15" ht="15.75">
      <c r="A190" s="109">
        <v>7000032291</v>
      </c>
      <c r="B190" s="65" t="s">
        <v>1383</v>
      </c>
      <c r="C190" s="66">
        <v>635</v>
      </c>
      <c r="D190" s="66">
        <v>50</v>
      </c>
      <c r="E190" s="66" t="s">
        <v>1375</v>
      </c>
      <c r="F190" s="66" t="s">
        <v>77</v>
      </c>
      <c r="G190" s="66">
        <v>1</v>
      </c>
      <c r="H190" s="116" t="s">
        <v>1177</v>
      </c>
      <c r="I190" s="114">
        <v>3304.02</v>
      </c>
      <c r="J190" s="111">
        <v>33.040199999999999</v>
      </c>
      <c r="K190" s="112">
        <v>151.98491999999999</v>
      </c>
      <c r="L190" s="111">
        <v>55.067</v>
      </c>
      <c r="M190" s="113">
        <v>253.30819999999997</v>
      </c>
      <c r="N190" s="115">
        <v>8.1200152651842536E-2</v>
      </c>
      <c r="O190" s="91" t="s">
        <v>1177</v>
      </c>
    </row>
    <row r="191" spans="1:15" ht="15.75">
      <c r="A191" s="109">
        <v>7000060644</v>
      </c>
      <c r="B191" s="65" t="s">
        <v>1384</v>
      </c>
      <c r="C191" s="66">
        <v>1320</v>
      </c>
      <c r="D191" s="66">
        <v>50</v>
      </c>
      <c r="E191" s="66" t="s">
        <v>1158</v>
      </c>
      <c r="F191" s="66" t="s">
        <v>1385</v>
      </c>
      <c r="G191" s="66">
        <v>1</v>
      </c>
      <c r="H191" s="110" t="s">
        <v>1177</v>
      </c>
      <c r="I191" s="114" t="e">
        <v>#N/A</v>
      </c>
      <c r="J191" s="111" t="e">
        <v>#N/A</v>
      </c>
      <c r="K191" s="112" t="e">
        <v>#N/A</v>
      </c>
      <c r="L191" s="111" t="e">
        <v>#N/A</v>
      </c>
      <c r="M191" s="113" t="e">
        <v>#N/A</v>
      </c>
      <c r="N191" s="115">
        <v>8.1199955459726511E-2</v>
      </c>
      <c r="O191" s="91" t="s">
        <v>1177</v>
      </c>
    </row>
    <row r="192" spans="1:15" ht="15.75">
      <c r="A192" s="109">
        <v>7000060645</v>
      </c>
      <c r="B192" s="65" t="s">
        <v>1386</v>
      </c>
      <c r="C192" s="66">
        <v>1320</v>
      </c>
      <c r="D192" s="66">
        <v>50</v>
      </c>
      <c r="E192" s="66" t="s">
        <v>1158</v>
      </c>
      <c r="F192" s="66" t="s">
        <v>1293</v>
      </c>
      <c r="G192" s="66">
        <v>1</v>
      </c>
      <c r="H192" s="110" t="s">
        <v>1177</v>
      </c>
      <c r="I192" s="114" t="e">
        <v>#N/A</v>
      </c>
      <c r="J192" s="111" t="e">
        <v>#N/A</v>
      </c>
      <c r="K192" s="112" t="e">
        <v>#N/A</v>
      </c>
      <c r="L192" s="111" t="e">
        <v>#N/A</v>
      </c>
      <c r="M192" s="113" t="e">
        <v>#N/A</v>
      </c>
      <c r="N192" s="115">
        <v>8.1198872776643158E-2</v>
      </c>
      <c r="O192" s="91" t="s">
        <v>1177</v>
      </c>
    </row>
    <row r="193" spans="1:15" ht="15.75">
      <c r="A193" s="136">
        <v>4100028054</v>
      </c>
      <c r="B193" s="65" t="s">
        <v>1387</v>
      </c>
      <c r="C193" s="66">
        <v>1320</v>
      </c>
      <c r="D193" s="110">
        <v>0.91439999999999999</v>
      </c>
      <c r="E193" s="66" t="s">
        <v>1158</v>
      </c>
      <c r="F193" s="66" t="s">
        <v>1176</v>
      </c>
      <c r="G193" s="66"/>
      <c r="H193" s="110" t="s">
        <v>1243</v>
      </c>
      <c r="I193" s="114" t="e">
        <v>#N/A</v>
      </c>
      <c r="J193" s="111" t="e">
        <v>#N/A</v>
      </c>
      <c r="K193" s="112" t="e">
        <v>#N/A</v>
      </c>
      <c r="L193" s="111" t="e">
        <v>#N/A</v>
      </c>
      <c r="M193" s="113" t="e">
        <v>#N/A</v>
      </c>
      <c r="N193" s="115">
        <v>8.1199650932923306E-2</v>
      </c>
      <c r="O193" s="91" t="s">
        <v>1177</v>
      </c>
    </row>
    <row r="194" spans="1:15" ht="15.75">
      <c r="A194" s="136">
        <v>4100028055</v>
      </c>
      <c r="B194" s="65" t="s">
        <v>1388</v>
      </c>
      <c r="C194" s="66">
        <v>1320</v>
      </c>
      <c r="D194" s="110">
        <v>0.91439999999999999</v>
      </c>
      <c r="E194" s="66" t="s">
        <v>1158</v>
      </c>
      <c r="F194" s="66" t="s">
        <v>1179</v>
      </c>
      <c r="G194" s="66"/>
      <c r="H194" s="110" t="s">
        <v>1243</v>
      </c>
      <c r="I194" s="114" t="e">
        <v>#N/A</v>
      </c>
      <c r="J194" s="111" t="e">
        <v>#N/A</v>
      </c>
      <c r="K194" s="112" t="e">
        <v>#N/A</v>
      </c>
      <c r="L194" s="111" t="e">
        <v>#N/A</v>
      </c>
      <c r="M194" s="113" t="e">
        <v>#N/A</v>
      </c>
      <c r="N194" s="115">
        <v>8.1198734823518595E-2</v>
      </c>
      <c r="O194" s="91" t="s">
        <v>1177</v>
      </c>
    </row>
    <row r="195" spans="1:15" ht="15.75">
      <c r="A195" s="136">
        <v>4100027108</v>
      </c>
      <c r="B195" s="65" t="s">
        <v>1389</v>
      </c>
      <c r="C195" s="66">
        <v>1320</v>
      </c>
      <c r="D195" s="110">
        <v>0.91439999999999999</v>
      </c>
      <c r="E195" s="66" t="s">
        <v>1158</v>
      </c>
      <c r="F195" s="66" t="s">
        <v>104</v>
      </c>
      <c r="G195" s="66"/>
      <c r="H195" s="110" t="s">
        <v>1243</v>
      </c>
      <c r="I195" s="114" t="e">
        <v>#N/A</v>
      </c>
      <c r="J195" s="111" t="e">
        <v>#N/A</v>
      </c>
      <c r="K195" s="112" t="e">
        <v>#N/A</v>
      </c>
      <c r="L195" s="111" t="e">
        <v>#N/A</v>
      </c>
      <c r="M195" s="113" t="e">
        <v>#N/A</v>
      </c>
      <c r="N195" s="115">
        <v>8.1199462858262655E-2</v>
      </c>
      <c r="O195" s="91" t="s">
        <v>1177</v>
      </c>
    </row>
    <row r="196" spans="1:15" ht="15.75">
      <c r="A196" s="109">
        <v>7100246507</v>
      </c>
      <c r="B196" s="65" t="s">
        <v>1390</v>
      </c>
      <c r="C196" s="66">
        <v>1320</v>
      </c>
      <c r="D196" s="110">
        <v>0.91439999999999999</v>
      </c>
      <c r="E196" s="66" t="s">
        <v>860</v>
      </c>
      <c r="F196" s="66" t="s">
        <v>102</v>
      </c>
      <c r="G196" s="66"/>
      <c r="H196" s="110" t="s">
        <v>1243</v>
      </c>
      <c r="I196" s="114">
        <f>11026.13/4.5733/50</f>
        <v>48.219578859904225</v>
      </c>
      <c r="J196" s="111">
        <v>26.378332059992189</v>
      </c>
      <c r="K196" s="112">
        <v>121.34032747596406</v>
      </c>
      <c r="L196" s="111">
        <v>20.688887890189953</v>
      </c>
      <c r="M196" s="113">
        <v>95.168884294873777</v>
      </c>
      <c r="N196" s="115" t="e">
        <v>#N/A</v>
      </c>
      <c r="O196" s="91" t="e">
        <v>#N/A</v>
      </c>
    </row>
    <row r="197" spans="1:15" ht="15.75">
      <c r="A197" s="109">
        <v>7100245646</v>
      </c>
      <c r="B197" s="65" t="s">
        <v>1391</v>
      </c>
      <c r="C197" s="66">
        <v>1320</v>
      </c>
      <c r="D197" s="110">
        <v>0.91439999999999999</v>
      </c>
      <c r="E197" s="66" t="s">
        <v>860</v>
      </c>
      <c r="F197" s="66" t="s">
        <v>104</v>
      </c>
      <c r="G197" s="66"/>
      <c r="H197" s="110" t="s">
        <v>1243</v>
      </c>
      <c r="I197" s="114">
        <f>9789.88/4.5733/50</f>
        <v>42.813198346926725</v>
      </c>
      <c r="J197" s="111">
        <v>23.420792240315894</v>
      </c>
      <c r="K197" s="112">
        <v>107.73564430545311</v>
      </c>
      <c r="L197" s="111">
        <v>18.369248815934036</v>
      </c>
      <c r="M197" s="113">
        <v>84.498544553296554</v>
      </c>
      <c r="N197" s="115">
        <v>8.1198210708432084E-2</v>
      </c>
      <c r="O197" s="91" t="s">
        <v>1177</v>
      </c>
    </row>
    <row r="198" spans="1:15" ht="15.75">
      <c r="A198" s="109">
        <v>7100246415</v>
      </c>
      <c r="B198" s="65" t="s">
        <v>1392</v>
      </c>
      <c r="C198" s="66">
        <v>1320</v>
      </c>
      <c r="D198" s="110">
        <v>0.91439999999999999</v>
      </c>
      <c r="E198" s="66" t="s">
        <v>860</v>
      </c>
      <c r="F198" s="66" t="s">
        <v>127</v>
      </c>
      <c r="G198" s="66"/>
      <c r="H198" s="110" t="s">
        <v>1243</v>
      </c>
      <c r="I198" s="114">
        <f>9712.5/4.5733/50</f>
        <v>42.474799379004224</v>
      </c>
      <c r="J198" s="111">
        <v>23.184364101724544</v>
      </c>
      <c r="K198" s="112">
        <v>106.64807486793289</v>
      </c>
      <c r="L198" s="111">
        <v>18.183814981744742</v>
      </c>
      <c r="M198" s="113">
        <v>83.645548916025803</v>
      </c>
      <c r="N198" s="115">
        <v>5.9998940958432709E-2</v>
      </c>
      <c r="O198" s="91" t="s">
        <v>1177</v>
      </c>
    </row>
    <row r="199" spans="1:15" ht="15.75">
      <c r="A199" s="109">
        <v>7100239578</v>
      </c>
      <c r="B199" s="65" t="s">
        <v>1393</v>
      </c>
      <c r="C199" s="66">
        <v>1320</v>
      </c>
      <c r="D199" s="110">
        <v>0.91439999999999999</v>
      </c>
      <c r="E199" s="66" t="s">
        <v>860</v>
      </c>
      <c r="F199" s="66" t="s">
        <v>98</v>
      </c>
      <c r="G199" s="66"/>
      <c r="H199" s="110" t="s">
        <v>1243</v>
      </c>
      <c r="I199" s="114">
        <f>((18874.56/4.5733)/100)</f>
        <v>41.271204600616628</v>
      </c>
      <c r="J199" s="111">
        <v>22.577244089424191</v>
      </c>
      <c r="K199" s="112">
        <v>103.85532281135127</v>
      </c>
      <c r="L199" s="111">
        <v>17.707642423077797</v>
      </c>
      <c r="M199" s="113">
        <v>81.455155146157864</v>
      </c>
      <c r="N199" s="115">
        <v>8.1200277346361524E-2</v>
      </c>
      <c r="O199" s="91" t="s">
        <v>1177</v>
      </c>
    </row>
    <row r="200" spans="1:15" ht="15.75">
      <c r="A200" s="109">
        <v>7100238567</v>
      </c>
      <c r="B200" s="65" t="s">
        <v>1394</v>
      </c>
      <c r="C200" s="66">
        <v>1320</v>
      </c>
      <c r="D200" s="110">
        <v>0.91439999999999999</v>
      </c>
      <c r="E200" s="66" t="s">
        <v>860</v>
      </c>
      <c r="F200" s="66" t="s">
        <v>100</v>
      </c>
      <c r="G200" s="66"/>
      <c r="H200" s="110" t="s">
        <v>1243</v>
      </c>
      <c r="I200" s="114">
        <f>14908.09/4.5733/100</f>
        <v>32.598102026982708</v>
      </c>
      <c r="J200" s="111">
        <v>17.832664086665716</v>
      </c>
      <c r="K200" s="112">
        <v>82.030254798662284</v>
      </c>
      <c r="L200" s="111">
        <v>13.986403205228013</v>
      </c>
      <c r="M200" s="113">
        <v>64.337454744048856</v>
      </c>
      <c r="N200" s="115">
        <v>8.1200217681689946E-2</v>
      </c>
      <c r="O200" s="91" t="s">
        <v>1177</v>
      </c>
    </row>
    <row r="201" spans="1:15" ht="31.5">
      <c r="A201" s="133">
        <v>7100200423</v>
      </c>
      <c r="B201" s="134" t="s">
        <v>1395</v>
      </c>
      <c r="C201" s="110">
        <v>1320</v>
      </c>
      <c r="D201" s="110">
        <v>45.72</v>
      </c>
      <c r="E201" s="133" t="s">
        <v>1396</v>
      </c>
      <c r="F201" s="133" t="s">
        <v>1397</v>
      </c>
      <c r="G201" s="66">
        <v>1</v>
      </c>
      <c r="H201" s="110" t="s">
        <v>1177</v>
      </c>
      <c r="I201" s="114">
        <v>7279.82</v>
      </c>
      <c r="J201" s="111">
        <v>79.613079615048122</v>
      </c>
      <c r="K201" s="112">
        <v>366.22016622922132</v>
      </c>
      <c r="L201" s="111">
        <v>62.441631070625981</v>
      </c>
      <c r="M201" s="113">
        <v>287.23150292487946</v>
      </c>
      <c r="N201" s="115">
        <v>8.1200568379849292E-2</v>
      </c>
      <c r="O201" s="91" t="s">
        <v>1177</v>
      </c>
    </row>
    <row r="202" spans="1:15" ht="31.5">
      <c r="A202" s="133">
        <v>7100200322</v>
      </c>
      <c r="B202" s="134" t="s">
        <v>1398</v>
      </c>
      <c r="C202" s="110">
        <v>1320</v>
      </c>
      <c r="D202" s="110">
        <v>45.72</v>
      </c>
      <c r="E202" s="133" t="s">
        <v>1396</v>
      </c>
      <c r="F202" s="133" t="s">
        <v>1274</v>
      </c>
      <c r="G202" s="66">
        <v>1</v>
      </c>
      <c r="H202" s="110" t="s">
        <v>1177</v>
      </c>
      <c r="I202" s="114">
        <v>5745.56</v>
      </c>
      <c r="J202" s="111">
        <v>62.834208223972013</v>
      </c>
      <c r="K202" s="112">
        <v>289.03735783027122</v>
      </c>
      <c r="L202" s="111">
        <v>49.281731940370207</v>
      </c>
      <c r="M202" s="113">
        <v>226.69596692570295</v>
      </c>
      <c r="N202" s="115">
        <v>8.1199004898864238E-2</v>
      </c>
      <c r="O202" s="91" t="s">
        <v>1177</v>
      </c>
    </row>
    <row r="203" spans="1:15" ht="31.5">
      <c r="A203" s="133">
        <v>7100200424</v>
      </c>
      <c r="B203" s="134" t="s">
        <v>1399</v>
      </c>
      <c r="C203" s="110">
        <v>1320</v>
      </c>
      <c r="D203" s="110">
        <v>45.72</v>
      </c>
      <c r="E203" s="133" t="s">
        <v>1396</v>
      </c>
      <c r="F203" s="133" t="s">
        <v>1279</v>
      </c>
      <c r="G203" s="66"/>
      <c r="H203" s="110" t="s">
        <v>1177</v>
      </c>
      <c r="I203" s="114">
        <v>4663.97</v>
      </c>
      <c r="J203" s="111">
        <v>51.005796150481196</v>
      </c>
      <c r="K203" s="112">
        <v>234.6266622922135</v>
      </c>
      <c r="L203" s="111">
        <v>40.00454600037741</v>
      </c>
      <c r="M203" s="113">
        <v>184.02091160173606</v>
      </c>
      <c r="N203" s="115">
        <v>8.120055039559676E-2</v>
      </c>
      <c r="O203" s="91" t="s">
        <v>1177</v>
      </c>
    </row>
    <row r="204" spans="1:15" ht="31.5">
      <c r="A204" s="133">
        <v>7100199197</v>
      </c>
      <c r="B204" s="134" t="s">
        <v>1400</v>
      </c>
      <c r="C204" s="110">
        <v>1320</v>
      </c>
      <c r="D204" s="110">
        <v>45.72</v>
      </c>
      <c r="E204" s="133" t="s">
        <v>1396</v>
      </c>
      <c r="F204" s="133" t="s">
        <v>1281</v>
      </c>
      <c r="G204" s="66">
        <v>1</v>
      </c>
      <c r="H204" s="110" t="s">
        <v>1177</v>
      </c>
      <c r="I204" s="114">
        <v>4476.32</v>
      </c>
      <c r="J204" s="111">
        <v>48.953630796150478</v>
      </c>
      <c r="K204" s="112">
        <v>225.18670166229217</v>
      </c>
      <c r="L204" s="111">
        <v>38.395004546000379</v>
      </c>
      <c r="M204" s="113">
        <v>176.61702091160174</v>
      </c>
      <c r="N204" s="115">
        <v>8.1201212478875517E-2</v>
      </c>
      <c r="O204" s="91" t="s">
        <v>1177</v>
      </c>
    </row>
    <row r="205" spans="1:15" ht="31.5">
      <c r="A205" s="133">
        <v>7100200468</v>
      </c>
      <c r="B205" s="134" t="s">
        <v>1401</v>
      </c>
      <c r="C205" s="110">
        <v>1320</v>
      </c>
      <c r="D205" s="110">
        <v>45.72</v>
      </c>
      <c r="E205" s="133" t="s">
        <v>1396</v>
      </c>
      <c r="F205" s="133" t="s">
        <v>1284</v>
      </c>
      <c r="G205" s="66">
        <v>1</v>
      </c>
      <c r="H205" s="110" t="s">
        <v>1177</v>
      </c>
      <c r="I205" s="114">
        <v>4272.34</v>
      </c>
      <c r="J205" s="111">
        <v>46.722878390201231</v>
      </c>
      <c r="K205" s="112">
        <v>214.92524059492564</v>
      </c>
      <c r="L205" s="111">
        <v>36.645394815844107</v>
      </c>
      <c r="M205" s="113">
        <v>168.56881615288287</v>
      </c>
      <c r="N205" s="115" t="e">
        <v>#N/A</v>
      </c>
      <c r="O205" s="91" t="e">
        <v>#N/A</v>
      </c>
    </row>
    <row r="206" spans="1:15" ht="15.75">
      <c r="A206" s="131">
        <v>7100200426</v>
      </c>
      <c r="B206" s="134" t="s">
        <v>1402</v>
      </c>
      <c r="C206" s="110">
        <v>1320</v>
      </c>
      <c r="D206" s="110">
        <v>45.72</v>
      </c>
      <c r="E206" s="133" t="s">
        <v>1403</v>
      </c>
      <c r="F206" s="133" t="s">
        <v>1274</v>
      </c>
      <c r="G206" s="66">
        <v>1</v>
      </c>
      <c r="H206" s="110" t="s">
        <v>1177</v>
      </c>
      <c r="I206" s="114">
        <v>3790.64</v>
      </c>
      <c r="J206" s="111">
        <v>41.45494313210849</v>
      </c>
      <c r="K206" s="112">
        <v>190.69273840769904</v>
      </c>
      <c r="L206" s="111">
        <v>32.513680887928231</v>
      </c>
      <c r="M206" s="113">
        <v>149.56293208446985</v>
      </c>
      <c r="N206" s="115" t="e">
        <v>#N/A</v>
      </c>
      <c r="O206" s="91" t="e">
        <v>#N/A</v>
      </c>
    </row>
    <row r="207" spans="1:15" ht="15.75">
      <c r="A207" s="131">
        <v>7100202338</v>
      </c>
      <c r="B207" s="134" t="s">
        <v>1404</v>
      </c>
      <c r="C207" s="110">
        <v>1320</v>
      </c>
      <c r="D207" s="110">
        <v>45.72</v>
      </c>
      <c r="E207" s="133" t="s">
        <v>1403</v>
      </c>
      <c r="F207" s="133" t="s">
        <v>1362</v>
      </c>
      <c r="G207" s="66">
        <v>1</v>
      </c>
      <c r="H207" s="110" t="s">
        <v>1177</v>
      </c>
      <c r="I207" s="114">
        <v>3642.54</v>
      </c>
      <c r="J207" s="111">
        <v>39.835301837270343</v>
      </c>
      <c r="K207" s="112">
        <v>183.24238845144356</v>
      </c>
      <c r="L207" s="111">
        <v>31.243373990015957</v>
      </c>
      <c r="M207" s="113">
        <v>143.71952035407338</v>
      </c>
      <c r="N207" s="115" t="e">
        <v>#N/A</v>
      </c>
      <c r="O207" s="91" t="e">
        <v>#N/A</v>
      </c>
    </row>
    <row r="208" spans="1:15" ht="15.75">
      <c r="A208" s="131">
        <v>7100200425</v>
      </c>
      <c r="B208" s="134" t="s">
        <v>1405</v>
      </c>
      <c r="C208" s="110">
        <v>1320</v>
      </c>
      <c r="D208" s="110">
        <v>45.72</v>
      </c>
      <c r="E208" s="133" t="s">
        <v>1403</v>
      </c>
      <c r="F208" s="133" t="s">
        <v>1281</v>
      </c>
      <c r="G208" s="66">
        <v>1</v>
      </c>
      <c r="H208" s="110" t="s">
        <v>1177</v>
      </c>
      <c r="I208" s="114">
        <v>3261.09</v>
      </c>
      <c r="J208" s="111">
        <v>35.66371391076116</v>
      </c>
      <c r="K208" s="112">
        <v>164.05308398950132</v>
      </c>
      <c r="L208" s="111">
        <v>27.97154032216562</v>
      </c>
      <c r="M208" s="113">
        <v>128.66908548196184</v>
      </c>
      <c r="N208" s="115" t="e">
        <v>#N/A</v>
      </c>
      <c r="O208" s="91" t="e">
        <v>#N/A</v>
      </c>
    </row>
    <row r="209" spans="1:15" ht="31.5">
      <c r="A209" s="133">
        <v>7100098304</v>
      </c>
      <c r="B209" s="134" t="s">
        <v>1406</v>
      </c>
      <c r="C209" s="110">
        <v>1320</v>
      </c>
      <c r="D209" s="110">
        <v>45.72</v>
      </c>
      <c r="E209" s="133" t="s">
        <v>1407</v>
      </c>
      <c r="F209" s="133" t="s">
        <v>1257</v>
      </c>
      <c r="G209" s="66">
        <v>1</v>
      </c>
      <c r="H209" s="110" t="s">
        <v>1177</v>
      </c>
      <c r="I209" s="114">
        <v>3752</v>
      </c>
      <c r="J209" s="111">
        <v>41.032370953630796</v>
      </c>
      <c r="K209" s="112">
        <v>188.74890638670163</v>
      </c>
      <c r="L209" s="111">
        <v>32.182251728337882</v>
      </c>
      <c r="M209" s="113">
        <v>148.03835795035425</v>
      </c>
      <c r="N209" s="115">
        <v>3.4996896687919735E-2</v>
      </c>
      <c r="O209" s="91" t="s">
        <v>1177</v>
      </c>
    </row>
    <row r="210" spans="1:15" ht="15.75">
      <c r="A210" s="131">
        <v>7100141973</v>
      </c>
      <c r="B210" s="134" t="s">
        <v>1408</v>
      </c>
      <c r="C210" s="110">
        <v>1320</v>
      </c>
      <c r="D210" s="110">
        <v>100</v>
      </c>
      <c r="E210" s="133" t="s">
        <v>1407</v>
      </c>
      <c r="F210" s="133" t="s">
        <v>1257</v>
      </c>
      <c r="G210" s="66">
        <v>1</v>
      </c>
      <c r="H210" s="110" t="s">
        <v>1177</v>
      </c>
      <c r="I210" s="114" t="e">
        <v>#N/A</v>
      </c>
      <c r="J210" s="111" t="e">
        <v>#N/A</v>
      </c>
      <c r="K210" s="112" t="e">
        <v>#N/A</v>
      </c>
      <c r="L210" s="111" t="e">
        <v>#N/A</v>
      </c>
      <c r="M210" s="113" t="e">
        <v>#N/A</v>
      </c>
      <c r="N210" s="115">
        <v>3.5037900874635562E-2</v>
      </c>
      <c r="O210" s="91" t="s">
        <v>1546</v>
      </c>
    </row>
    <row r="211" spans="1:15" ht="30">
      <c r="A211" s="131">
        <v>7000032299</v>
      </c>
      <c r="B211" s="137" t="s">
        <v>1526</v>
      </c>
      <c r="C211" s="110">
        <v>1320</v>
      </c>
      <c r="D211" s="110">
        <v>50</v>
      </c>
      <c r="E211" s="133" t="s">
        <v>1407</v>
      </c>
      <c r="F211" s="133" t="s">
        <v>1257</v>
      </c>
      <c r="G211" s="66">
        <v>1</v>
      </c>
      <c r="H211" s="110" t="s">
        <v>1177</v>
      </c>
      <c r="I211" s="114">
        <v>3799.59</v>
      </c>
      <c r="J211" s="111">
        <v>37.995899999999999</v>
      </c>
      <c r="K211" s="112">
        <v>174.78113999999999</v>
      </c>
      <c r="L211" s="111">
        <v>29.800705882352943</v>
      </c>
      <c r="M211" s="113">
        <v>137.08324705882353</v>
      </c>
      <c r="N211" s="115" t="e">
        <v>#N/A</v>
      </c>
      <c r="O211" s="91" t="e">
        <v>#N/A</v>
      </c>
    </row>
    <row r="212" spans="1:15" ht="31.5">
      <c r="A212" s="133">
        <v>7100098307</v>
      </c>
      <c r="B212" s="134" t="s">
        <v>1409</v>
      </c>
      <c r="C212" s="110">
        <v>1320</v>
      </c>
      <c r="D212" s="110">
        <v>45.72</v>
      </c>
      <c r="E212" s="133" t="s">
        <v>1407</v>
      </c>
      <c r="F212" s="133" t="s">
        <v>1274</v>
      </c>
      <c r="G212" s="66">
        <v>1</v>
      </c>
      <c r="H212" s="110" t="s">
        <v>1177</v>
      </c>
      <c r="I212" s="114">
        <v>5004.5200000000004</v>
      </c>
      <c r="J212" s="111">
        <v>54.730096237970258</v>
      </c>
      <c r="K212" s="112">
        <v>251.75844269466316</v>
      </c>
      <c r="L212" s="111">
        <v>42.925565676839419</v>
      </c>
      <c r="M212" s="113">
        <v>197.45760211346132</v>
      </c>
      <c r="N212" s="115">
        <v>3.5033415406260919E-2</v>
      </c>
      <c r="O212" s="91" t="e">
        <v>#N/A</v>
      </c>
    </row>
    <row r="213" spans="1:15" ht="15.75">
      <c r="A213" s="131">
        <v>7100141976</v>
      </c>
      <c r="B213" s="134" t="s">
        <v>1410</v>
      </c>
      <c r="C213" s="110">
        <v>1320</v>
      </c>
      <c r="D213" s="110">
        <v>100</v>
      </c>
      <c r="E213" s="133" t="s">
        <v>1407</v>
      </c>
      <c r="F213" s="133" t="s">
        <v>1274</v>
      </c>
      <c r="G213" s="66">
        <v>1</v>
      </c>
      <c r="H213" s="110" t="s">
        <v>1177</v>
      </c>
      <c r="I213" s="114">
        <v>10463.24</v>
      </c>
      <c r="J213" s="111">
        <v>52.316200000000002</v>
      </c>
      <c r="K213" s="112">
        <v>240.65451999999999</v>
      </c>
      <c r="L213" s="111">
        <v>41.032313725490198</v>
      </c>
      <c r="M213" s="113">
        <v>188.7486431372549</v>
      </c>
      <c r="N213" s="115">
        <v>-4.7872146783647001E-3</v>
      </c>
      <c r="O213" s="91" t="e">
        <v>#N/A</v>
      </c>
    </row>
    <row r="214" spans="1:15" ht="31.5">
      <c r="A214" s="133">
        <v>7100098297</v>
      </c>
      <c r="B214" s="134" t="s">
        <v>1411</v>
      </c>
      <c r="C214" s="110">
        <v>1320</v>
      </c>
      <c r="D214" s="110">
        <v>45.72</v>
      </c>
      <c r="E214" s="133" t="s">
        <v>1407</v>
      </c>
      <c r="F214" s="133" t="s">
        <v>1279</v>
      </c>
      <c r="G214" s="66">
        <v>3</v>
      </c>
      <c r="H214" s="110" t="s">
        <v>1177</v>
      </c>
      <c r="I214" s="114">
        <v>4370.8599999999997</v>
      </c>
      <c r="J214" s="111">
        <v>47.80030621172353</v>
      </c>
      <c r="K214" s="112">
        <v>219.88140857392821</v>
      </c>
      <c r="L214" s="111">
        <v>37.490436244489047</v>
      </c>
      <c r="M214" s="113">
        <v>172.4560067246496</v>
      </c>
      <c r="N214" s="115" t="e">
        <v>#N/A</v>
      </c>
      <c r="O214" s="91" t="e">
        <v>#N/A</v>
      </c>
    </row>
    <row r="215" spans="1:15" ht="31.5">
      <c r="A215" s="133">
        <v>7100098136</v>
      </c>
      <c r="B215" s="134" t="s">
        <v>1412</v>
      </c>
      <c r="C215" s="110">
        <v>1320</v>
      </c>
      <c r="D215" s="110">
        <v>45.72</v>
      </c>
      <c r="E215" s="133" t="s">
        <v>1407</v>
      </c>
      <c r="F215" s="133" t="s">
        <v>1281</v>
      </c>
      <c r="G215" s="66">
        <v>1</v>
      </c>
      <c r="H215" s="110" t="s">
        <v>1177</v>
      </c>
      <c r="I215" s="114">
        <v>4032.77</v>
      </c>
      <c r="J215" s="111">
        <v>44.102909011373576</v>
      </c>
      <c r="K215" s="112">
        <v>202.87338145231843</v>
      </c>
      <c r="L215" s="111">
        <v>34.59051687166555</v>
      </c>
      <c r="M215" s="113">
        <v>159.11637760966153</v>
      </c>
      <c r="N215" s="115">
        <v>3.4994580746871687E-2</v>
      </c>
      <c r="O215" s="91" t="s">
        <v>1546</v>
      </c>
    </row>
    <row r="216" spans="1:15" ht="15.75">
      <c r="A216" s="131">
        <v>7100142100</v>
      </c>
      <c r="B216" s="134" t="s">
        <v>1413</v>
      </c>
      <c r="C216" s="110">
        <v>1320</v>
      </c>
      <c r="D216" s="110">
        <v>100</v>
      </c>
      <c r="E216" s="133" t="s">
        <v>1407</v>
      </c>
      <c r="F216" s="133" t="s">
        <v>1281</v>
      </c>
      <c r="G216" s="66">
        <v>1</v>
      </c>
      <c r="H216" s="110" t="s">
        <v>1177</v>
      </c>
      <c r="I216" s="114">
        <v>8041.13</v>
      </c>
      <c r="J216" s="111">
        <v>40.205649999999999</v>
      </c>
      <c r="K216" s="112">
        <v>184.94598999999997</v>
      </c>
      <c r="L216" s="111">
        <v>31.533843137254902</v>
      </c>
      <c r="M216" s="113">
        <v>145.05567843137254</v>
      </c>
      <c r="N216" s="115">
        <v>3.4999048162954488E-2</v>
      </c>
      <c r="O216" s="91" t="s">
        <v>1177</v>
      </c>
    </row>
    <row r="217" spans="1:15" ht="31.5">
      <c r="A217" s="133">
        <v>7100098309</v>
      </c>
      <c r="B217" s="134" t="s">
        <v>1414</v>
      </c>
      <c r="C217" s="110">
        <v>1320</v>
      </c>
      <c r="D217" s="110">
        <v>45.72</v>
      </c>
      <c r="E217" s="133" t="s">
        <v>1407</v>
      </c>
      <c r="F217" s="133" t="s">
        <v>1284</v>
      </c>
      <c r="G217" s="66">
        <v>1</v>
      </c>
      <c r="H217" s="110" t="s">
        <v>1177</v>
      </c>
      <c r="I217" s="114">
        <v>3771.66</v>
      </c>
      <c r="J217" s="111">
        <v>41.24737532808399</v>
      </c>
      <c r="K217" s="112">
        <v>189.73792650918634</v>
      </c>
      <c r="L217" s="111">
        <v>32.350882610261955</v>
      </c>
      <c r="M217" s="113">
        <v>148.81406000720497</v>
      </c>
      <c r="N217" s="115">
        <v>3.4999656585544679E-2</v>
      </c>
      <c r="O217" s="91" t="s">
        <v>1177</v>
      </c>
    </row>
    <row r="218" spans="1:15" ht="15.75">
      <c r="A218" s="131">
        <v>7100141974</v>
      </c>
      <c r="B218" s="134" t="s">
        <v>1415</v>
      </c>
      <c r="C218" s="110">
        <v>1320</v>
      </c>
      <c r="D218" s="110">
        <v>100</v>
      </c>
      <c r="E218" s="133" t="s">
        <v>1407</v>
      </c>
      <c r="F218" s="133" t="s">
        <v>1284</v>
      </c>
      <c r="G218" s="66">
        <v>1</v>
      </c>
      <c r="H218" s="110" t="s">
        <v>1177</v>
      </c>
      <c r="I218" s="114">
        <v>8061.22</v>
      </c>
      <c r="J218" s="111">
        <v>40.306100000000001</v>
      </c>
      <c r="K218" s="112">
        <v>185.40805999999998</v>
      </c>
      <c r="L218" s="111">
        <v>31.612627450980394</v>
      </c>
      <c r="M218" s="113">
        <v>145.41808627450979</v>
      </c>
      <c r="N218" s="115">
        <v>3.4948959167333801E-2</v>
      </c>
      <c r="O218" s="91" t="s">
        <v>1546</v>
      </c>
    </row>
    <row r="219" spans="1:15" ht="15.75">
      <c r="A219" s="133">
        <v>4100008525</v>
      </c>
      <c r="B219" s="65" t="s">
        <v>1416</v>
      </c>
      <c r="C219" s="66">
        <v>1270</v>
      </c>
      <c r="D219" s="66">
        <v>68</v>
      </c>
      <c r="E219" s="66" t="s">
        <v>1527</v>
      </c>
      <c r="F219" s="66" t="s">
        <v>1417</v>
      </c>
      <c r="G219" s="66">
        <v>68</v>
      </c>
      <c r="H219" s="66" t="s">
        <v>1185</v>
      </c>
      <c r="I219" s="114" t="e">
        <v>#N/A</v>
      </c>
      <c r="J219" s="111" t="e">
        <v>#N/A</v>
      </c>
      <c r="K219" s="112" t="e">
        <v>#N/A</v>
      </c>
      <c r="L219" s="111" t="e">
        <v>#N/A</v>
      </c>
      <c r="M219" s="113" t="e">
        <v>#N/A</v>
      </c>
      <c r="N219" s="115">
        <v>3.5000354613521995E-2</v>
      </c>
      <c r="O219" s="91" t="s">
        <v>1177</v>
      </c>
    </row>
    <row r="220" spans="1:15" ht="15.75">
      <c r="A220" s="133">
        <v>7100182822</v>
      </c>
      <c r="B220" s="65" t="s">
        <v>1418</v>
      </c>
      <c r="C220" s="66">
        <v>965</v>
      </c>
      <c r="D220" s="66">
        <v>100</v>
      </c>
      <c r="E220" s="66" t="s">
        <v>1419</v>
      </c>
      <c r="F220" s="66" t="s">
        <v>394</v>
      </c>
      <c r="G220" s="66">
        <v>1</v>
      </c>
      <c r="H220" s="66" t="s">
        <v>1177</v>
      </c>
      <c r="I220" s="114" t="e">
        <v>#N/A</v>
      </c>
      <c r="J220" s="111" t="e">
        <v>#N/A</v>
      </c>
      <c r="K220" s="112" t="e">
        <v>#N/A</v>
      </c>
      <c r="L220" s="111" t="e">
        <v>#N/A</v>
      </c>
      <c r="M220" s="113" t="e">
        <v>#N/A</v>
      </c>
      <c r="N220" s="115">
        <v>9.3613298337707859E-2</v>
      </c>
      <c r="O220" s="91" t="e">
        <v>#N/A</v>
      </c>
    </row>
    <row r="221" spans="1:15" ht="15.75">
      <c r="A221" s="131">
        <v>7100240746</v>
      </c>
      <c r="B221" s="65" t="s">
        <v>1420</v>
      </c>
      <c r="C221" s="66">
        <v>1270</v>
      </c>
      <c r="D221" s="66">
        <v>100</v>
      </c>
      <c r="E221" s="66" t="s">
        <v>1419</v>
      </c>
      <c r="F221" s="66" t="s">
        <v>67</v>
      </c>
      <c r="G221" s="66">
        <v>100</v>
      </c>
      <c r="H221" s="66" t="s">
        <v>1185</v>
      </c>
      <c r="I221" s="114" t="e">
        <v>#N/A</v>
      </c>
      <c r="J221" s="111" t="e">
        <v>#N/A</v>
      </c>
      <c r="K221" s="112" t="e">
        <v>#N/A</v>
      </c>
      <c r="L221" s="111" t="e">
        <v>#N/A</v>
      </c>
      <c r="M221" s="113" t="e">
        <v>#N/A</v>
      </c>
      <c r="N221" s="115">
        <v>3.5000692169258413E-2</v>
      </c>
      <c r="O221" s="91" t="s">
        <v>1177</v>
      </c>
    </row>
    <row r="222" spans="1:15" ht="15.75">
      <c r="A222" s="133">
        <v>7100182531</v>
      </c>
      <c r="B222" s="65" t="s">
        <v>1421</v>
      </c>
      <c r="C222" s="66">
        <v>914</v>
      </c>
      <c r="D222" s="66">
        <v>10</v>
      </c>
      <c r="E222" s="66" t="s">
        <v>1419</v>
      </c>
      <c r="F222" s="66" t="s">
        <v>68</v>
      </c>
      <c r="G222" s="66">
        <v>1</v>
      </c>
      <c r="H222" s="66" t="s">
        <v>1177</v>
      </c>
      <c r="I222" s="114" t="e">
        <v>#N/A</v>
      </c>
      <c r="J222" s="111" t="e">
        <v>#N/A</v>
      </c>
      <c r="K222" s="112" t="e">
        <v>#N/A</v>
      </c>
      <c r="L222" s="111" t="e">
        <v>#N/A</v>
      </c>
      <c r="M222" s="113" t="e">
        <v>#N/A</v>
      </c>
      <c r="N222" s="115">
        <v>3.4999013649216024E-2</v>
      </c>
      <c r="O222" s="91" t="s">
        <v>1177</v>
      </c>
    </row>
    <row r="223" spans="1:15" ht="15.75">
      <c r="A223" s="133">
        <v>7100182821</v>
      </c>
      <c r="B223" s="65" t="s">
        <v>1422</v>
      </c>
      <c r="C223" s="66">
        <v>965</v>
      </c>
      <c r="D223" s="66">
        <v>100</v>
      </c>
      <c r="E223" s="66" t="s">
        <v>1419</v>
      </c>
      <c r="F223" s="66" t="s">
        <v>68</v>
      </c>
      <c r="G223" s="66">
        <v>1</v>
      </c>
      <c r="H223" s="66" t="s">
        <v>1177</v>
      </c>
      <c r="I223" s="114">
        <v>1467.46</v>
      </c>
      <c r="J223" s="111">
        <v>7.3372999999999999</v>
      </c>
      <c r="K223" s="112">
        <v>33.751579999999997</v>
      </c>
      <c r="L223" s="111">
        <v>12.228833333333334</v>
      </c>
      <c r="M223" s="113">
        <v>56.252633333333335</v>
      </c>
      <c r="N223" s="115">
        <v>3.4999151958974926E-2</v>
      </c>
      <c r="O223" s="91" t="s">
        <v>1177</v>
      </c>
    </row>
    <row r="224" spans="1:15" ht="15.75">
      <c r="A224" s="131">
        <v>7100240682</v>
      </c>
      <c r="B224" s="65" t="s">
        <v>1423</v>
      </c>
      <c r="C224" s="66">
        <v>1270</v>
      </c>
      <c r="D224" s="66">
        <v>137</v>
      </c>
      <c r="E224" s="66" t="s">
        <v>1424</v>
      </c>
      <c r="F224" s="66" t="s">
        <v>67</v>
      </c>
      <c r="G224" s="66">
        <v>137</v>
      </c>
      <c r="H224" s="66" t="s">
        <v>1185</v>
      </c>
      <c r="I224" s="114">
        <v>124.2563</v>
      </c>
      <c r="J224" s="111">
        <v>62.128149999999998</v>
      </c>
      <c r="K224" s="112">
        <v>285.78948999999994</v>
      </c>
      <c r="L224" s="111">
        <v>51.77345833333333</v>
      </c>
      <c r="M224" s="113">
        <v>238.1579083333333</v>
      </c>
      <c r="N224" s="115">
        <v>3.4999151958974926E-2</v>
      </c>
      <c r="O224" s="91" t="s">
        <v>1177</v>
      </c>
    </row>
    <row r="225" spans="1:15" ht="15.75">
      <c r="A225" s="133">
        <v>4000012489</v>
      </c>
      <c r="B225" s="65" t="s">
        <v>1425</v>
      </c>
      <c r="C225" s="66">
        <v>1270</v>
      </c>
      <c r="D225" s="66">
        <v>137</v>
      </c>
      <c r="E225" s="66" t="s">
        <v>1424</v>
      </c>
      <c r="F225" s="66" t="s">
        <v>68</v>
      </c>
      <c r="G225" s="66">
        <v>137</v>
      </c>
      <c r="H225" s="66" t="s">
        <v>1185</v>
      </c>
      <c r="I225" s="114" t="e">
        <v>#N/A</v>
      </c>
      <c r="J225" s="111" t="e">
        <v>#N/A</v>
      </c>
      <c r="K225" s="112" t="e">
        <v>#N/A</v>
      </c>
      <c r="L225" s="111" t="e">
        <v>#N/A</v>
      </c>
      <c r="M225" s="113" t="e">
        <v>#N/A</v>
      </c>
      <c r="N225" s="115">
        <v>5.3344623200677489E-2</v>
      </c>
      <c r="O225" s="91" t="e">
        <v>#N/A</v>
      </c>
    </row>
    <row r="226" spans="1:15" ht="31.5">
      <c r="A226" s="133">
        <v>4100009556</v>
      </c>
      <c r="B226" s="65" t="s">
        <v>1426</v>
      </c>
      <c r="C226" s="66">
        <v>1270</v>
      </c>
      <c r="D226" s="66">
        <v>68</v>
      </c>
      <c r="E226" s="66" t="s">
        <v>1427</v>
      </c>
      <c r="F226" s="66" t="s">
        <v>1417</v>
      </c>
      <c r="G226" s="66">
        <v>68</v>
      </c>
      <c r="H226" s="66" t="s">
        <v>1185</v>
      </c>
      <c r="I226" s="114">
        <v>147.13</v>
      </c>
      <c r="J226" s="111">
        <v>73.564999999999998</v>
      </c>
      <c r="K226" s="112">
        <v>338.39899999999994</v>
      </c>
      <c r="L226" s="111">
        <v>61.304166666666667</v>
      </c>
      <c r="M226" s="113">
        <v>281.99916666666667</v>
      </c>
      <c r="N226" s="115">
        <v>3.5000787050397462E-2</v>
      </c>
      <c r="O226" s="91" t="s">
        <v>1177</v>
      </c>
    </row>
    <row r="227" spans="1:15" ht="15.75">
      <c r="A227" s="133">
        <v>4000012508</v>
      </c>
      <c r="B227" s="65" t="s">
        <v>1430</v>
      </c>
      <c r="C227" s="66">
        <v>1279</v>
      </c>
      <c r="D227" s="66"/>
      <c r="E227" s="66" t="s">
        <v>1493</v>
      </c>
      <c r="F227" s="66" t="s">
        <v>67</v>
      </c>
      <c r="G227" s="66">
        <v>1</v>
      </c>
      <c r="H227" s="66" t="s">
        <v>1185</v>
      </c>
      <c r="I227" s="114" t="e">
        <v>#N/A</v>
      </c>
      <c r="J227" s="111" t="e">
        <v>#N/A</v>
      </c>
      <c r="K227" s="112" t="e">
        <v>#N/A</v>
      </c>
      <c r="L227" s="111" t="e">
        <v>#N/A</v>
      </c>
      <c r="M227" s="113" t="e">
        <v>#N/A</v>
      </c>
      <c r="N227" s="115">
        <v>3.4970999658819592E-2</v>
      </c>
      <c r="O227" s="91" t="e">
        <v>#N/A</v>
      </c>
    </row>
    <row r="228" spans="1:15" ht="15.75">
      <c r="A228" s="131">
        <v>7100240747</v>
      </c>
      <c r="B228" s="65" t="s">
        <v>1428</v>
      </c>
      <c r="C228" s="66">
        <v>1270</v>
      </c>
      <c r="D228" s="66">
        <v>100</v>
      </c>
      <c r="E228" s="66" t="s">
        <v>1429</v>
      </c>
      <c r="F228" s="66" t="s">
        <v>68</v>
      </c>
      <c r="G228" s="66">
        <v>100</v>
      </c>
      <c r="H228" s="66" t="s">
        <v>1185</v>
      </c>
      <c r="I228" s="114">
        <v>87.48</v>
      </c>
      <c r="J228" s="111">
        <v>43.74</v>
      </c>
      <c r="K228" s="112">
        <v>201.20400000000001</v>
      </c>
      <c r="L228" s="111">
        <v>36.450000000000003</v>
      </c>
      <c r="M228" s="113">
        <v>167.67</v>
      </c>
      <c r="N228" s="115" t="e">
        <v>#N/A</v>
      </c>
      <c r="O228" s="91" t="e">
        <v>#N/A</v>
      </c>
    </row>
    <row r="229" spans="1:15" ht="15.75">
      <c r="A229" s="131">
        <v>7100240744</v>
      </c>
      <c r="B229" s="65" t="s">
        <v>1431</v>
      </c>
      <c r="C229" s="66">
        <v>1320</v>
      </c>
      <c r="D229" s="66">
        <v>155</v>
      </c>
      <c r="E229" s="66" t="s">
        <v>1432</v>
      </c>
      <c r="F229" s="66" t="s">
        <v>65</v>
      </c>
      <c r="G229" s="66">
        <v>155</v>
      </c>
      <c r="H229" s="66" t="s">
        <v>1185</v>
      </c>
      <c r="I229" s="114">
        <v>105.0416</v>
      </c>
      <c r="J229" s="111">
        <v>52.520800000000001</v>
      </c>
      <c r="K229" s="112">
        <v>241.59567999999999</v>
      </c>
      <c r="L229" s="111">
        <v>41.192784313725497</v>
      </c>
      <c r="M229" s="113">
        <v>189.48680784313726</v>
      </c>
      <c r="N229" s="115">
        <v>3.4999869646667944E-2</v>
      </c>
      <c r="O229" s="91" t="s">
        <v>1177</v>
      </c>
    </row>
    <row r="230" spans="1:15" ht="15.75">
      <c r="A230" s="133">
        <v>7000067991</v>
      </c>
      <c r="B230" s="65" t="s">
        <v>1433</v>
      </c>
      <c r="C230" s="66">
        <v>1270</v>
      </c>
      <c r="D230" s="66">
        <v>25</v>
      </c>
      <c r="E230" s="66" t="s">
        <v>1432</v>
      </c>
      <c r="F230" s="66" t="s">
        <v>65</v>
      </c>
      <c r="G230" s="66">
        <v>1</v>
      </c>
      <c r="H230" s="66" t="s">
        <v>1177</v>
      </c>
      <c r="I230" s="114">
        <v>4349.4799999999996</v>
      </c>
      <c r="J230" s="111">
        <v>86.989599999999996</v>
      </c>
      <c r="K230" s="112">
        <v>400.15215999999992</v>
      </c>
      <c r="L230" s="111">
        <v>72.49133333333333</v>
      </c>
      <c r="M230" s="113">
        <v>333.46013333333332</v>
      </c>
      <c r="N230" s="115">
        <v>-5.2934180530091607E-3</v>
      </c>
      <c r="O230" s="91" t="e">
        <v>#N/A</v>
      </c>
    </row>
    <row r="231" spans="1:15" ht="15.75">
      <c r="A231" s="133">
        <v>7000068179</v>
      </c>
      <c r="B231" s="65" t="s">
        <v>1434</v>
      </c>
      <c r="C231" s="66">
        <v>1270</v>
      </c>
      <c r="D231" s="66">
        <v>25</v>
      </c>
      <c r="E231" s="66" t="s">
        <v>1432</v>
      </c>
      <c r="F231" s="66" t="s">
        <v>65</v>
      </c>
      <c r="G231" s="66">
        <v>1</v>
      </c>
      <c r="H231" s="66" t="s">
        <v>1177</v>
      </c>
      <c r="I231" s="114">
        <v>5424.93</v>
      </c>
      <c r="J231" s="111">
        <v>108.49860000000001</v>
      </c>
      <c r="K231" s="112">
        <v>499.09356000000002</v>
      </c>
      <c r="L231" s="111">
        <v>90.415500000000009</v>
      </c>
      <c r="M231" s="113">
        <v>415.91129999999998</v>
      </c>
      <c r="N231" s="115">
        <v>3.4999869646667944E-2</v>
      </c>
      <c r="O231" s="91" t="s">
        <v>1177</v>
      </c>
    </row>
    <row r="232" spans="1:15" ht="15.75">
      <c r="A232" s="131">
        <v>7100240723</v>
      </c>
      <c r="B232" s="65" t="s">
        <v>1435</v>
      </c>
      <c r="C232" s="66">
        <v>1320</v>
      </c>
      <c r="D232" s="66">
        <v>160</v>
      </c>
      <c r="E232" s="66" t="s">
        <v>1432</v>
      </c>
      <c r="F232" s="67" t="s">
        <v>67</v>
      </c>
      <c r="G232" s="66">
        <v>160</v>
      </c>
      <c r="H232" s="66" t="s">
        <v>1185</v>
      </c>
      <c r="I232" s="114">
        <v>103.4121</v>
      </c>
      <c r="J232" s="111">
        <v>51.706049999999998</v>
      </c>
      <c r="K232" s="112">
        <v>237.84782999999996</v>
      </c>
      <c r="L232" s="111">
        <v>40.553764705882351</v>
      </c>
      <c r="M232" s="113">
        <v>186.5473176470588</v>
      </c>
      <c r="N232" s="115">
        <v>3.5013411515189316E-2</v>
      </c>
      <c r="O232" s="91" t="s">
        <v>1546</v>
      </c>
    </row>
    <row r="233" spans="1:15" ht="15.75">
      <c r="A233" s="133">
        <v>7000068180</v>
      </c>
      <c r="B233" s="65" t="s">
        <v>1436</v>
      </c>
      <c r="C233" s="66">
        <v>1270</v>
      </c>
      <c r="D233" s="66">
        <v>25</v>
      </c>
      <c r="E233" s="66" t="s">
        <v>1432</v>
      </c>
      <c r="F233" s="67" t="s">
        <v>67</v>
      </c>
      <c r="G233" s="66">
        <v>1</v>
      </c>
      <c r="H233" s="66" t="s">
        <v>1177</v>
      </c>
      <c r="I233" s="114">
        <v>6129.21</v>
      </c>
      <c r="J233" s="111">
        <v>122.5842</v>
      </c>
      <c r="K233" s="112">
        <v>563.88731999999993</v>
      </c>
      <c r="L233" s="111">
        <v>102.15349999999999</v>
      </c>
      <c r="M233" s="113">
        <v>469.90609999999992</v>
      </c>
      <c r="N233" s="115">
        <v>3.4999951334884163E-2</v>
      </c>
      <c r="O233" s="91" t="s">
        <v>1177</v>
      </c>
    </row>
    <row r="234" spans="1:15" ht="15.75">
      <c r="A234" s="131">
        <v>7100240745</v>
      </c>
      <c r="B234" s="65" t="s">
        <v>1437</v>
      </c>
      <c r="C234" s="66">
        <v>1320</v>
      </c>
      <c r="D234" s="66">
        <v>160</v>
      </c>
      <c r="E234" s="66" t="s">
        <v>1432</v>
      </c>
      <c r="F234" s="66" t="s">
        <v>68</v>
      </c>
      <c r="G234" s="66">
        <v>160</v>
      </c>
      <c r="H234" s="66" t="s">
        <v>1185</v>
      </c>
      <c r="I234" s="114">
        <v>72.440944881889763</v>
      </c>
      <c r="J234" s="111">
        <v>36.220472440944881</v>
      </c>
      <c r="K234" s="112">
        <v>166.61417322834643</v>
      </c>
      <c r="L234" s="111">
        <v>28.408213679172459</v>
      </c>
      <c r="M234" s="113">
        <v>130.67778292419331</v>
      </c>
      <c r="N234" s="115">
        <v>3.4945877109200829E-2</v>
      </c>
      <c r="O234" s="91" t="s">
        <v>1546</v>
      </c>
    </row>
    <row r="235" spans="1:15" ht="15.75">
      <c r="A235" s="133">
        <v>7000068181</v>
      </c>
      <c r="B235" s="65" t="s">
        <v>1438</v>
      </c>
      <c r="C235" s="66">
        <v>1270</v>
      </c>
      <c r="D235" s="66">
        <v>25</v>
      </c>
      <c r="E235" s="66" t="s">
        <v>1432</v>
      </c>
      <c r="F235" s="66" t="s">
        <v>68</v>
      </c>
      <c r="G235" s="66">
        <v>1</v>
      </c>
      <c r="H235" s="66" t="s">
        <v>1177</v>
      </c>
      <c r="I235" s="114">
        <v>4485.8999999999996</v>
      </c>
      <c r="J235" s="111">
        <v>89.717999999999989</v>
      </c>
      <c r="K235" s="112">
        <v>412.70279999999991</v>
      </c>
      <c r="L235" s="111">
        <v>74.765000000000001</v>
      </c>
      <c r="M235" s="113">
        <v>343.91899999999998</v>
      </c>
      <c r="N235" s="115">
        <v>3.4999999999999996E-2</v>
      </c>
      <c r="O235" s="91" t="s">
        <v>1177</v>
      </c>
    </row>
    <row r="236" spans="1:15" ht="15.75">
      <c r="A236" s="133">
        <v>7100021534</v>
      </c>
      <c r="B236" s="65" t="s">
        <v>1439</v>
      </c>
      <c r="C236" s="66">
        <v>1270</v>
      </c>
      <c r="D236" s="66">
        <v>27.43</v>
      </c>
      <c r="E236" s="109" t="s">
        <v>1440</v>
      </c>
      <c r="F236" s="66" t="s">
        <v>65</v>
      </c>
      <c r="G236" s="66">
        <v>1</v>
      </c>
      <c r="H236" s="116" t="s">
        <v>1177</v>
      </c>
      <c r="I236" s="114">
        <v>4407.1499999999996</v>
      </c>
      <c r="J236" s="111">
        <v>80.334487787094417</v>
      </c>
      <c r="K236" s="112">
        <v>369.53864382063426</v>
      </c>
      <c r="L236" s="111">
        <v>66.945406489245357</v>
      </c>
      <c r="M236" s="113">
        <v>307.94886985052864</v>
      </c>
      <c r="N236" s="115" t="e">
        <v>#N/A</v>
      </c>
      <c r="O236" s="91" t="e">
        <v>#N/A</v>
      </c>
    </row>
    <row r="237" spans="1:15" ht="15.75">
      <c r="A237" s="133">
        <v>7000046268</v>
      </c>
      <c r="B237" s="65" t="s">
        <v>1441</v>
      </c>
      <c r="C237" s="66">
        <v>1270</v>
      </c>
      <c r="D237" s="66">
        <v>27.43</v>
      </c>
      <c r="E237" s="109" t="s">
        <v>1440</v>
      </c>
      <c r="F237" s="66" t="s">
        <v>394</v>
      </c>
      <c r="G237" s="66">
        <v>1</v>
      </c>
      <c r="H237" s="116" t="s">
        <v>1177</v>
      </c>
      <c r="I237" s="114">
        <v>4149.5600000000004</v>
      </c>
      <c r="J237" s="111">
        <v>75.639081297849074</v>
      </c>
      <c r="K237" s="112">
        <v>347.9397739701057</v>
      </c>
      <c r="L237" s="111">
        <v>63.032567748207562</v>
      </c>
      <c r="M237" s="113">
        <v>289.94981164175476</v>
      </c>
      <c r="N237" s="115" t="e">
        <v>#N/A</v>
      </c>
      <c r="O237" s="91" t="e">
        <v>#N/A</v>
      </c>
    </row>
    <row r="238" spans="1:15" ht="15.75">
      <c r="A238" s="133">
        <v>7000046269</v>
      </c>
      <c r="B238" s="65" t="s">
        <v>1442</v>
      </c>
      <c r="C238" s="66">
        <v>1270</v>
      </c>
      <c r="D238" s="66">
        <v>27.43</v>
      </c>
      <c r="E238" s="109" t="s">
        <v>1440</v>
      </c>
      <c r="F238" s="66" t="s">
        <v>358</v>
      </c>
      <c r="G238" s="66">
        <v>1</v>
      </c>
      <c r="H238" s="116" t="s">
        <v>1177</v>
      </c>
      <c r="I238" s="114">
        <v>4149.5600000000004</v>
      </c>
      <c r="J238" s="111">
        <v>75.639081297849074</v>
      </c>
      <c r="K238" s="112">
        <v>347.9397739701057</v>
      </c>
      <c r="L238" s="111">
        <v>63.032567748207562</v>
      </c>
      <c r="M238" s="113">
        <v>289.94981164175476</v>
      </c>
      <c r="N238" s="115" t="e">
        <v>#N/A</v>
      </c>
      <c r="O238" s="91" t="e">
        <v>#N/A</v>
      </c>
    </row>
    <row r="239" spans="1:15" ht="15.75">
      <c r="A239" s="131">
        <v>7100240743</v>
      </c>
      <c r="B239" s="65" t="s">
        <v>1443</v>
      </c>
      <c r="C239" s="66">
        <v>1372</v>
      </c>
      <c r="D239" s="66">
        <v>137</v>
      </c>
      <c r="E239" s="66" t="s">
        <v>1444</v>
      </c>
      <c r="F239" s="66" t="s">
        <v>65</v>
      </c>
      <c r="G239" s="66">
        <v>137</v>
      </c>
      <c r="H239" s="66" t="s">
        <v>1185</v>
      </c>
      <c r="I239" s="114">
        <v>124.4</v>
      </c>
      <c r="J239" s="111">
        <v>62.2</v>
      </c>
      <c r="K239" s="112">
        <v>286.12</v>
      </c>
      <c r="L239" s="111">
        <v>48.7843137254902</v>
      </c>
      <c r="M239" s="113">
        <v>224.4078431372549</v>
      </c>
      <c r="N239" s="115" t="e">
        <v>#N/A</v>
      </c>
      <c r="O239" s="91" t="e">
        <v>#N/A</v>
      </c>
    </row>
    <row r="240" spans="1:15" ht="15.75">
      <c r="A240" s="133">
        <v>7000032761</v>
      </c>
      <c r="B240" s="65" t="s">
        <v>1445</v>
      </c>
      <c r="C240" s="66">
        <v>1360</v>
      </c>
      <c r="D240" s="66">
        <v>25</v>
      </c>
      <c r="E240" s="66" t="s">
        <v>1444</v>
      </c>
      <c r="F240" s="66" t="s">
        <v>65</v>
      </c>
      <c r="G240" s="66">
        <v>1</v>
      </c>
      <c r="H240" s="66" t="s">
        <v>1177</v>
      </c>
      <c r="I240" s="114">
        <v>6312.18</v>
      </c>
      <c r="J240" s="111">
        <v>126.2436</v>
      </c>
      <c r="K240" s="112">
        <v>580.72055999999998</v>
      </c>
      <c r="L240" s="111">
        <v>99.014588235294127</v>
      </c>
      <c r="M240" s="113">
        <v>455.46710588235294</v>
      </c>
      <c r="N240" s="115" t="e">
        <v>#N/A</v>
      </c>
      <c r="O240" s="91" t="e">
        <v>#N/A</v>
      </c>
    </row>
    <row r="241" spans="1:15" ht="15.75">
      <c r="A241" s="133">
        <v>4000012505</v>
      </c>
      <c r="B241" s="65" t="s">
        <v>1446</v>
      </c>
      <c r="C241" s="66">
        <v>1270</v>
      </c>
      <c r="D241" s="66">
        <v>160</v>
      </c>
      <c r="E241" s="66" t="s">
        <v>1444</v>
      </c>
      <c r="F241" s="67" t="s">
        <v>67</v>
      </c>
      <c r="G241" s="66">
        <v>160</v>
      </c>
      <c r="H241" s="66" t="s">
        <v>1185</v>
      </c>
      <c r="I241" s="114">
        <v>121.34</v>
      </c>
      <c r="J241" s="111">
        <v>60.67</v>
      </c>
      <c r="K241" s="112">
        <v>279.08199999999999</v>
      </c>
      <c r="L241" s="111">
        <v>50.558333333333337</v>
      </c>
      <c r="M241" s="113">
        <v>232.56833333333333</v>
      </c>
      <c r="N241" s="115">
        <v>3.4991785390255221E-2</v>
      </c>
      <c r="O241" s="91" t="s">
        <v>1547</v>
      </c>
    </row>
    <row r="242" spans="1:15" ht="15.75">
      <c r="A242" s="131">
        <v>7100243146</v>
      </c>
      <c r="B242" s="65" t="s">
        <v>1447</v>
      </c>
      <c r="C242" s="66">
        <v>1372</v>
      </c>
      <c r="D242" s="66">
        <v>160</v>
      </c>
      <c r="E242" s="66" t="s">
        <v>1444</v>
      </c>
      <c r="F242" s="67" t="s">
        <v>67</v>
      </c>
      <c r="G242" s="66">
        <v>160</v>
      </c>
      <c r="H242" s="66" t="s">
        <v>1185</v>
      </c>
      <c r="I242" s="114" t="e">
        <v>#N/A</v>
      </c>
      <c r="J242" s="111" t="e">
        <v>#N/A</v>
      </c>
      <c r="K242" s="112" t="e">
        <v>#N/A</v>
      </c>
      <c r="L242" s="111" t="e">
        <v>#N/A</v>
      </c>
      <c r="M242" s="113" t="e">
        <v>#N/A</v>
      </c>
      <c r="N242" s="115">
        <v>3.5000176947305048E-2</v>
      </c>
      <c r="O242" s="91" t="s">
        <v>1547</v>
      </c>
    </row>
    <row r="243" spans="1:15" ht="15.75">
      <c r="A243" s="133">
        <v>7000032760</v>
      </c>
      <c r="B243" s="65" t="s">
        <v>1448</v>
      </c>
      <c r="C243" s="66">
        <v>1360</v>
      </c>
      <c r="D243" s="66">
        <v>25</v>
      </c>
      <c r="E243" s="66" t="s">
        <v>1444</v>
      </c>
      <c r="F243" s="67" t="s">
        <v>67</v>
      </c>
      <c r="G243" s="66">
        <v>1</v>
      </c>
      <c r="H243" s="66" t="s">
        <v>1177</v>
      </c>
      <c r="I243" s="114">
        <v>5557.97</v>
      </c>
      <c r="J243" s="111">
        <v>111.15940000000001</v>
      </c>
      <c r="K243" s="112">
        <v>511.33323999999999</v>
      </c>
      <c r="L243" s="111">
        <v>87.183843137254911</v>
      </c>
      <c r="M243" s="113">
        <v>401.04567843137255</v>
      </c>
      <c r="N243" s="115">
        <v>3.4992691943942854E-2</v>
      </c>
      <c r="O243" s="91" t="s">
        <v>1547</v>
      </c>
    </row>
    <row r="244" spans="1:15" ht="15.75">
      <c r="A244" s="131">
        <v>7100239815</v>
      </c>
      <c r="B244" s="65" t="s">
        <v>1449</v>
      </c>
      <c r="C244" s="66">
        <v>1372</v>
      </c>
      <c r="D244" s="66">
        <v>160</v>
      </c>
      <c r="E244" s="66" t="s">
        <v>1444</v>
      </c>
      <c r="F244" s="66" t="s">
        <v>68</v>
      </c>
      <c r="G244" s="66">
        <v>160</v>
      </c>
      <c r="H244" s="66" t="s">
        <v>1185</v>
      </c>
      <c r="I244" s="114">
        <v>100.30621172353456</v>
      </c>
      <c r="J244" s="111">
        <v>50.15310586176728</v>
      </c>
      <c r="K244" s="112">
        <v>230.70428696412947</v>
      </c>
      <c r="L244" s="111">
        <v>39.335769303346886</v>
      </c>
      <c r="M244" s="113">
        <v>180.94453879539566</v>
      </c>
      <c r="N244" s="115">
        <v>3.5014561821551438E-2</v>
      </c>
      <c r="O244" s="91" t="s">
        <v>1547</v>
      </c>
    </row>
    <row r="245" spans="1:15" ht="31.5">
      <c r="A245" s="133">
        <v>7000067845</v>
      </c>
      <c r="B245" s="65" t="s">
        <v>1450</v>
      </c>
      <c r="C245" s="66">
        <v>1360</v>
      </c>
      <c r="D245" s="66">
        <v>25</v>
      </c>
      <c r="E245" s="66" t="s">
        <v>1444</v>
      </c>
      <c r="F245" s="66" t="s">
        <v>68</v>
      </c>
      <c r="G245" s="66">
        <v>1</v>
      </c>
      <c r="H245" s="66" t="s">
        <v>1177</v>
      </c>
      <c r="I245" s="114">
        <v>5557.97</v>
      </c>
      <c r="J245" s="111">
        <v>111.15940000000001</v>
      </c>
      <c r="K245" s="112">
        <v>511.33323999999999</v>
      </c>
      <c r="L245" s="111">
        <v>87.183843137254911</v>
      </c>
      <c r="M245" s="113">
        <v>401.04567843137255</v>
      </c>
      <c r="N245" s="115">
        <v>3.502115861666432E-2</v>
      </c>
      <c r="O245" s="91" t="s">
        <v>1547</v>
      </c>
    </row>
    <row r="246" spans="1:15" ht="15.75">
      <c r="A246" s="131">
        <v>7100240727</v>
      </c>
      <c r="B246" s="65" t="s">
        <v>1451</v>
      </c>
      <c r="C246" s="66">
        <v>1270</v>
      </c>
      <c r="D246" s="66">
        <v>160</v>
      </c>
      <c r="E246" s="66" t="s">
        <v>1444</v>
      </c>
      <c r="F246" s="66" t="s">
        <v>69</v>
      </c>
      <c r="G246" s="66">
        <v>160</v>
      </c>
      <c r="H246" s="66" t="s">
        <v>1185</v>
      </c>
      <c r="I246" s="114">
        <v>165.923</v>
      </c>
      <c r="J246" s="111">
        <v>82.961500000000001</v>
      </c>
      <c r="K246" s="112">
        <v>381.62289999999996</v>
      </c>
      <c r="L246" s="111">
        <v>69.134583333333339</v>
      </c>
      <c r="M246" s="113">
        <v>318.01908333333336</v>
      </c>
      <c r="N246" s="115">
        <v>3.5021242392926824E-2</v>
      </c>
      <c r="O246" s="91" t="s">
        <v>1547</v>
      </c>
    </row>
    <row r="247" spans="1:15" ht="15.75">
      <c r="A247" s="133">
        <v>7000068191</v>
      </c>
      <c r="B247" s="65" t="s">
        <v>1452</v>
      </c>
      <c r="C247" s="66">
        <v>600</v>
      </c>
      <c r="D247" s="66">
        <v>25</v>
      </c>
      <c r="E247" s="66" t="s">
        <v>1444</v>
      </c>
      <c r="F247" s="66" t="s">
        <v>69</v>
      </c>
      <c r="G247" s="66">
        <v>2</v>
      </c>
      <c r="H247" s="66" t="s">
        <v>1177</v>
      </c>
      <c r="I247" s="114">
        <v>2126.7800000000002</v>
      </c>
      <c r="J247" s="111">
        <v>42.535600000000002</v>
      </c>
      <c r="K247" s="112">
        <v>195.66376</v>
      </c>
      <c r="L247" s="111">
        <v>70.89266666666667</v>
      </c>
      <c r="M247" s="113">
        <v>326.10626666666667</v>
      </c>
      <c r="N247" s="115">
        <v>3.5007284257434296E-2</v>
      </c>
      <c r="O247" s="91" t="s">
        <v>1547</v>
      </c>
    </row>
    <row r="248" spans="1:15" ht="15.75">
      <c r="A248" s="131">
        <v>7100239814</v>
      </c>
      <c r="B248" s="65" t="s">
        <v>1453</v>
      </c>
      <c r="C248" s="66">
        <v>1270</v>
      </c>
      <c r="D248" s="66">
        <v>132</v>
      </c>
      <c r="E248" s="66" t="s">
        <v>1444</v>
      </c>
      <c r="F248" s="66" t="s">
        <v>1454</v>
      </c>
      <c r="G248" s="66">
        <v>132</v>
      </c>
      <c r="H248" s="66" t="s">
        <v>1185</v>
      </c>
      <c r="I248" s="114">
        <v>65.015299999999996</v>
      </c>
      <c r="J248" s="111">
        <v>32.507649999999998</v>
      </c>
      <c r="K248" s="112">
        <v>149.53518999999997</v>
      </c>
      <c r="L248" s="111">
        <v>27.089708333333334</v>
      </c>
      <c r="M248" s="113">
        <v>124.61265833333333</v>
      </c>
      <c r="N248" s="115" t="e">
        <v>#N/A</v>
      </c>
      <c r="O248" s="91" t="e">
        <v>#N/A</v>
      </c>
    </row>
    <row r="249" spans="1:15" ht="15.75">
      <c r="A249" s="133">
        <v>7000032774</v>
      </c>
      <c r="B249" s="65" t="s">
        <v>1455</v>
      </c>
      <c r="C249" s="66">
        <v>1270</v>
      </c>
      <c r="D249" s="66">
        <v>25</v>
      </c>
      <c r="E249" s="66" t="s">
        <v>1444</v>
      </c>
      <c r="F249" s="66" t="s">
        <v>1454</v>
      </c>
      <c r="G249" s="66">
        <v>1</v>
      </c>
      <c r="H249" s="66" t="s">
        <v>1177</v>
      </c>
      <c r="I249" s="114">
        <v>3748.77</v>
      </c>
      <c r="J249" s="111">
        <v>74.975399999999993</v>
      </c>
      <c r="K249" s="112">
        <v>344.88683999999995</v>
      </c>
      <c r="L249" s="111">
        <v>62.479499999999994</v>
      </c>
      <c r="M249" s="113">
        <v>287.40569999999997</v>
      </c>
      <c r="N249" s="115">
        <v>3.4960629921259825E-2</v>
      </c>
      <c r="O249" s="91" t="s">
        <v>1547</v>
      </c>
    </row>
    <row r="250" spans="1:15" ht="15.75">
      <c r="A250" s="109">
        <v>7000032197</v>
      </c>
      <c r="B250" s="65" t="s">
        <v>1456</v>
      </c>
      <c r="C250" s="66">
        <v>310</v>
      </c>
      <c r="D250" s="66">
        <v>2000</v>
      </c>
      <c r="E250" s="66" t="s">
        <v>1457</v>
      </c>
      <c r="F250" s="66" t="s">
        <v>1458</v>
      </c>
      <c r="G250" s="66">
        <v>150</v>
      </c>
      <c r="H250" s="110" t="s">
        <v>1459</v>
      </c>
      <c r="I250" s="114" t="e">
        <v>#N/A</v>
      </c>
      <c r="J250" s="111" t="e">
        <v>#N/A</v>
      </c>
      <c r="K250" s="112" t="e">
        <v>#N/A</v>
      </c>
      <c r="L250" s="111" t="e">
        <v>#N/A</v>
      </c>
      <c r="M250" s="113" t="e">
        <v>#N/A</v>
      </c>
      <c r="N250" s="115">
        <v>3.4994400895856662E-2</v>
      </c>
      <c r="O250" s="91" t="s">
        <v>1547</v>
      </c>
    </row>
    <row r="251" spans="1:15" ht="31.5">
      <c r="A251" s="109">
        <v>7000032196</v>
      </c>
      <c r="B251" s="65" t="s">
        <v>1460</v>
      </c>
      <c r="C251" s="66">
        <v>310</v>
      </c>
      <c r="D251" s="66">
        <v>2000</v>
      </c>
      <c r="E251" s="66" t="s">
        <v>1457</v>
      </c>
      <c r="F251" s="66" t="s">
        <v>1461</v>
      </c>
      <c r="G251" s="66">
        <v>150</v>
      </c>
      <c r="H251" s="110" t="s">
        <v>1459</v>
      </c>
      <c r="I251" s="114" t="e">
        <v>#N/A</v>
      </c>
      <c r="J251" s="111" t="e">
        <v>#N/A</v>
      </c>
      <c r="K251" s="112" t="e">
        <v>#N/A</v>
      </c>
      <c r="L251" s="111" t="e">
        <v>#N/A</v>
      </c>
      <c r="M251" s="113" t="e">
        <v>#N/A</v>
      </c>
      <c r="N251" s="115">
        <v>3.5006628061117588E-2</v>
      </c>
      <c r="O251" s="91" t="s">
        <v>1547</v>
      </c>
    </row>
    <row r="252" spans="1:15" ht="31.5">
      <c r="A252" s="109">
        <v>7000032198</v>
      </c>
      <c r="B252" s="65" t="s">
        <v>1462</v>
      </c>
      <c r="C252" s="66">
        <v>310</v>
      </c>
      <c r="D252" s="66">
        <v>2000</v>
      </c>
      <c r="E252" s="66" t="s">
        <v>1457</v>
      </c>
      <c r="F252" s="66" t="s">
        <v>1463</v>
      </c>
      <c r="G252" s="66">
        <v>150</v>
      </c>
      <c r="H252" s="110" t="s">
        <v>1459</v>
      </c>
      <c r="I252" s="114" t="e">
        <v>#N/A</v>
      </c>
      <c r="J252" s="111" t="e">
        <v>#N/A</v>
      </c>
      <c r="K252" s="112" t="e">
        <v>#N/A</v>
      </c>
      <c r="L252" s="111" t="e">
        <v>#N/A</v>
      </c>
      <c r="M252" s="113" t="e">
        <v>#N/A</v>
      </c>
      <c r="N252" s="115" t="e">
        <v>#N/A</v>
      </c>
      <c r="O252" s="91" t="e">
        <v>#N/A</v>
      </c>
    </row>
    <row r="253" spans="1:15" ht="31.5">
      <c r="A253" s="109">
        <v>7000060228</v>
      </c>
      <c r="B253" s="65" t="s">
        <v>1464</v>
      </c>
      <c r="C253" s="66">
        <v>310</v>
      </c>
      <c r="D253" s="66">
        <v>2000</v>
      </c>
      <c r="E253" s="66" t="s">
        <v>1457</v>
      </c>
      <c r="F253" s="66" t="s">
        <v>1465</v>
      </c>
      <c r="G253" s="66">
        <v>150</v>
      </c>
      <c r="H253" s="110" t="s">
        <v>1459</v>
      </c>
      <c r="I253" s="114" t="e">
        <v>#N/A</v>
      </c>
      <c r="J253" s="111" t="e">
        <v>#N/A</v>
      </c>
      <c r="K253" s="112" t="e">
        <v>#N/A</v>
      </c>
      <c r="L253" s="111" t="e">
        <v>#N/A</v>
      </c>
      <c r="M253" s="113" t="e">
        <v>#N/A</v>
      </c>
      <c r="N253" s="115">
        <v>5.5564884488448839E-2</v>
      </c>
      <c r="O253" s="91" t="s">
        <v>1177</v>
      </c>
    </row>
    <row r="254" spans="1:15" ht="15.75">
      <c r="A254" s="133">
        <v>7100182549</v>
      </c>
      <c r="B254" s="65" t="s">
        <v>1466</v>
      </c>
      <c r="C254" s="66">
        <v>965</v>
      </c>
      <c r="D254" s="66">
        <v>100</v>
      </c>
      <c r="E254" s="66" t="s">
        <v>1467</v>
      </c>
      <c r="F254" s="66" t="s">
        <v>974</v>
      </c>
      <c r="G254" s="66">
        <v>1</v>
      </c>
      <c r="H254" s="66" t="s">
        <v>1177</v>
      </c>
      <c r="I254" s="114" t="e">
        <v>#N/A</v>
      </c>
      <c r="J254" s="111" t="e">
        <v>#N/A</v>
      </c>
      <c r="K254" s="112" t="e">
        <v>#N/A</v>
      </c>
      <c r="L254" s="111" t="e">
        <v>#N/A</v>
      </c>
      <c r="M254" s="113" t="e">
        <v>#N/A</v>
      </c>
      <c r="N254" s="115" t="e">
        <v>#N/A</v>
      </c>
      <c r="O254" s="91" t="e">
        <v>#N/A</v>
      </c>
    </row>
    <row r="255" spans="1:15" ht="31.5">
      <c r="A255" s="133">
        <v>7000046234</v>
      </c>
      <c r="B255" s="65" t="s">
        <v>1468</v>
      </c>
      <c r="C255" s="66">
        <v>635</v>
      </c>
      <c r="D255" s="66">
        <v>965</v>
      </c>
      <c r="E255" s="66" t="s">
        <v>1469</v>
      </c>
      <c r="F255" s="66" t="s">
        <v>54</v>
      </c>
      <c r="G255" s="66">
        <v>6</v>
      </c>
      <c r="H255" s="66" t="s">
        <v>1459</v>
      </c>
      <c r="I255" s="114">
        <v>422.08</v>
      </c>
      <c r="J255" s="111">
        <v>211.04</v>
      </c>
      <c r="K255" s="112">
        <v>970.78399999999988</v>
      </c>
      <c r="L255" s="111">
        <v>351.73333333333335</v>
      </c>
      <c r="M255" s="113">
        <v>1617.9733333333334</v>
      </c>
      <c r="N255" s="115" t="e">
        <v>#N/A</v>
      </c>
      <c r="O255" s="91" t="e">
        <v>#N/A</v>
      </c>
    </row>
    <row r="256" spans="1:15" ht="31.5">
      <c r="A256" s="133">
        <v>7000046175</v>
      </c>
      <c r="B256" s="65" t="s">
        <v>1470</v>
      </c>
      <c r="C256" s="66">
        <v>635</v>
      </c>
      <c r="D256" s="66">
        <v>965</v>
      </c>
      <c r="E256" s="66" t="s">
        <v>1471</v>
      </c>
      <c r="F256" s="66" t="s">
        <v>49</v>
      </c>
      <c r="G256" s="66">
        <v>12</v>
      </c>
      <c r="H256" s="66" t="s">
        <v>1459</v>
      </c>
      <c r="I256" s="114">
        <v>292.45999999999998</v>
      </c>
      <c r="J256" s="111">
        <v>146.22999999999999</v>
      </c>
      <c r="K256" s="112">
        <v>672.6579999999999</v>
      </c>
      <c r="L256" s="111">
        <v>243.71666666666667</v>
      </c>
      <c r="M256" s="113">
        <v>1121.0966666666666</v>
      </c>
      <c r="N256" s="115" t="e">
        <v>#N/A</v>
      </c>
      <c r="O256" s="91" t="e">
        <v>#N/A</v>
      </c>
    </row>
    <row r="257" spans="1:15" ht="31.5">
      <c r="A257" s="133">
        <v>7000046235</v>
      </c>
      <c r="B257" s="65" t="s">
        <v>1472</v>
      </c>
      <c r="C257" s="66">
        <v>635</v>
      </c>
      <c r="D257" s="66">
        <v>965</v>
      </c>
      <c r="E257" s="66" t="s">
        <v>1471</v>
      </c>
      <c r="F257" s="66" t="s">
        <v>54</v>
      </c>
      <c r="G257" s="66">
        <v>12</v>
      </c>
      <c r="H257" s="66" t="s">
        <v>1459</v>
      </c>
      <c r="I257" s="114">
        <v>361.14</v>
      </c>
      <c r="J257" s="111">
        <v>180.57</v>
      </c>
      <c r="K257" s="112">
        <v>830.62199999999996</v>
      </c>
      <c r="L257" s="111">
        <v>300.95</v>
      </c>
      <c r="M257" s="113">
        <v>1384.37</v>
      </c>
      <c r="N257" s="115" t="e">
        <v>#N/A</v>
      </c>
      <c r="O257" s="91" t="e">
        <v>#N/A</v>
      </c>
    </row>
    <row r="258" spans="1:15" ht="31.5">
      <c r="A258" s="133">
        <v>7000046176</v>
      </c>
      <c r="B258" s="65" t="s">
        <v>1473</v>
      </c>
      <c r="C258" s="66">
        <v>635</v>
      </c>
      <c r="D258" s="66">
        <v>965</v>
      </c>
      <c r="E258" s="66" t="s">
        <v>1474</v>
      </c>
      <c r="F258" s="66" t="s">
        <v>49</v>
      </c>
      <c r="G258" s="66">
        <v>24</v>
      </c>
      <c r="H258" s="66" t="s">
        <v>1459</v>
      </c>
      <c r="I258" s="114">
        <v>156.37</v>
      </c>
      <c r="J258" s="111">
        <v>78.185000000000002</v>
      </c>
      <c r="K258" s="112">
        <v>359.65100000000001</v>
      </c>
      <c r="L258" s="111">
        <v>130.30833333333334</v>
      </c>
      <c r="M258" s="113">
        <v>599.41833333333329</v>
      </c>
      <c r="N258" s="115" t="e">
        <v>#N/A</v>
      </c>
      <c r="O258" s="91" t="e">
        <v>#N/A</v>
      </c>
    </row>
    <row r="259" spans="1:15" ht="31.5">
      <c r="A259" s="133">
        <v>7000046177</v>
      </c>
      <c r="B259" s="65" t="s">
        <v>1475</v>
      </c>
      <c r="C259" s="66">
        <v>635</v>
      </c>
      <c r="D259" s="66">
        <v>965</v>
      </c>
      <c r="E259" s="66" t="s">
        <v>1474</v>
      </c>
      <c r="F259" s="66" t="s">
        <v>54</v>
      </c>
      <c r="G259" s="66">
        <v>24</v>
      </c>
      <c r="H259" s="66" t="s">
        <v>1459</v>
      </c>
      <c r="I259" s="114">
        <v>141.86000000000001</v>
      </c>
      <c r="J259" s="111">
        <v>70.930000000000007</v>
      </c>
      <c r="K259" s="112">
        <v>326.27800000000002</v>
      </c>
      <c r="L259" s="111">
        <v>118.21666666666668</v>
      </c>
      <c r="M259" s="113">
        <v>543.79666666666674</v>
      </c>
      <c r="N259" s="115" t="e">
        <v>#N/A</v>
      </c>
      <c r="O259" s="91" t="e">
        <v>#N/A</v>
      </c>
    </row>
    <row r="260" spans="1:15" ht="31.5">
      <c r="A260" s="133">
        <v>7000046178</v>
      </c>
      <c r="B260" s="65" t="s">
        <v>1476</v>
      </c>
      <c r="C260" s="66">
        <v>635</v>
      </c>
      <c r="D260" s="66">
        <v>965</v>
      </c>
      <c r="E260" s="66" t="s">
        <v>1474</v>
      </c>
      <c r="F260" s="66" t="s">
        <v>175</v>
      </c>
      <c r="G260" s="66">
        <v>24</v>
      </c>
      <c r="H260" s="66" t="s">
        <v>1459</v>
      </c>
      <c r="I260" s="114">
        <v>180.28</v>
      </c>
      <c r="J260" s="111">
        <v>90.14</v>
      </c>
      <c r="K260" s="112">
        <v>414.64399999999995</v>
      </c>
      <c r="L260" s="111">
        <v>150.23333333333335</v>
      </c>
      <c r="M260" s="113">
        <v>691.07333333333338</v>
      </c>
      <c r="N260" s="115" t="e">
        <v>#N/A</v>
      </c>
      <c r="O260" s="91" t="e">
        <v>#N/A</v>
      </c>
    </row>
    <row r="261" spans="1:15" ht="31.5">
      <c r="A261" s="133">
        <v>7000046173</v>
      </c>
      <c r="B261" s="65" t="s">
        <v>1477</v>
      </c>
      <c r="C261" s="66">
        <v>635</v>
      </c>
      <c r="D261" s="66">
        <v>965</v>
      </c>
      <c r="E261" s="66" t="s">
        <v>1474</v>
      </c>
      <c r="F261" s="66" t="s">
        <v>47</v>
      </c>
      <c r="G261" s="66">
        <v>24</v>
      </c>
      <c r="H261" s="66" t="s">
        <v>1459</v>
      </c>
      <c r="I261" s="114">
        <v>241.55</v>
      </c>
      <c r="J261" s="111">
        <v>120.77500000000001</v>
      </c>
      <c r="K261" s="112">
        <v>555.56499999999994</v>
      </c>
      <c r="L261" s="111">
        <v>201.29166666666669</v>
      </c>
      <c r="M261" s="113">
        <v>925.94166666666672</v>
      </c>
      <c r="N261" s="115" t="e">
        <v>#N/A</v>
      </c>
      <c r="O261" s="91" t="e">
        <v>#N/A</v>
      </c>
    </row>
    <row r="262" spans="1:15" ht="31.5">
      <c r="A262" s="133">
        <v>7000046174</v>
      </c>
      <c r="B262" s="65" t="s">
        <v>1478</v>
      </c>
      <c r="C262" s="66">
        <v>635</v>
      </c>
      <c r="D262" s="66">
        <v>965</v>
      </c>
      <c r="E262" s="66" t="s">
        <v>1474</v>
      </c>
      <c r="F262" s="66" t="s">
        <v>178</v>
      </c>
      <c r="G262" s="66">
        <v>24</v>
      </c>
      <c r="H262" s="66" t="s">
        <v>1459</v>
      </c>
      <c r="I262" s="114" t="e">
        <v>#N/A</v>
      </c>
      <c r="J262" s="111" t="e">
        <v>#N/A</v>
      </c>
      <c r="K262" s="112" t="e">
        <v>#N/A</v>
      </c>
      <c r="L262" s="111" t="e">
        <v>#N/A</v>
      </c>
      <c r="M262" s="113" t="e">
        <v>#N/A</v>
      </c>
      <c r="N262" s="115" t="e">
        <v>#N/A</v>
      </c>
      <c r="O262" s="91" t="e">
        <v>#N/A</v>
      </c>
    </row>
    <row r="263" spans="1:15" ht="31.5">
      <c r="A263" s="133">
        <v>7000046240</v>
      </c>
      <c r="B263" s="65" t="s">
        <v>1479</v>
      </c>
      <c r="C263" s="66">
        <v>635</v>
      </c>
      <c r="D263" s="66">
        <v>965</v>
      </c>
      <c r="E263" s="66" t="s">
        <v>1480</v>
      </c>
      <c r="F263" s="66" t="s">
        <v>47</v>
      </c>
      <c r="G263" s="66">
        <v>48</v>
      </c>
      <c r="H263" s="66" t="s">
        <v>1459</v>
      </c>
      <c r="I263" s="114">
        <v>131.44</v>
      </c>
      <c r="J263" s="111">
        <v>65.72</v>
      </c>
      <c r="K263" s="112">
        <v>302.31199999999995</v>
      </c>
      <c r="L263" s="111">
        <v>109.53333333333333</v>
      </c>
      <c r="M263" s="113">
        <v>503.8533333333333</v>
      </c>
      <c r="N263" s="115" t="e">
        <v>#N/A</v>
      </c>
      <c r="O263" s="91" t="e">
        <v>#N/A</v>
      </c>
    </row>
    <row r="264" spans="1:15" ht="31.5">
      <c r="A264" s="133">
        <v>7000046236</v>
      </c>
      <c r="B264" s="65" t="s">
        <v>1481</v>
      </c>
      <c r="C264" s="66">
        <v>635</v>
      </c>
      <c r="D264" s="66">
        <v>965</v>
      </c>
      <c r="E264" s="66" t="s">
        <v>1482</v>
      </c>
      <c r="F264" s="66" t="s">
        <v>54</v>
      </c>
      <c r="G264" s="66">
        <v>8</v>
      </c>
      <c r="H264" s="66" t="s">
        <v>1459</v>
      </c>
      <c r="I264" s="114">
        <v>369.7</v>
      </c>
      <c r="J264" s="111">
        <v>184.85</v>
      </c>
      <c r="K264" s="112">
        <v>850.31</v>
      </c>
      <c r="L264" s="111">
        <v>308.08333333333331</v>
      </c>
      <c r="M264" s="113">
        <v>1417.1833333333332</v>
      </c>
      <c r="N264" s="115" t="e">
        <v>#N/A</v>
      </c>
      <c r="O264" s="91" t="e">
        <v>#N/A</v>
      </c>
    </row>
    <row r="265" spans="1:15" ht="31.5">
      <c r="A265" s="133">
        <v>7000046179</v>
      </c>
      <c r="B265" s="65" t="s">
        <v>1483</v>
      </c>
      <c r="C265" s="66">
        <v>635</v>
      </c>
      <c r="D265" s="66">
        <v>965</v>
      </c>
      <c r="E265" s="66" t="s">
        <v>1482</v>
      </c>
      <c r="F265" s="66" t="s">
        <v>175</v>
      </c>
      <c r="G265" s="66">
        <v>8</v>
      </c>
      <c r="H265" s="66" t="s">
        <v>1459</v>
      </c>
      <c r="I265" s="114">
        <v>593.39</v>
      </c>
      <c r="J265" s="111">
        <v>296.69499999999999</v>
      </c>
      <c r="K265" s="112">
        <v>1364.7969999999998</v>
      </c>
      <c r="L265" s="111">
        <v>494.49166666666667</v>
      </c>
      <c r="M265" s="113">
        <v>2274.6616666666664</v>
      </c>
      <c r="N265" s="115">
        <v>8.1202328029157222E-2</v>
      </c>
      <c r="O265" s="91" t="s">
        <v>1177</v>
      </c>
    </row>
    <row r="266" spans="1:15" ht="15.75">
      <c r="A266" s="131">
        <v>4000009111</v>
      </c>
      <c r="B266" s="65" t="s">
        <v>1492</v>
      </c>
      <c r="C266" s="66">
        <v>1240</v>
      </c>
      <c r="D266" s="66">
        <v>68</v>
      </c>
      <c r="E266" s="66"/>
      <c r="F266" s="66"/>
      <c r="G266" s="66"/>
      <c r="H266" s="66" t="s">
        <v>1185</v>
      </c>
      <c r="I266" s="114" t="e">
        <v>#N/A</v>
      </c>
      <c r="J266" s="111" t="e">
        <v>#N/A</v>
      </c>
      <c r="K266" s="112" t="e">
        <v>#N/A</v>
      </c>
      <c r="L266" s="111" t="e">
        <v>#N/A</v>
      </c>
      <c r="M266" s="113" t="e">
        <v>#N/A</v>
      </c>
      <c r="N266" s="115">
        <v>8.1202328029157222E-2</v>
      </c>
      <c r="O266" s="91" t="s">
        <v>1177</v>
      </c>
    </row>
    <row r="267" spans="1:15" ht="15.75">
      <c r="A267" s="131">
        <v>7000022575</v>
      </c>
      <c r="B267" s="65" t="s">
        <v>1494</v>
      </c>
      <c r="C267" s="66">
        <v>1240</v>
      </c>
      <c r="D267" s="66">
        <v>68</v>
      </c>
      <c r="E267" s="66"/>
      <c r="F267" s="66"/>
      <c r="G267" s="66"/>
      <c r="H267" s="66"/>
      <c r="I267" s="114">
        <v>192.75839999999999</v>
      </c>
      <c r="J267" s="111">
        <v>1.4173411764705881</v>
      </c>
      <c r="K267" s="112">
        <v>6.5197694117647051</v>
      </c>
      <c r="L267" s="111">
        <v>1.1811176470588234</v>
      </c>
      <c r="M267" s="113">
        <v>5.4331411764705875</v>
      </c>
      <c r="N267" s="115" t="e">
        <v>#N/A</v>
      </c>
      <c r="O267" s="91" t="e">
        <v>#N/A</v>
      </c>
    </row>
  </sheetData>
  <autoFilter ref="A4:M267" xr:uid="{9812DD67-3B22-46C7-81B9-CAF7E50480EA}">
    <sortState xmlns:xlrd2="http://schemas.microsoft.com/office/spreadsheetml/2017/richdata2" ref="A5:M267">
      <sortCondition ref="E4:E267"/>
    </sortState>
  </autoFilter>
  <mergeCells count="1">
    <mergeCell ref="I1:I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824A9-6741-4F22-82A9-9252910A83FA}">
  <sheetPr codeName="Arkusz6"/>
  <dimension ref="A1:Q31"/>
  <sheetViews>
    <sheetView topLeftCell="B1" workbookViewId="0">
      <selection activeCell="P13" sqref="P13"/>
    </sheetView>
  </sheetViews>
  <sheetFormatPr defaultColWidth="28.140625" defaultRowHeight="15"/>
  <cols>
    <col min="1" max="1" width="8.7109375" bestFit="1" customWidth="1"/>
    <col min="2" max="2" width="16.5703125" bestFit="1" customWidth="1"/>
    <col min="3" max="3" width="11" bestFit="1" customWidth="1"/>
    <col min="4" max="4" width="27.5703125" bestFit="1" customWidth="1"/>
    <col min="5" max="5" width="26.5703125" bestFit="1" customWidth="1"/>
    <col min="6" max="6" width="13.140625" bestFit="1" customWidth="1"/>
    <col min="7" max="7" width="20.28515625" bestFit="1" customWidth="1"/>
    <col min="8" max="8" width="21.7109375" bestFit="1" customWidth="1"/>
    <col min="9" max="9" width="25.28515625" bestFit="1" customWidth="1"/>
    <col min="10" max="10" width="13" bestFit="1" customWidth="1"/>
    <col min="11" max="11" width="9.85546875" bestFit="1" customWidth="1"/>
    <col min="12" max="12" width="12.7109375" bestFit="1" customWidth="1"/>
    <col min="13" max="13" width="8.85546875" bestFit="1" customWidth="1"/>
    <col min="14" max="14" width="12.7109375" bestFit="1" customWidth="1"/>
    <col min="15" max="15" width="8.85546875" bestFit="1" customWidth="1"/>
    <col min="16" max="16" width="7.85546875" bestFit="1" customWidth="1"/>
  </cols>
  <sheetData>
    <row r="1" spans="1:17" ht="30">
      <c r="A1" s="78" t="s">
        <v>0</v>
      </c>
      <c r="B1" s="78" t="s">
        <v>1</v>
      </c>
      <c r="C1" s="78" t="s">
        <v>2</v>
      </c>
      <c r="D1" s="149" t="s">
        <v>1548</v>
      </c>
      <c r="E1" s="155" t="s">
        <v>1162</v>
      </c>
      <c r="F1" s="79" t="s">
        <v>1164</v>
      </c>
      <c r="G1" s="80" t="s">
        <v>1161</v>
      </c>
      <c r="H1" s="138" t="s">
        <v>1549</v>
      </c>
      <c r="I1" s="158"/>
      <c r="J1" s="80" t="s">
        <v>1163</v>
      </c>
      <c r="K1" t="s">
        <v>1165</v>
      </c>
      <c r="L1" t="s">
        <v>1550</v>
      </c>
      <c r="N1" t="s">
        <v>1551</v>
      </c>
    </row>
    <row r="2" spans="1:17" ht="18.75">
      <c r="A2" s="15" t="s">
        <v>860</v>
      </c>
      <c r="B2" s="24" t="s">
        <v>720</v>
      </c>
      <c r="C2" s="20" t="s">
        <v>98</v>
      </c>
      <c r="D2" s="150">
        <v>4.18</v>
      </c>
      <c r="E2" s="156">
        <f t="shared" ref="E2:E31" si="0">ROUNDDOWN((D2-F2)/D2,2)-0.03</f>
        <v>0.5</v>
      </c>
      <c r="F2" s="64">
        <f>(G2/60)+J2</f>
        <v>1.9309221477282683</v>
      </c>
      <c r="G2" s="63">
        <v>103.8553288636961</v>
      </c>
      <c r="H2" s="139">
        <v>5.1410633888220619E-2</v>
      </c>
      <c r="I2" s="159">
        <v>60</v>
      </c>
      <c r="J2" s="63">
        <v>0.2</v>
      </c>
      <c r="K2" s="157">
        <f>(I2*F2)</f>
        <v>115.8553288636961</v>
      </c>
      <c r="L2" s="157">
        <f>(D2*0.59*I2)</f>
        <v>147.97199999999998</v>
      </c>
      <c r="M2" s="157">
        <f>(L2-K2)</f>
        <v>32.116671136303879</v>
      </c>
      <c r="N2" s="157">
        <f>(D2*0.5*I2)</f>
        <v>125.39999999999999</v>
      </c>
      <c r="O2" s="157">
        <f>N2-K2</f>
        <v>9.5446711363038901</v>
      </c>
      <c r="P2" s="58">
        <f>O2/K2</f>
        <v>8.2384394657695925E-2</v>
      </c>
      <c r="Q2" s="157">
        <f>O2/I2</f>
        <v>0.15907785227173149</v>
      </c>
    </row>
    <row r="3" spans="1:17" ht="18.75">
      <c r="A3" s="15" t="s">
        <v>860</v>
      </c>
      <c r="B3" s="24" t="s">
        <v>720</v>
      </c>
      <c r="C3" s="20" t="s">
        <v>100</v>
      </c>
      <c r="D3" s="150">
        <v>3.4</v>
      </c>
      <c r="E3" s="156">
        <f t="shared" si="0"/>
        <v>0.5</v>
      </c>
      <c r="F3" s="64">
        <f>(G3/60)+J3</f>
        <v>1.5671705810003687</v>
      </c>
      <c r="G3" s="63">
        <v>82.030234860022119</v>
      </c>
      <c r="H3" s="139">
        <v>4.966760704544905E-2</v>
      </c>
      <c r="I3" s="159">
        <v>60</v>
      </c>
      <c r="J3" s="63">
        <v>0.2</v>
      </c>
      <c r="K3" s="157">
        <f t="shared" ref="K3:K31" si="1">(I3*F3)</f>
        <v>94.030234860022119</v>
      </c>
      <c r="L3" s="157">
        <f t="shared" ref="L3:L31" si="2">(D3*0.59*I3)</f>
        <v>120.35999999999999</v>
      </c>
      <c r="M3" s="157">
        <f t="shared" ref="M3:M31" si="3">(L3-K3)</f>
        <v>26.329765139977866</v>
      </c>
      <c r="N3" s="157">
        <f t="shared" ref="N3:N31" si="4">(D3*0.5*I3)</f>
        <v>102</v>
      </c>
      <c r="O3" s="157">
        <f t="shared" ref="O3:O31" si="5">N3-K3</f>
        <v>7.9697651399778806</v>
      </c>
      <c r="P3" s="58">
        <f t="shared" ref="P3:P31" si="6">O3/K3</f>
        <v>8.4757473506708259E-2</v>
      </c>
      <c r="Q3" s="157">
        <f t="shared" ref="Q3:Q31" si="7">O3/I3</f>
        <v>0.13282941899963135</v>
      </c>
    </row>
    <row r="4" spans="1:17" ht="18.75">
      <c r="A4" s="15" t="s">
        <v>860</v>
      </c>
      <c r="B4" s="24" t="s">
        <v>720</v>
      </c>
      <c r="C4" s="20" t="s">
        <v>102</v>
      </c>
      <c r="D4" s="150">
        <v>4.82</v>
      </c>
      <c r="E4" s="156">
        <f t="shared" si="0"/>
        <v>0.5</v>
      </c>
      <c r="F4" s="64">
        <f>(G4/60)+J4</f>
        <v>2.2223382818705275</v>
      </c>
      <c r="G4" s="63">
        <v>121.34029691223164</v>
      </c>
      <c r="H4" s="139">
        <v>0.32574440189909171</v>
      </c>
      <c r="I4" s="159">
        <v>60</v>
      </c>
      <c r="J4" s="63">
        <v>0.2</v>
      </c>
      <c r="K4" s="157">
        <f t="shared" si="1"/>
        <v>133.34029691223165</v>
      </c>
      <c r="L4" s="157">
        <f t="shared" si="2"/>
        <v>170.62799999999999</v>
      </c>
      <c r="M4" s="157">
        <f t="shared" si="3"/>
        <v>37.287703087768335</v>
      </c>
      <c r="N4" s="157">
        <f t="shared" si="4"/>
        <v>144.60000000000002</v>
      </c>
      <c r="O4" s="157">
        <f t="shared" si="5"/>
        <v>11.259703087768372</v>
      </c>
      <c r="P4" s="58">
        <f t="shared" si="6"/>
        <v>8.4443362948110334E-2</v>
      </c>
      <c r="Q4" s="157">
        <f t="shared" si="7"/>
        <v>0.18766171812947288</v>
      </c>
    </row>
    <row r="5" spans="1:17" ht="18.75">
      <c r="A5" s="15" t="s">
        <v>860</v>
      </c>
      <c r="B5" s="24" t="s">
        <v>720</v>
      </c>
      <c r="C5" s="20" t="s">
        <v>104</v>
      </c>
      <c r="D5" s="150">
        <v>4.32</v>
      </c>
      <c r="E5" s="156">
        <f t="shared" si="0"/>
        <v>0.5</v>
      </c>
      <c r="F5" s="64">
        <f>(G5/60)+J5</f>
        <v>1.9955936578762117</v>
      </c>
      <c r="G5" s="63">
        <v>107.73561947257271</v>
      </c>
      <c r="H5" s="139">
        <v>0.45694410168317207</v>
      </c>
      <c r="I5" s="159">
        <v>60</v>
      </c>
      <c r="J5" s="63">
        <v>0.2</v>
      </c>
      <c r="K5" s="157">
        <f t="shared" si="1"/>
        <v>119.73561947257269</v>
      </c>
      <c r="L5" s="157">
        <f t="shared" si="2"/>
        <v>152.928</v>
      </c>
      <c r="M5" s="157">
        <f t="shared" si="3"/>
        <v>33.192380527427304</v>
      </c>
      <c r="N5" s="157">
        <f t="shared" si="4"/>
        <v>129.60000000000002</v>
      </c>
      <c r="O5" s="157">
        <f t="shared" si="5"/>
        <v>9.8643805274273291</v>
      </c>
      <c r="P5" s="58">
        <f t="shared" si="6"/>
        <v>8.2384678601733208E-2</v>
      </c>
      <c r="Q5" s="157">
        <f t="shared" si="7"/>
        <v>0.16440634212378882</v>
      </c>
    </row>
    <row r="6" spans="1:17" ht="18.75">
      <c r="A6" s="15" t="s">
        <v>860</v>
      </c>
      <c r="B6" s="24" t="s">
        <v>720</v>
      </c>
      <c r="C6" s="20" t="s">
        <v>127</v>
      </c>
      <c r="D6" s="150">
        <v>4.32</v>
      </c>
      <c r="E6" s="156">
        <f t="shared" si="0"/>
        <v>0.51</v>
      </c>
      <c r="F6" s="64">
        <f>(G6/60)+J6</f>
        <v>1.9814011409866832</v>
      </c>
      <c r="G6" s="63">
        <v>106.88406845920099</v>
      </c>
      <c r="H6" s="139">
        <v>8.4344948224789787E-2</v>
      </c>
      <c r="I6" s="159">
        <v>60</v>
      </c>
      <c r="J6" s="63">
        <v>0.2</v>
      </c>
      <c r="K6" s="157">
        <f t="shared" si="1"/>
        <v>118.88406845920099</v>
      </c>
      <c r="L6" s="157">
        <f t="shared" si="2"/>
        <v>152.928</v>
      </c>
      <c r="M6" s="157">
        <f t="shared" si="3"/>
        <v>34.043931540799008</v>
      </c>
      <c r="N6" s="157">
        <f t="shared" si="4"/>
        <v>129.60000000000002</v>
      </c>
      <c r="O6" s="157">
        <f t="shared" si="5"/>
        <v>10.715931540799033</v>
      </c>
      <c r="P6" s="58">
        <f t="shared" si="6"/>
        <v>9.0137658305970245E-2</v>
      </c>
      <c r="Q6" s="157">
        <f t="shared" si="7"/>
        <v>0.17859885901331723</v>
      </c>
    </row>
    <row r="7" spans="1:17" ht="18.75">
      <c r="A7" s="15" t="s">
        <v>860</v>
      </c>
      <c r="B7" s="24" t="s">
        <v>862</v>
      </c>
      <c r="C7" s="20" t="s">
        <v>98</v>
      </c>
      <c r="D7" s="150">
        <v>2.6</v>
      </c>
      <c r="E7" s="156">
        <f t="shared" si="0"/>
        <v>0.52</v>
      </c>
      <c r="F7" s="64">
        <f>(G7/104)+J7</f>
        <v>1.1586089313816932</v>
      </c>
      <c r="G7" s="63">
        <v>103.8553288636961</v>
      </c>
      <c r="H7" s="139">
        <v>3.1542689894520179E-2</v>
      </c>
      <c r="I7" s="159">
        <v>104</v>
      </c>
      <c r="J7" s="63">
        <v>0.16</v>
      </c>
      <c r="K7" s="157">
        <f t="shared" si="1"/>
        <v>120.49532886369609</v>
      </c>
      <c r="L7" s="157">
        <f t="shared" si="2"/>
        <v>159.536</v>
      </c>
      <c r="M7" s="157">
        <f t="shared" si="3"/>
        <v>39.040671136303914</v>
      </c>
      <c r="N7" s="157">
        <f t="shared" si="4"/>
        <v>135.20000000000002</v>
      </c>
      <c r="O7" s="157">
        <f t="shared" si="5"/>
        <v>14.704671136303929</v>
      </c>
      <c r="P7" s="58">
        <f t="shared" si="6"/>
        <v>0.12203519650905144</v>
      </c>
      <c r="Q7" s="157">
        <f t="shared" si="7"/>
        <v>0.14139106861830703</v>
      </c>
    </row>
    <row r="8" spans="1:17" ht="18.75">
      <c r="A8" s="15" t="s">
        <v>860</v>
      </c>
      <c r="B8" s="24" t="s">
        <v>862</v>
      </c>
      <c r="C8" s="20" t="s">
        <v>100</v>
      </c>
      <c r="D8" s="150">
        <v>2.12</v>
      </c>
      <c r="E8" s="156">
        <f t="shared" si="0"/>
        <v>0.52</v>
      </c>
      <c r="F8" s="64">
        <f>(G8/104)+J8</f>
        <v>0.94875225826944354</v>
      </c>
      <c r="G8" s="63">
        <v>82.030234860022119</v>
      </c>
      <c r="H8" s="139">
        <v>2.562510344501823E-2</v>
      </c>
      <c r="I8" s="159">
        <v>104</v>
      </c>
      <c r="J8" s="63">
        <v>0.16</v>
      </c>
      <c r="K8" s="157">
        <f t="shared" si="1"/>
        <v>98.670234860022134</v>
      </c>
      <c r="L8" s="157">
        <f t="shared" si="2"/>
        <v>130.08319999999998</v>
      </c>
      <c r="M8" s="157">
        <f t="shared" si="3"/>
        <v>31.412965139977842</v>
      </c>
      <c r="N8" s="157">
        <f t="shared" si="4"/>
        <v>110.24000000000001</v>
      </c>
      <c r="O8" s="157">
        <f t="shared" si="5"/>
        <v>11.569765139977875</v>
      </c>
      <c r="P8" s="58">
        <f t="shared" si="6"/>
        <v>0.11725689268289717</v>
      </c>
      <c r="Q8" s="157">
        <f t="shared" si="7"/>
        <v>0.11124774173055649</v>
      </c>
    </row>
    <row r="9" spans="1:17" ht="18.75">
      <c r="A9" s="15" t="s">
        <v>860</v>
      </c>
      <c r="B9" s="24" t="s">
        <v>862</v>
      </c>
      <c r="C9" s="20" t="s">
        <v>102</v>
      </c>
      <c r="D9" s="150">
        <v>2.98</v>
      </c>
      <c r="E9" s="156">
        <f t="shared" si="0"/>
        <v>0.52</v>
      </c>
      <c r="F9" s="64">
        <f>(G9/104)+J9</f>
        <v>1.3267336241560734</v>
      </c>
      <c r="G9" s="63">
        <v>121.34029691223164</v>
      </c>
      <c r="H9" s="139">
        <v>0.28864032539912632</v>
      </c>
      <c r="I9" s="159">
        <v>104</v>
      </c>
      <c r="J9" s="63">
        <v>0.16</v>
      </c>
      <c r="K9" s="157">
        <f t="shared" si="1"/>
        <v>137.98029691223164</v>
      </c>
      <c r="L9" s="157">
        <f t="shared" si="2"/>
        <v>182.8528</v>
      </c>
      <c r="M9" s="157">
        <f t="shared" si="3"/>
        <v>44.872503087768365</v>
      </c>
      <c r="N9" s="157">
        <f t="shared" si="4"/>
        <v>154.96</v>
      </c>
      <c r="O9" s="157">
        <f t="shared" si="5"/>
        <v>16.979703087768371</v>
      </c>
      <c r="P9" s="58">
        <f t="shared" si="6"/>
        <v>0.12305889657977073</v>
      </c>
      <c r="Q9" s="157">
        <f t="shared" si="7"/>
        <v>0.16326637584392664</v>
      </c>
    </row>
    <row r="10" spans="1:17" ht="18.75">
      <c r="A10" s="15" t="s">
        <v>860</v>
      </c>
      <c r="B10" s="24" t="s">
        <v>862</v>
      </c>
      <c r="C10" s="20" t="s">
        <v>104</v>
      </c>
      <c r="D10" s="150">
        <v>2.68</v>
      </c>
      <c r="E10" s="156">
        <f t="shared" si="0"/>
        <v>0.52</v>
      </c>
      <c r="F10" s="64">
        <f>(G10/104)+J10</f>
        <v>1.1959194180055068</v>
      </c>
      <c r="G10" s="63">
        <v>107.73561947257271</v>
      </c>
      <c r="H10" s="139">
        <v>0.40317319319013234</v>
      </c>
      <c r="I10" s="159">
        <v>104</v>
      </c>
      <c r="J10" s="63">
        <v>0.16</v>
      </c>
      <c r="K10" s="157">
        <f t="shared" si="1"/>
        <v>124.37561947257271</v>
      </c>
      <c r="L10" s="157">
        <f t="shared" si="2"/>
        <v>164.44479999999999</v>
      </c>
      <c r="M10" s="157">
        <f t="shared" si="3"/>
        <v>40.069180527427278</v>
      </c>
      <c r="N10" s="157">
        <f t="shared" si="4"/>
        <v>139.36000000000001</v>
      </c>
      <c r="O10" s="157">
        <f t="shared" si="5"/>
        <v>14.984380527427305</v>
      </c>
      <c r="P10" s="58">
        <f t="shared" si="6"/>
        <v>0.12047683131927361</v>
      </c>
      <c r="Q10" s="157">
        <f t="shared" si="7"/>
        <v>0.14408058199449331</v>
      </c>
    </row>
    <row r="11" spans="1:17" ht="18.75">
      <c r="A11" s="15" t="s">
        <v>860</v>
      </c>
      <c r="B11" s="24" t="s">
        <v>862</v>
      </c>
      <c r="C11" s="20" t="s">
        <v>127</v>
      </c>
      <c r="D11" s="150">
        <v>2.66</v>
      </c>
      <c r="E11" s="156">
        <f t="shared" si="0"/>
        <v>0.52</v>
      </c>
      <c r="F11" s="64">
        <f>(G11/104)+J11</f>
        <v>1.1877314274923172</v>
      </c>
      <c r="G11" s="63">
        <v>106.88406845920099</v>
      </c>
      <c r="H11" s="139">
        <v>6.2673036480620448E-2</v>
      </c>
      <c r="I11" s="159">
        <v>104</v>
      </c>
      <c r="J11" s="63">
        <v>0.16</v>
      </c>
      <c r="K11" s="157">
        <f t="shared" si="1"/>
        <v>123.52406845920099</v>
      </c>
      <c r="L11" s="157">
        <f t="shared" si="2"/>
        <v>163.2176</v>
      </c>
      <c r="M11" s="157">
        <f t="shared" si="3"/>
        <v>39.693531540799015</v>
      </c>
      <c r="N11" s="157">
        <f t="shared" si="4"/>
        <v>138.32</v>
      </c>
      <c r="O11" s="157">
        <f t="shared" si="5"/>
        <v>14.795931540799003</v>
      </c>
      <c r="P11" s="58">
        <f t="shared" si="6"/>
        <v>0.11978176986362768</v>
      </c>
      <c r="Q11" s="157">
        <f t="shared" si="7"/>
        <v>0.14226857250768271</v>
      </c>
    </row>
    <row r="12" spans="1:17" ht="18.75">
      <c r="A12" s="15" t="s">
        <v>860</v>
      </c>
      <c r="B12" s="24" t="s">
        <v>493</v>
      </c>
      <c r="C12" s="20" t="s">
        <v>98</v>
      </c>
      <c r="D12" s="150">
        <v>3.08</v>
      </c>
      <c r="E12" s="156">
        <f t="shared" si="0"/>
        <v>0.51</v>
      </c>
      <c r="F12" s="64">
        <f>(G12/84)+J12</f>
        <v>1.3963729626630488</v>
      </c>
      <c r="G12" s="63">
        <v>103.8553288636961</v>
      </c>
      <c r="H12" s="139">
        <v>3.5517902159413792E-2</v>
      </c>
      <c r="I12" s="159">
        <v>84</v>
      </c>
      <c r="J12" s="63">
        <v>0.16</v>
      </c>
      <c r="K12" s="157">
        <f t="shared" si="1"/>
        <v>117.2953288636961</v>
      </c>
      <c r="L12" s="157">
        <f t="shared" si="2"/>
        <v>152.6448</v>
      </c>
      <c r="M12" s="157">
        <f t="shared" si="3"/>
        <v>35.349471136303904</v>
      </c>
      <c r="N12" s="157">
        <f t="shared" si="4"/>
        <v>129.36000000000001</v>
      </c>
      <c r="O12" s="157">
        <f t="shared" si="5"/>
        <v>12.064671136303915</v>
      </c>
      <c r="P12" s="58">
        <f t="shared" si="6"/>
        <v>0.10285721736049484</v>
      </c>
      <c r="Q12" s="157">
        <f t="shared" si="7"/>
        <v>0.14362703733695137</v>
      </c>
    </row>
    <row r="13" spans="1:17" ht="18.75">
      <c r="A13" s="15" t="s">
        <v>860</v>
      </c>
      <c r="B13" s="24" t="s">
        <v>493</v>
      </c>
      <c r="C13" s="20" t="s">
        <v>100</v>
      </c>
      <c r="D13" s="150">
        <v>2.5</v>
      </c>
      <c r="E13" s="156">
        <f t="shared" si="0"/>
        <v>0.51</v>
      </c>
      <c r="F13" s="64">
        <f>(G13/84)+J13</f>
        <v>1.1365504150002632</v>
      </c>
      <c r="G13" s="63">
        <v>82.030234860022119</v>
      </c>
      <c r="H13" s="139">
        <v>3.0285003794425083E-2</v>
      </c>
      <c r="I13" s="159">
        <v>84</v>
      </c>
      <c r="J13" s="63">
        <v>0.16</v>
      </c>
      <c r="K13" s="157">
        <f t="shared" si="1"/>
        <v>95.470234860022117</v>
      </c>
      <c r="L13" s="157">
        <f t="shared" si="2"/>
        <v>123.89999999999999</v>
      </c>
      <c r="M13" s="157">
        <f t="shared" si="3"/>
        <v>28.429765139977874</v>
      </c>
      <c r="N13" s="157">
        <f t="shared" si="4"/>
        <v>105</v>
      </c>
      <c r="O13" s="157">
        <f t="shared" si="5"/>
        <v>9.5297651399778829</v>
      </c>
      <c r="P13" s="58">
        <f t="shared" si="6"/>
        <v>9.9819227992372361E-2</v>
      </c>
      <c r="Q13" s="157">
        <f t="shared" si="7"/>
        <v>0.1134495849997367</v>
      </c>
    </row>
    <row r="14" spans="1:17" ht="18.75">
      <c r="A14" s="15" t="s">
        <v>860</v>
      </c>
      <c r="B14" s="24" t="s">
        <v>493</v>
      </c>
      <c r="C14" s="20" t="s">
        <v>102</v>
      </c>
      <c r="D14" s="150">
        <v>3.54</v>
      </c>
      <c r="E14" s="156">
        <f t="shared" si="0"/>
        <v>0.51</v>
      </c>
      <c r="F14" s="64">
        <f>(G14/84)+J14</f>
        <v>1.6045273441932337</v>
      </c>
      <c r="G14" s="63">
        <v>121.34029691223164</v>
      </c>
      <c r="H14" s="139">
        <v>0.30081518051154371</v>
      </c>
      <c r="I14" s="159">
        <v>84</v>
      </c>
      <c r="J14" s="63">
        <v>0.16</v>
      </c>
      <c r="K14" s="157">
        <f t="shared" si="1"/>
        <v>134.78029691223162</v>
      </c>
      <c r="L14" s="157">
        <f t="shared" si="2"/>
        <v>175.44239999999999</v>
      </c>
      <c r="M14" s="157">
        <f t="shared" si="3"/>
        <v>40.662103087768372</v>
      </c>
      <c r="N14" s="157">
        <f t="shared" si="4"/>
        <v>148.68</v>
      </c>
      <c r="O14" s="157">
        <f t="shared" si="5"/>
        <v>13.899703087768387</v>
      </c>
      <c r="P14" s="58">
        <f t="shared" si="6"/>
        <v>0.10312859821654657</v>
      </c>
      <c r="Q14" s="157">
        <f t="shared" si="7"/>
        <v>0.16547265580676651</v>
      </c>
    </row>
    <row r="15" spans="1:17" ht="18.75">
      <c r="A15" s="15" t="s">
        <v>860</v>
      </c>
      <c r="B15" s="24" t="s">
        <v>493</v>
      </c>
      <c r="C15" s="20" t="s">
        <v>104</v>
      </c>
      <c r="D15" s="150">
        <v>3.18</v>
      </c>
      <c r="E15" s="156">
        <f t="shared" si="0"/>
        <v>0.51</v>
      </c>
      <c r="F15" s="64">
        <f>(G15/84)+J15</f>
        <v>1.4425668984830085</v>
      </c>
      <c r="G15" s="63">
        <v>107.73561947257271</v>
      </c>
      <c r="H15" s="139">
        <v>0.42222463227476431</v>
      </c>
      <c r="I15" s="159">
        <v>84</v>
      </c>
      <c r="J15" s="63">
        <v>0.16</v>
      </c>
      <c r="K15" s="157">
        <f t="shared" si="1"/>
        <v>121.17561947257271</v>
      </c>
      <c r="L15" s="157">
        <f t="shared" si="2"/>
        <v>157.60080000000002</v>
      </c>
      <c r="M15" s="157">
        <f t="shared" si="3"/>
        <v>36.425180527427315</v>
      </c>
      <c r="N15" s="157">
        <f t="shared" si="4"/>
        <v>133.56</v>
      </c>
      <c r="O15" s="157">
        <f t="shared" si="5"/>
        <v>12.384380527427297</v>
      </c>
      <c r="P15" s="58">
        <f t="shared" si="6"/>
        <v>0.10220191637006996</v>
      </c>
      <c r="Q15" s="157">
        <f t="shared" si="7"/>
        <v>0.14743310151699163</v>
      </c>
    </row>
    <row r="16" spans="1:17" ht="18.75">
      <c r="A16" s="15" t="s">
        <v>860</v>
      </c>
      <c r="B16" s="24" t="s">
        <v>493</v>
      </c>
      <c r="C16" s="20" t="s">
        <v>127</v>
      </c>
      <c r="D16" s="150">
        <v>3.18</v>
      </c>
      <c r="E16" s="156">
        <f t="shared" si="0"/>
        <v>0.51</v>
      </c>
      <c r="F16" s="64">
        <f>(G16/84)+J16</f>
        <v>1.4324293864190594</v>
      </c>
      <c r="G16" s="63">
        <v>106.88406845920099</v>
      </c>
      <c r="H16" s="139">
        <v>6.7539565285190242E-2</v>
      </c>
      <c r="I16" s="159">
        <v>84</v>
      </c>
      <c r="J16" s="63">
        <v>0.16</v>
      </c>
      <c r="K16" s="157">
        <f t="shared" si="1"/>
        <v>120.32406845920099</v>
      </c>
      <c r="L16" s="157">
        <f t="shared" si="2"/>
        <v>157.60080000000002</v>
      </c>
      <c r="M16" s="157">
        <f t="shared" si="3"/>
        <v>37.276731540799034</v>
      </c>
      <c r="N16" s="157">
        <f t="shared" si="4"/>
        <v>133.56</v>
      </c>
      <c r="O16" s="157">
        <f t="shared" si="5"/>
        <v>13.235931540799015</v>
      </c>
      <c r="P16" s="58">
        <f t="shared" si="6"/>
        <v>0.11000236037802365</v>
      </c>
      <c r="Q16" s="157">
        <f t="shared" si="7"/>
        <v>0.15757061358094065</v>
      </c>
    </row>
    <row r="17" spans="1:17" ht="18.75">
      <c r="A17" s="15" t="s">
        <v>860</v>
      </c>
      <c r="B17" s="24" t="s">
        <v>515</v>
      </c>
      <c r="C17" s="20" t="s">
        <v>98</v>
      </c>
      <c r="D17" s="150">
        <v>5.88</v>
      </c>
      <c r="E17" s="156">
        <f t="shared" si="0"/>
        <v>0.51</v>
      </c>
      <c r="F17" s="64">
        <f>(G17/45)+J17</f>
        <v>2.6778961969710244</v>
      </c>
      <c r="G17" s="63">
        <v>103.8553288636961</v>
      </c>
      <c r="H17" s="139">
        <v>4.9528433899193043E-2</v>
      </c>
      <c r="I17" s="159">
        <v>45</v>
      </c>
      <c r="J17" s="63">
        <v>0.37</v>
      </c>
      <c r="K17" s="157">
        <f t="shared" si="1"/>
        <v>120.50532886369609</v>
      </c>
      <c r="L17" s="157">
        <f t="shared" si="2"/>
        <v>156.114</v>
      </c>
      <c r="M17" s="157">
        <f t="shared" si="3"/>
        <v>35.608671136303911</v>
      </c>
      <c r="N17" s="157">
        <f t="shared" si="4"/>
        <v>132.30000000000001</v>
      </c>
      <c r="O17" s="157">
        <f t="shared" si="5"/>
        <v>11.794671136303919</v>
      </c>
      <c r="P17" s="58">
        <f t="shared" si="6"/>
        <v>9.7876759870469329E-2</v>
      </c>
      <c r="Q17" s="157">
        <f t="shared" si="7"/>
        <v>0.26210380302897596</v>
      </c>
    </row>
    <row r="18" spans="1:17" ht="18.75">
      <c r="A18" s="15" t="s">
        <v>860</v>
      </c>
      <c r="B18" s="24" t="s">
        <v>515</v>
      </c>
      <c r="C18" s="20" t="s">
        <v>100</v>
      </c>
      <c r="D18" s="150">
        <v>4.8</v>
      </c>
      <c r="E18" s="156">
        <f t="shared" si="0"/>
        <v>0.51</v>
      </c>
      <c r="F18" s="64">
        <f>(G18/45)+J18</f>
        <v>2.1928941080004916</v>
      </c>
      <c r="G18" s="63">
        <v>82.030234860022119</v>
      </c>
      <c r="H18" s="139">
        <v>4.7449557412445248E-2</v>
      </c>
      <c r="I18" s="159">
        <v>45</v>
      </c>
      <c r="J18" s="63">
        <v>0.37</v>
      </c>
      <c r="K18" s="157">
        <f t="shared" si="1"/>
        <v>98.680234860022125</v>
      </c>
      <c r="L18" s="157">
        <f t="shared" si="2"/>
        <v>127.44</v>
      </c>
      <c r="M18" s="157">
        <f t="shared" si="3"/>
        <v>28.759765139977873</v>
      </c>
      <c r="N18" s="157">
        <f t="shared" si="4"/>
        <v>108</v>
      </c>
      <c r="O18" s="157">
        <f t="shared" si="5"/>
        <v>9.3197651399778749</v>
      </c>
      <c r="P18" s="58">
        <f t="shared" si="6"/>
        <v>9.444409159745068E-2</v>
      </c>
      <c r="Q18" s="157">
        <f t="shared" si="7"/>
        <v>0.20710589199950832</v>
      </c>
    </row>
    <row r="19" spans="1:17" ht="18.75">
      <c r="A19" s="15" t="s">
        <v>860</v>
      </c>
      <c r="B19" s="24" t="s">
        <v>515</v>
      </c>
      <c r="C19" s="20" t="s">
        <v>102</v>
      </c>
      <c r="D19" s="150">
        <v>6.74</v>
      </c>
      <c r="E19" s="156">
        <f t="shared" si="0"/>
        <v>0.51</v>
      </c>
      <c r="F19" s="64">
        <f>(G19/45)+J19</f>
        <v>3.0664510424940365</v>
      </c>
      <c r="G19" s="63">
        <v>121.34029691223164</v>
      </c>
      <c r="H19" s="139">
        <v>0.31272428704685995</v>
      </c>
      <c r="I19" s="159">
        <v>45</v>
      </c>
      <c r="J19" s="63">
        <v>0.37</v>
      </c>
      <c r="K19" s="157">
        <f t="shared" si="1"/>
        <v>137.99029691223166</v>
      </c>
      <c r="L19" s="157">
        <f t="shared" si="2"/>
        <v>178.947</v>
      </c>
      <c r="M19" s="157">
        <f t="shared" si="3"/>
        <v>40.956703087768346</v>
      </c>
      <c r="N19" s="157">
        <f t="shared" si="4"/>
        <v>151.65</v>
      </c>
      <c r="O19" s="157">
        <f t="shared" si="5"/>
        <v>13.659703087768349</v>
      </c>
      <c r="P19" s="58">
        <f t="shared" si="6"/>
        <v>9.8990315938348658E-2</v>
      </c>
      <c r="Q19" s="157">
        <f t="shared" si="7"/>
        <v>0.30354895750596333</v>
      </c>
    </row>
    <row r="20" spans="1:17" ht="18.75">
      <c r="A20" s="15" t="s">
        <v>860</v>
      </c>
      <c r="B20" s="24" t="s">
        <v>515</v>
      </c>
      <c r="C20" s="20" t="s">
        <v>104</v>
      </c>
      <c r="D20" s="150">
        <v>6.06</v>
      </c>
      <c r="E20" s="156">
        <f t="shared" si="0"/>
        <v>0.51</v>
      </c>
      <c r="F20" s="64">
        <f>(G20/45)+J20</f>
        <v>2.7641248771682827</v>
      </c>
      <c r="G20" s="63">
        <v>107.73561947257271</v>
      </c>
      <c r="H20" s="139">
        <v>0.4347900123087437</v>
      </c>
      <c r="I20" s="159">
        <v>45</v>
      </c>
      <c r="J20" s="63">
        <v>0.37</v>
      </c>
      <c r="K20" s="157">
        <f t="shared" si="1"/>
        <v>124.38561947257273</v>
      </c>
      <c r="L20" s="157">
        <f t="shared" si="2"/>
        <v>160.89299999999997</v>
      </c>
      <c r="M20" s="157">
        <f t="shared" si="3"/>
        <v>36.507380527427244</v>
      </c>
      <c r="N20" s="157">
        <f t="shared" si="4"/>
        <v>136.35</v>
      </c>
      <c r="O20" s="157">
        <f t="shared" si="5"/>
        <v>11.964380527427267</v>
      </c>
      <c r="P20" s="58">
        <f t="shared" si="6"/>
        <v>9.6187811566637221E-2</v>
      </c>
      <c r="Q20" s="157">
        <f t="shared" si="7"/>
        <v>0.26587512283171705</v>
      </c>
    </row>
    <row r="21" spans="1:17" ht="18.75">
      <c r="A21" s="15" t="s">
        <v>860</v>
      </c>
      <c r="B21" s="24" t="s">
        <v>515</v>
      </c>
      <c r="C21" s="20" t="s">
        <v>127</v>
      </c>
      <c r="D21" s="150">
        <v>6.06</v>
      </c>
      <c r="E21" s="156">
        <f t="shared" si="0"/>
        <v>0.51</v>
      </c>
      <c r="F21" s="64">
        <f>(G21/45)+J21</f>
        <v>2.7452015213155776</v>
      </c>
      <c r="G21" s="63">
        <v>106.88406845920099</v>
      </c>
      <c r="H21" s="139">
        <v>8.1241967664457515E-2</v>
      </c>
      <c r="I21" s="159">
        <v>45</v>
      </c>
      <c r="J21" s="63">
        <v>0.37</v>
      </c>
      <c r="K21" s="157">
        <f t="shared" si="1"/>
        <v>123.53406845920099</v>
      </c>
      <c r="L21" s="157">
        <f t="shared" si="2"/>
        <v>160.89299999999997</v>
      </c>
      <c r="M21" s="157">
        <f t="shared" si="3"/>
        <v>37.358931540798977</v>
      </c>
      <c r="N21" s="157">
        <f t="shared" si="4"/>
        <v>136.35</v>
      </c>
      <c r="O21" s="157">
        <f t="shared" si="5"/>
        <v>12.815931540798999</v>
      </c>
      <c r="P21" s="58">
        <f t="shared" si="6"/>
        <v>0.10374410638820381</v>
      </c>
      <c r="Q21" s="157">
        <f t="shared" si="7"/>
        <v>0.28479847868442221</v>
      </c>
    </row>
    <row r="22" spans="1:17" ht="18.75">
      <c r="A22" s="15" t="s">
        <v>860</v>
      </c>
      <c r="B22" s="24" t="s">
        <v>863</v>
      </c>
      <c r="C22" s="20" t="s">
        <v>98</v>
      </c>
      <c r="D22" s="150">
        <v>8.3800000000000008</v>
      </c>
      <c r="E22" s="156">
        <f t="shared" si="0"/>
        <v>0.54999999999999993</v>
      </c>
      <c r="F22" s="64">
        <f>(G22/35)+J22</f>
        <v>3.447295110391317</v>
      </c>
      <c r="G22" s="63">
        <v>103.8553288636961</v>
      </c>
      <c r="H22" s="139">
        <v>5.0314754026119075E-2</v>
      </c>
      <c r="I22" s="159">
        <v>35</v>
      </c>
      <c r="J22" s="63">
        <v>0.48</v>
      </c>
      <c r="K22" s="157">
        <f t="shared" si="1"/>
        <v>120.6553288636961</v>
      </c>
      <c r="L22" s="157">
        <f t="shared" si="2"/>
        <v>173.04700000000003</v>
      </c>
      <c r="M22" s="157">
        <f t="shared" si="3"/>
        <v>52.391671136303927</v>
      </c>
      <c r="N22" s="157">
        <f t="shared" si="4"/>
        <v>146.65</v>
      </c>
      <c r="O22" s="157">
        <f t="shared" si="5"/>
        <v>25.994671136303907</v>
      </c>
      <c r="P22" s="58">
        <f t="shared" si="6"/>
        <v>0.2154456946171851</v>
      </c>
      <c r="Q22" s="157">
        <f t="shared" si="7"/>
        <v>0.74270488960868308</v>
      </c>
    </row>
    <row r="23" spans="1:17" ht="18.75">
      <c r="A23" s="15" t="s">
        <v>860</v>
      </c>
      <c r="B23" s="24" t="s">
        <v>863</v>
      </c>
      <c r="C23" s="20" t="s">
        <v>100</v>
      </c>
      <c r="D23" s="150">
        <v>6.8</v>
      </c>
      <c r="E23" s="156">
        <f t="shared" si="0"/>
        <v>0.54999999999999993</v>
      </c>
      <c r="F23" s="64">
        <f>(G23/35)+J23</f>
        <v>2.823720996000632</v>
      </c>
      <c r="G23" s="63">
        <v>82.030234860022119</v>
      </c>
      <c r="H23" s="139">
        <v>4.8371662175126992E-2</v>
      </c>
      <c r="I23" s="159">
        <v>35</v>
      </c>
      <c r="J23" s="63">
        <v>0.48</v>
      </c>
      <c r="K23" s="157">
        <f t="shared" si="1"/>
        <v>98.830234860022117</v>
      </c>
      <c r="L23" s="157">
        <f t="shared" si="2"/>
        <v>140.41999999999999</v>
      </c>
      <c r="M23" s="157">
        <f t="shared" si="3"/>
        <v>41.589765139977871</v>
      </c>
      <c r="N23" s="157">
        <f t="shared" si="4"/>
        <v>119</v>
      </c>
      <c r="O23" s="157">
        <f t="shared" si="5"/>
        <v>20.169765139977883</v>
      </c>
      <c r="P23" s="58">
        <f t="shared" si="6"/>
        <v>0.20408496619020752</v>
      </c>
      <c r="Q23" s="157">
        <f t="shared" si="7"/>
        <v>0.57627900399936804</v>
      </c>
    </row>
    <row r="24" spans="1:17" ht="18.75">
      <c r="A24" s="15" t="s">
        <v>860</v>
      </c>
      <c r="B24" s="24" t="s">
        <v>863</v>
      </c>
      <c r="C24" s="20" t="s">
        <v>102</v>
      </c>
      <c r="D24" s="150">
        <v>9.66</v>
      </c>
      <c r="E24" s="156">
        <f t="shared" si="0"/>
        <v>0.55999999999999994</v>
      </c>
      <c r="F24" s="64">
        <f>(G24/35)+J24</f>
        <v>3.9468656260637611</v>
      </c>
      <c r="G24" s="63">
        <v>121.34029691223164</v>
      </c>
      <c r="H24" s="139">
        <v>0.31815259597987794</v>
      </c>
      <c r="I24" s="159">
        <v>35</v>
      </c>
      <c r="J24" s="63">
        <v>0.48</v>
      </c>
      <c r="K24" s="157">
        <f t="shared" si="1"/>
        <v>138.14029691223163</v>
      </c>
      <c r="L24" s="157">
        <f t="shared" si="2"/>
        <v>199.47899999999998</v>
      </c>
      <c r="M24" s="157">
        <f t="shared" si="3"/>
        <v>61.338703087768351</v>
      </c>
      <c r="N24" s="157">
        <f t="shared" si="4"/>
        <v>169.05</v>
      </c>
      <c r="O24" s="157">
        <f t="shared" si="5"/>
        <v>30.909703087768378</v>
      </c>
      <c r="P24" s="58">
        <f t="shared" si="6"/>
        <v>0.22375587557486623</v>
      </c>
      <c r="Q24" s="157">
        <f t="shared" si="7"/>
        <v>0.88313437393623939</v>
      </c>
    </row>
    <row r="25" spans="1:17" ht="18.75">
      <c r="A25" s="15" t="s">
        <v>860</v>
      </c>
      <c r="B25" s="24" t="s">
        <v>863</v>
      </c>
      <c r="C25" s="20" t="s">
        <v>104</v>
      </c>
      <c r="D25" s="150">
        <v>8.66</v>
      </c>
      <c r="E25" s="156">
        <f t="shared" si="0"/>
        <v>0.54999999999999993</v>
      </c>
      <c r="F25" s="64">
        <f>(G25/35)+J25</f>
        <v>3.55816055635922</v>
      </c>
      <c r="G25" s="63">
        <v>107.73561947257271</v>
      </c>
      <c r="H25" s="139">
        <v>0.44397849913116355</v>
      </c>
      <c r="I25" s="159">
        <v>35</v>
      </c>
      <c r="J25" s="63">
        <v>0.48</v>
      </c>
      <c r="K25" s="157">
        <f t="shared" si="1"/>
        <v>124.53561947257271</v>
      </c>
      <c r="L25" s="157">
        <f t="shared" si="2"/>
        <v>178.82900000000001</v>
      </c>
      <c r="M25" s="157">
        <f t="shared" si="3"/>
        <v>54.293380527427303</v>
      </c>
      <c r="N25" s="157">
        <f t="shared" si="4"/>
        <v>151.55000000000001</v>
      </c>
      <c r="O25" s="157">
        <f t="shared" si="5"/>
        <v>27.014380527427306</v>
      </c>
      <c r="P25" s="58">
        <f t="shared" si="6"/>
        <v>0.21692091501080027</v>
      </c>
      <c r="Q25" s="157">
        <f t="shared" si="7"/>
        <v>0.77183944364078017</v>
      </c>
    </row>
    <row r="26" spans="1:17" ht="18.75">
      <c r="A26" s="15" t="s">
        <v>860</v>
      </c>
      <c r="B26" s="24" t="s">
        <v>863</v>
      </c>
      <c r="C26" s="20" t="s">
        <v>127</v>
      </c>
      <c r="D26" s="150">
        <v>8.66</v>
      </c>
      <c r="E26" s="156">
        <f t="shared" si="0"/>
        <v>0.55999999999999994</v>
      </c>
      <c r="F26" s="64">
        <f>(G26/35)+J26</f>
        <v>3.5338305274057427</v>
      </c>
      <c r="G26" s="63">
        <v>106.88406845920099</v>
      </c>
      <c r="H26" s="139">
        <v>8.2538149518266657E-2</v>
      </c>
      <c r="I26" s="159">
        <v>14</v>
      </c>
      <c r="J26" s="63">
        <v>0.48</v>
      </c>
      <c r="K26" s="157">
        <f t="shared" si="1"/>
        <v>49.473627383680395</v>
      </c>
      <c r="L26" s="157">
        <f t="shared" si="2"/>
        <v>71.531599999999997</v>
      </c>
      <c r="M26" s="157">
        <f t="shared" si="3"/>
        <v>22.057972616319603</v>
      </c>
      <c r="N26" s="157">
        <f t="shared" si="4"/>
        <v>60.620000000000005</v>
      </c>
      <c r="O26" s="157">
        <f t="shared" si="5"/>
        <v>11.14637261631961</v>
      </c>
      <c r="P26" s="58">
        <f t="shared" si="6"/>
        <v>0.22529927975316411</v>
      </c>
      <c r="Q26" s="157">
        <f t="shared" si="7"/>
        <v>0.79616947259425785</v>
      </c>
    </row>
    <row r="27" spans="1:17" ht="18.75">
      <c r="A27" s="15" t="s">
        <v>860</v>
      </c>
      <c r="B27" s="24" t="s">
        <v>864</v>
      </c>
      <c r="C27" s="20" t="s">
        <v>98</v>
      </c>
      <c r="D27" s="150">
        <v>18.579999999999998</v>
      </c>
      <c r="E27" s="156">
        <f t="shared" si="0"/>
        <v>0.57999999999999996</v>
      </c>
      <c r="F27" s="64">
        <f>(G27/16)+J27</f>
        <v>7.1209580539810062</v>
      </c>
      <c r="G27" s="63">
        <v>103.8553288636961</v>
      </c>
      <c r="H27" s="139">
        <v>5.3146984728733672E-2</v>
      </c>
      <c r="I27" s="159">
        <v>14</v>
      </c>
      <c r="J27" s="63">
        <v>0.63</v>
      </c>
      <c r="K27" s="157">
        <f t="shared" si="1"/>
        <v>99.693412755734087</v>
      </c>
      <c r="L27" s="157">
        <f t="shared" si="2"/>
        <v>153.4708</v>
      </c>
      <c r="M27" s="157">
        <f t="shared" si="3"/>
        <v>53.77738724426591</v>
      </c>
      <c r="N27" s="157">
        <f t="shared" si="4"/>
        <v>130.06</v>
      </c>
      <c r="O27" s="157">
        <f t="shared" si="5"/>
        <v>30.366587244265915</v>
      </c>
      <c r="P27" s="58">
        <f t="shared" si="6"/>
        <v>0.30459973638046928</v>
      </c>
      <c r="Q27" s="157">
        <f t="shared" si="7"/>
        <v>2.1690419460189938</v>
      </c>
    </row>
    <row r="28" spans="1:17" ht="18.75">
      <c r="A28" s="15" t="s">
        <v>860</v>
      </c>
      <c r="B28" s="24" t="s">
        <v>864</v>
      </c>
      <c r="C28" s="20" t="s">
        <v>100</v>
      </c>
      <c r="D28" s="150">
        <v>15.1</v>
      </c>
      <c r="E28" s="156">
        <f t="shared" si="0"/>
        <v>0.57999999999999996</v>
      </c>
      <c r="F28" s="64">
        <f>(G28/16)+J28</f>
        <v>5.7568896787513824</v>
      </c>
      <c r="G28" s="63">
        <v>82.030234860022119</v>
      </c>
      <c r="H28" s="139">
        <v>5.1747176516864668E-2</v>
      </c>
      <c r="I28" s="159">
        <v>14</v>
      </c>
      <c r="J28" s="63">
        <v>0.63</v>
      </c>
      <c r="K28" s="157">
        <f t="shared" si="1"/>
        <v>80.596455502519348</v>
      </c>
      <c r="L28" s="157">
        <f t="shared" si="2"/>
        <v>124.72599999999998</v>
      </c>
      <c r="M28" s="157">
        <f t="shared" si="3"/>
        <v>44.129544497480637</v>
      </c>
      <c r="N28" s="157">
        <f t="shared" si="4"/>
        <v>105.7</v>
      </c>
      <c r="O28" s="157">
        <f t="shared" si="5"/>
        <v>25.103544497480655</v>
      </c>
      <c r="P28" s="58">
        <f t="shared" si="6"/>
        <v>0.311472065873864</v>
      </c>
      <c r="Q28" s="157">
        <f t="shared" si="7"/>
        <v>1.7931103212486181</v>
      </c>
    </row>
    <row r="29" spans="1:17" ht="18.75">
      <c r="A29" s="15" t="s">
        <v>860</v>
      </c>
      <c r="B29" s="24" t="s">
        <v>864</v>
      </c>
      <c r="C29" s="20" t="s">
        <v>102</v>
      </c>
      <c r="D29" s="150">
        <v>21.5</v>
      </c>
      <c r="E29" s="156">
        <f t="shared" si="0"/>
        <v>0.57999999999999996</v>
      </c>
      <c r="F29" s="64">
        <f>(G29/16)+J29</f>
        <v>8.2137685570144772</v>
      </c>
      <c r="G29" s="63">
        <v>121.34029691223164</v>
      </c>
      <c r="H29" s="139">
        <v>0.33783666725836115</v>
      </c>
      <c r="I29" s="159">
        <v>14</v>
      </c>
      <c r="J29" s="63">
        <v>0.63</v>
      </c>
      <c r="K29" s="157">
        <f t="shared" si="1"/>
        <v>114.99275979820268</v>
      </c>
      <c r="L29" s="157">
        <f t="shared" si="2"/>
        <v>177.58999999999997</v>
      </c>
      <c r="M29" s="157">
        <f t="shared" si="3"/>
        <v>62.597240201797291</v>
      </c>
      <c r="N29" s="157">
        <f t="shared" si="4"/>
        <v>150.5</v>
      </c>
      <c r="O29" s="157">
        <f t="shared" si="5"/>
        <v>35.507240201797316</v>
      </c>
      <c r="P29" s="58">
        <f t="shared" si="6"/>
        <v>0.30877805058429675</v>
      </c>
      <c r="Q29" s="157">
        <f t="shared" si="7"/>
        <v>2.5362314429855224</v>
      </c>
    </row>
    <row r="30" spans="1:17" ht="18.75">
      <c r="A30" s="145" t="s">
        <v>860</v>
      </c>
      <c r="B30" s="146" t="s">
        <v>864</v>
      </c>
      <c r="C30" s="147" t="s">
        <v>104</v>
      </c>
      <c r="D30" s="153">
        <v>19.3</v>
      </c>
      <c r="E30" s="156">
        <f t="shared" si="0"/>
        <v>0.57999999999999996</v>
      </c>
      <c r="F30" s="64">
        <f>(G30/16)+J30</f>
        <v>7.3634762170357941</v>
      </c>
      <c r="G30" s="140">
        <v>107.73561947257271</v>
      </c>
      <c r="H30" s="139">
        <v>0.47787744307565205</v>
      </c>
      <c r="I30" s="159">
        <v>14</v>
      </c>
      <c r="J30" s="140">
        <v>0.63</v>
      </c>
      <c r="K30" s="157">
        <f t="shared" si="1"/>
        <v>103.08866703850111</v>
      </c>
      <c r="L30" s="157">
        <f t="shared" si="2"/>
        <v>159.41800000000001</v>
      </c>
      <c r="M30" s="157">
        <f t="shared" si="3"/>
        <v>56.329332961498892</v>
      </c>
      <c r="N30" s="157">
        <f t="shared" si="4"/>
        <v>135.1</v>
      </c>
      <c r="O30" s="157">
        <f t="shared" si="5"/>
        <v>32.01133296149888</v>
      </c>
      <c r="P30" s="58">
        <f t="shared" si="6"/>
        <v>0.31052232879821234</v>
      </c>
      <c r="Q30" s="157">
        <f t="shared" si="7"/>
        <v>2.2865237829642058</v>
      </c>
    </row>
    <row r="31" spans="1:17" ht="19.5" thickBot="1">
      <c r="A31" s="89" t="s">
        <v>860</v>
      </c>
      <c r="B31" s="148" t="s">
        <v>864</v>
      </c>
      <c r="C31" s="55" t="s">
        <v>127</v>
      </c>
      <c r="D31" s="154">
        <v>19.3</v>
      </c>
      <c r="E31" s="156">
        <f t="shared" si="0"/>
        <v>0.59</v>
      </c>
      <c r="F31" s="64">
        <f>(G31/16)+J31</f>
        <v>7.3102542787000617</v>
      </c>
      <c r="G31" s="142">
        <v>106.88406845920099</v>
      </c>
      <c r="H31" s="139">
        <v>8.7208500537670541E-2</v>
      </c>
      <c r="I31" s="159">
        <v>14</v>
      </c>
      <c r="J31" s="142">
        <v>0.63</v>
      </c>
      <c r="K31" s="157">
        <f t="shared" si="1"/>
        <v>102.34355990180086</v>
      </c>
      <c r="L31" s="157">
        <f t="shared" si="2"/>
        <v>159.41800000000001</v>
      </c>
      <c r="M31" s="157">
        <f t="shared" si="3"/>
        <v>57.074440098199148</v>
      </c>
      <c r="N31" s="157">
        <f t="shared" si="4"/>
        <v>135.1</v>
      </c>
      <c r="O31" s="157">
        <f t="shared" si="5"/>
        <v>32.756440098199135</v>
      </c>
      <c r="P31" s="58">
        <f t="shared" si="6"/>
        <v>0.32006352065170585</v>
      </c>
      <c r="Q31" s="157">
        <f t="shared" si="7"/>
        <v>2.3397457212999382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Dane kontaktowe</vt:lpstr>
      <vt:lpstr>INDEX</vt:lpstr>
      <vt:lpstr>2022.02.01</vt:lpstr>
      <vt:lpstr>2021.09.01</vt:lpstr>
      <vt:lpstr>966UZ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2020-07-17T09:19:07Z</dcterms:created>
  <dcterms:modified xsi:type="dcterms:W3CDTF">2023-03-06T13:09:04Z</dcterms:modified>
</cp:coreProperties>
</file>