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ab-my.sharepoint.com/personal/dariusz_kijowski_esab_pl/Documents/Documents/BPL/Cennik/Cenniki/2023/Październik2023/"/>
    </mc:Choice>
  </mc:AlternateContent>
  <xr:revisionPtr revIDLastSave="153" documentId="13_ncr:1_{AC32D0A5-0189-4942-B511-7F21AEBDCA0C}" xr6:coauthVersionLast="47" xr6:coauthVersionMax="47" xr10:uidLastSave="{5BEAA1A6-7F5D-4FFA-ABED-1FC76368644B}"/>
  <bookViews>
    <workbookView xWindow="-110" yWindow="-110" windowWidth="19420" windowHeight="10420" xr2:uid="{00000000-000D-0000-FFFF-FFFF00000000}"/>
  </bookViews>
  <sheets>
    <sheet name="Cennik" sheetId="1" r:id="rId1"/>
    <sheet name="Spis treści" sheetId="2" r:id="rId2"/>
    <sheet name="1.1. El. rutylowe" sheetId="3" r:id="rId3"/>
    <sheet name="1.2. El. zasadowe" sheetId="4" r:id="rId4"/>
    <sheet name="1.3. El. do cięcia" sheetId="5" r:id="rId5"/>
    <sheet name="1.4. El. niskostopowe" sheetId="6" r:id="rId6"/>
    <sheet name="1.5. El. wysokostopowe" sheetId="7" r:id="rId7"/>
    <sheet name="1.6. El. do żeliwa, Ni, Cu, Al" sheetId="8" r:id="rId8"/>
    <sheet name="1.7. El.do napawania" sheetId="9" r:id="rId9"/>
    <sheet name="2.1. Druty niestopowe" sheetId="10" r:id="rId10"/>
    <sheet name="2.2. Druty niskostopowe" sheetId="11" r:id="rId11"/>
    <sheet name="2.3.Pręty niskostopowe" sheetId="12" r:id="rId12"/>
    <sheet name="2.4. Druty wysokostopowe" sheetId="13" r:id="rId13"/>
    <sheet name="2.5. Pręty wysokostopowe" sheetId="14" r:id="rId14"/>
    <sheet name="2.6. Druty lite do napawania" sheetId="15" r:id="rId15"/>
    <sheet name="3.1.Druty rdzeniowe niestopowe" sheetId="16" r:id="rId16"/>
    <sheet name="3.2. Druty rdzeniowe wysokostop" sheetId="17" r:id="rId17"/>
    <sheet name="3.3. Druty rdzeniowe do napawan" sheetId="18" r:id="rId18"/>
    <sheet name="4.1. Druty do aluminium" sheetId="19" r:id="rId19"/>
    <sheet name="4.2. Pręty do aluminium" sheetId="20" r:id="rId20"/>
    <sheet name="5.1. Druty Ni, Cu" sheetId="21" r:id="rId21"/>
    <sheet name="5.2. Pręty Ni, Cu" sheetId="22" r:id="rId22"/>
    <sheet name="6.1. Druty niest. pod topnik" sheetId="23" r:id="rId23"/>
    <sheet name="6.2. Druty wysokost. pod topnik" sheetId="24" r:id="rId24"/>
    <sheet name="6.3. Taśmy wysokostopowe" sheetId="25" r:id="rId25"/>
    <sheet name="7. Topniki" sheetId="26" r:id="rId26"/>
    <sheet name="8. Pręty do spawania gazowego" sheetId="27" r:id="rId27"/>
    <sheet name="9. Podkładki ceramiczne" sheetId="28" r:id="rId28"/>
    <sheet name="10.1. MPac 250 kg" sheetId="29" r:id="rId29"/>
    <sheet name="10.2. MPac 475 kg" sheetId="30" r:id="rId30"/>
    <sheet name="10.3. Aluminium MPac 141 kg" sheetId="31" r:id="rId31"/>
    <sheet name="11. STOODY" sheetId="36" r:id="rId32"/>
    <sheet name="12. EXATON" sheetId="38" r:id="rId33"/>
    <sheet name="Dopłaty stopowe" sheetId="33" r:id="rId34"/>
    <sheet name="Cennik numeryczny" sheetId="34" r:id="rId35"/>
    <sheet name="Cennik atestów" sheetId="37" r:id="rId36"/>
    <sheet name="Informacje" sheetId="35" r:id="rId37"/>
  </sheets>
  <definedNames>
    <definedName name="_xlnm._FilterDatabase" localSheetId="2" hidden="1">'1.1. El. rutylowe'!$N$1:$N$83</definedName>
    <definedName name="_xlnm._FilterDatabase" localSheetId="3" hidden="1">'1.2. El. zasadowe'!$N$1:$N$98</definedName>
    <definedName name="_xlnm._FilterDatabase" localSheetId="5" hidden="1">'1.4. El. niskostopowe'!$N$1:$N$75</definedName>
    <definedName name="_xlnm._FilterDatabase" localSheetId="6" hidden="1">'1.5. El. wysokostopowe'!$O$1:$O$1534</definedName>
    <definedName name="_xlnm._FilterDatabase" localSheetId="7" hidden="1">'1.6. El. do żeliwa, Ni, Cu, Al'!$O$1:$O$131</definedName>
    <definedName name="_xlnm._FilterDatabase" localSheetId="8" hidden="1">'1.7. El.do napawania'!$M$1:$M$78</definedName>
    <definedName name="_xlnm._FilterDatabase" localSheetId="31" hidden="1">'11. STOODY'!$K$1:$K$59</definedName>
    <definedName name="_xlnm._FilterDatabase" localSheetId="32" hidden="1">'12. EXATON'!$O$1:$O$179</definedName>
    <definedName name="_xlnm._FilterDatabase" localSheetId="9" hidden="1">'2.1. Druty niestopowe'!$N$1:$N$126</definedName>
    <definedName name="_xlnm._FilterDatabase" localSheetId="10" hidden="1">'2.2. Druty niskostopowe'!$M$1:$M$708</definedName>
    <definedName name="_xlnm._FilterDatabase" localSheetId="11" hidden="1">'2.3.Pręty niskostopowe'!$M$1:$M$71</definedName>
    <definedName name="_xlnm._FilterDatabase" localSheetId="12" hidden="1">'2.4. Druty wysokostopowe'!$N$1:$N$75</definedName>
    <definedName name="_xlnm._FilterDatabase" localSheetId="13" hidden="1">'2.5. Pręty wysokostopowe'!$N$1:$N$86</definedName>
    <definedName name="_xlnm._FilterDatabase" localSheetId="15" hidden="1">'3.1.Druty rdzeniowe niestopowe'!$M$1:$M$124</definedName>
    <definedName name="_xlnm._FilterDatabase" localSheetId="16" hidden="1">'3.2. Druty rdzeniowe wysokostop'!$N$1:$N$70</definedName>
    <definedName name="_xlnm._FilterDatabase" localSheetId="17" hidden="1">'3.3. Druty rdzeniowe do napawan'!$M$1:$M$68</definedName>
    <definedName name="_xlnm._FilterDatabase" localSheetId="18" hidden="1">'4.1. Druty do aluminium'!$N$1:$N$74</definedName>
    <definedName name="_xlnm._FilterDatabase" localSheetId="19" hidden="1">'4.2. Pręty do aluminium'!$N$1:$N$49</definedName>
    <definedName name="_xlnm._FilterDatabase" localSheetId="20" hidden="1">'5.1. Druty Ni, Cu'!$N$1:$N$60</definedName>
    <definedName name="_xlnm._FilterDatabase" localSheetId="22" hidden="1">'6.1. Druty niest. pod topnik'!$M$1:$M$153</definedName>
    <definedName name="_xlnm._FilterDatabase" localSheetId="23" hidden="1">'6.2. Druty wysokost. pod topnik'!$N$1:$N$59</definedName>
    <definedName name="_xlnm._FilterDatabase" localSheetId="25" hidden="1">'7. Topniki'!$I$1:$I$62</definedName>
    <definedName name="_xlnm._FilterDatabase" localSheetId="27" hidden="1">'9. Podkładki ceramiczne'!$N$1:$N$41</definedName>
    <definedName name="_xlnm._FilterDatabase" localSheetId="34" hidden="1">'Cennik numeryczny'!$J$1:$J$1402</definedName>
    <definedName name="_xlnm.Print_Area" localSheetId="2">'1.1. El. rutylowe'!$A$1:$M$50</definedName>
    <definedName name="_xlnm.Print_Area" localSheetId="3">'1.2. El. zasadowe'!$A$1:$M$68</definedName>
    <definedName name="_xlnm.Print_Area" localSheetId="4">'1.3. El. do cięcia'!$A$1:$M$8</definedName>
    <definedName name="_xlnm.Print_Area" localSheetId="5">'1.4. El. niskostopowe'!$A$1:$P$66</definedName>
    <definedName name="_xlnm.Print_Area" localSheetId="6">'1.5. El. wysokostopowe'!$A$1:$N$123</definedName>
    <definedName name="_xlnm.Print_Area" localSheetId="7">'1.6. El. do żeliwa, Ni, Cu, Al'!$A$1:$N$48</definedName>
    <definedName name="_xlnm.Print_Area" localSheetId="8">'1.7. El.do napawania'!$A$1:$L$62</definedName>
    <definedName name="_xlnm.Print_Area" localSheetId="28">'10.1. MPac 250 kg'!$A$1:$G$22</definedName>
    <definedName name="_xlnm.Print_Area" localSheetId="29">'10.2. MPac 475 kg'!$A$1:$G$20</definedName>
    <definedName name="_xlnm.Print_Area" localSheetId="30">'10.3. Aluminium MPac 141 kg'!$A$1:$G$16</definedName>
    <definedName name="_xlnm.Print_Area" localSheetId="9">'2.1. Druty niestopowe'!$A$1:$M$124</definedName>
    <definedName name="_xlnm.Print_Area" localSheetId="10">'2.2. Druty niskostopowe'!$A$1:$L$48</definedName>
    <definedName name="_xlnm.Print_Area" localSheetId="12">'2.4. Druty wysokostopowe'!$A$1:$P$72</definedName>
    <definedName name="_xlnm.Print_Area" localSheetId="13">'2.5. Pręty wysokostopowe'!$A$1:$P$86</definedName>
    <definedName name="_xlnm.Print_Area" localSheetId="14">'2.6. Druty lite do napawania'!$A$1:$N$13</definedName>
    <definedName name="_xlnm.Print_Area" localSheetId="15">'3.1.Druty rdzeniowe niestopowe'!$A$1:$L$87</definedName>
    <definedName name="_xlnm.Print_Area" localSheetId="16">'3.2. Druty rdzeniowe wysokostop'!$A$1:$P$25</definedName>
    <definedName name="_xlnm.Print_Area" localSheetId="17">'3.3. Druty rdzeniowe do napawan'!$A$1:$O$26</definedName>
    <definedName name="_xlnm.Print_Area" localSheetId="18">'4.1. Druty do aluminium'!$A$1:$P$43</definedName>
    <definedName name="_xlnm.Print_Area" localSheetId="19">'4.2. Pręty do aluminium'!$A$1:$P$24</definedName>
    <definedName name="_xlnm.Print_Area" localSheetId="20">'5.1. Druty Ni, Cu'!$A$1:$P$20</definedName>
    <definedName name="_xlnm.Print_Area" localSheetId="21">'5.2. Pręty Ni, Cu'!$A$1:$Q$17</definedName>
    <definedName name="_xlnm.Print_Area" localSheetId="22">'6.1. Druty niest. pod topnik'!$A$1:$P$82</definedName>
    <definedName name="_xlnm.Print_Area" localSheetId="23">'6.2. Druty wysokost. pod topnik'!$A$1:$P$23</definedName>
    <definedName name="_xlnm.Print_Area" localSheetId="24">'6.3. Taśmy wysokostopowe'!$A$1:$P$11</definedName>
    <definedName name="_xlnm.Print_Area" localSheetId="25">'7. Topniki'!$A$1:$H$41</definedName>
    <definedName name="_xlnm.Print_Area" localSheetId="26">'8. Pręty do spawania gazowego'!$A$1:$O$9</definedName>
    <definedName name="_xlnm.Print_Area" localSheetId="27">'9. Podkładki ceramiczne'!$A$1:$O$24</definedName>
    <definedName name="_xlnm.Print_Area" localSheetId="0">Cennik!$B$1:$E$55</definedName>
    <definedName name="_xlnm.Print_Area" localSheetId="34">'Cennik numeryczny'!#REF!</definedName>
    <definedName name="_xlnm.Print_Titles" localSheetId="3">'1.2. El. zasadowe'!$1:$3</definedName>
    <definedName name="_xlnm.Print_Titles" localSheetId="5">'1.4. El. niskostopowe'!$1:$3</definedName>
    <definedName name="_xlnm.Print_Titles" localSheetId="6">'1.5. El. wysokostopowe'!$1:$3</definedName>
    <definedName name="_xlnm.Print_Titles" localSheetId="28">'10.1. MPac 250 kg'!$1:$3</definedName>
    <definedName name="_xlnm.Print_Titles" localSheetId="30">'10.3. Aluminium MPac 141 kg'!$1:$3</definedName>
    <definedName name="_xlnm.Print_Titles" localSheetId="9">'2.1. Druty niestopowe'!$1:$3</definedName>
    <definedName name="_xlnm.Print_Titles" localSheetId="10">'2.2. Druty niskostopowe'!$1:$3</definedName>
    <definedName name="_xlnm.Print_Titles" localSheetId="12">'2.4. Druty wysokostopowe'!$1:$3</definedName>
    <definedName name="_xlnm.Print_Titles" localSheetId="13">'2.5. Pręty wysokostopowe'!$1:$3</definedName>
    <definedName name="_xlnm.Print_Titles" localSheetId="22">'6.1. Druty niest. pod topnik'!$1:$3</definedName>
    <definedName name="_xlnm.Print_Titles" localSheetId="25">'7. Topniki'!$1:$3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44" i="34" l="1"/>
  <c r="N1043" i="34"/>
  <c r="C1044" i="34"/>
  <c r="C1043" i="34"/>
  <c r="M29" i="19"/>
  <c r="O30" i="19"/>
  <c r="N30" i="19"/>
  <c r="K30" i="19"/>
  <c r="M30" i="19" s="1"/>
  <c r="O29" i="19"/>
  <c r="N29" i="19"/>
  <c r="K29" i="19"/>
  <c r="D1043" i="34" s="1"/>
  <c r="N855" i="34"/>
  <c r="D855" i="34"/>
  <c r="C855" i="34"/>
  <c r="O12" i="13"/>
  <c r="N12" i="13"/>
  <c r="L12" i="13"/>
  <c r="B855" i="34" s="1"/>
  <c r="K12" i="13"/>
  <c r="C1259" i="34"/>
  <c r="C1258" i="34"/>
  <c r="P82" i="38"/>
  <c r="O82" i="38"/>
  <c r="M82" i="38"/>
  <c r="J82" i="38"/>
  <c r="N82" i="38" s="1"/>
  <c r="P81" i="38"/>
  <c r="O81" i="38"/>
  <c r="M81" i="38"/>
  <c r="J81" i="38"/>
  <c r="K81" i="38" s="1"/>
  <c r="B1258" i="34" s="1"/>
  <c r="N586" i="34"/>
  <c r="M11" i="6" s="1"/>
  <c r="C586" i="34"/>
  <c r="B586" i="34"/>
  <c r="N14" i="6"/>
  <c r="O11" i="6"/>
  <c r="N11" i="6"/>
  <c r="L11" i="6"/>
  <c r="N1032" i="34"/>
  <c r="N1033" i="34"/>
  <c r="C1033" i="34"/>
  <c r="D1032" i="34"/>
  <c r="C1032" i="34"/>
  <c r="K18" i="19"/>
  <c r="O19" i="19"/>
  <c r="N19" i="19"/>
  <c r="K19" i="19"/>
  <c r="D1033" i="34" s="1"/>
  <c r="O18" i="19"/>
  <c r="N18" i="19"/>
  <c r="L18" i="19"/>
  <c r="B1032" i="34" s="1"/>
  <c r="L4" i="3"/>
  <c r="M23" i="12"/>
  <c r="M80" i="23"/>
  <c r="N11" i="4"/>
  <c r="M43" i="11"/>
  <c r="K4" i="27"/>
  <c r="K5" i="27"/>
  <c r="K6" i="27"/>
  <c r="K7" i="27"/>
  <c r="K8" i="27"/>
  <c r="C785" i="34"/>
  <c r="C784" i="34"/>
  <c r="C783" i="34"/>
  <c r="C782" i="34"/>
  <c r="N23" i="12"/>
  <c r="K23" i="12"/>
  <c r="L23" i="12" s="1"/>
  <c r="N22" i="12"/>
  <c r="M22" i="12"/>
  <c r="K22" i="12"/>
  <c r="L22" i="12" s="1"/>
  <c r="N21" i="12"/>
  <c r="M21" i="12"/>
  <c r="K21" i="12"/>
  <c r="L21" i="12" s="1"/>
  <c r="N20" i="12"/>
  <c r="M20" i="12"/>
  <c r="K20" i="12"/>
  <c r="L20" i="12" s="1"/>
  <c r="C1331" i="34"/>
  <c r="C1330" i="34"/>
  <c r="C1263" i="34"/>
  <c r="J86" i="38"/>
  <c r="K86" i="38" s="1"/>
  <c r="B1263" i="34" s="1"/>
  <c r="P86" i="38"/>
  <c r="O86" i="38"/>
  <c r="M86" i="38"/>
  <c r="J155" i="38"/>
  <c r="N155" i="38" s="1"/>
  <c r="J154" i="38"/>
  <c r="K154" i="38" s="1"/>
  <c r="B1330" i="34" s="1"/>
  <c r="P155" i="38"/>
  <c r="O155" i="38"/>
  <c r="M155" i="38"/>
  <c r="P154" i="38"/>
  <c r="O154" i="38"/>
  <c r="M154" i="38"/>
  <c r="O11" i="4"/>
  <c r="O10" i="4"/>
  <c r="N10" i="4"/>
  <c r="O9" i="4"/>
  <c r="N9" i="4"/>
  <c r="O8" i="4"/>
  <c r="N8" i="4"/>
  <c r="N101" i="34"/>
  <c r="N100" i="34"/>
  <c r="N99" i="34"/>
  <c r="N98" i="34"/>
  <c r="C101" i="34"/>
  <c r="C100" i="34"/>
  <c r="B100" i="34"/>
  <c r="C99" i="34"/>
  <c r="C98" i="34"/>
  <c r="L11" i="4"/>
  <c r="L10" i="4"/>
  <c r="L9" i="4"/>
  <c r="L8" i="4"/>
  <c r="N274" i="34"/>
  <c r="C274" i="34"/>
  <c r="N71" i="16"/>
  <c r="M71" i="16"/>
  <c r="K71" i="16"/>
  <c r="B274" i="34" s="1"/>
  <c r="O68" i="38"/>
  <c r="N1048" i="34"/>
  <c r="C1048" i="34"/>
  <c r="O35" i="19"/>
  <c r="N35" i="19"/>
  <c r="K35" i="19"/>
  <c r="D1048" i="34" s="1"/>
  <c r="K24" i="19"/>
  <c r="L24" i="19" s="1"/>
  <c r="B1038" i="34" s="1"/>
  <c r="K22" i="19"/>
  <c r="N1038" i="34"/>
  <c r="C1038" i="34"/>
  <c r="O24" i="19"/>
  <c r="N24" i="19"/>
  <c r="N1024" i="34"/>
  <c r="C1024" i="34"/>
  <c r="O9" i="19"/>
  <c r="N9" i="19"/>
  <c r="K9" i="19"/>
  <c r="L9" i="19" s="1"/>
  <c r="B1024" i="34" s="1"/>
  <c r="N845" i="34"/>
  <c r="C845" i="34"/>
  <c r="B845" i="34"/>
  <c r="N842" i="34"/>
  <c r="L43" i="11" s="1"/>
  <c r="C842" i="34"/>
  <c r="N46" i="11"/>
  <c r="M46" i="11"/>
  <c r="K46" i="11"/>
  <c r="K45" i="11"/>
  <c r="M45" i="11"/>
  <c r="N43" i="11"/>
  <c r="K43" i="11"/>
  <c r="B842" i="34" s="1"/>
  <c r="C385" i="34"/>
  <c r="B385" i="34"/>
  <c r="C384" i="34"/>
  <c r="N80" i="23"/>
  <c r="N81" i="23"/>
  <c r="M81" i="23"/>
  <c r="L81" i="23"/>
  <c r="L80" i="23"/>
  <c r="K81" i="23"/>
  <c r="K80" i="23"/>
  <c r="B384" i="34" s="1"/>
  <c r="D1044" i="34" l="1"/>
  <c r="M12" i="13"/>
  <c r="L30" i="19"/>
  <c r="B1044" i="34" s="1"/>
  <c r="L29" i="19"/>
  <c r="B1043" i="34" s="1"/>
  <c r="M18" i="19"/>
  <c r="N81" i="38"/>
  <c r="D1258" i="34"/>
  <c r="D1259" i="34"/>
  <c r="K82" i="38"/>
  <c r="B1259" i="34" s="1"/>
  <c r="M19" i="19"/>
  <c r="L19" i="19"/>
  <c r="B1033" i="34" s="1"/>
  <c r="L46" i="11"/>
  <c r="D1263" i="34"/>
  <c r="N154" i="38"/>
  <c r="B783" i="34"/>
  <c r="B784" i="34"/>
  <c r="M10" i="4"/>
  <c r="D1330" i="34"/>
  <c r="D1331" i="34"/>
  <c r="B785" i="34"/>
  <c r="B782" i="34"/>
  <c r="N86" i="38"/>
  <c r="K155" i="38"/>
  <c r="B1331" i="34" s="1"/>
  <c r="L71" i="16"/>
  <c r="M11" i="4"/>
  <c r="M9" i="4"/>
  <c r="M8" i="4"/>
  <c r="B101" i="34"/>
  <c r="B99" i="34"/>
  <c r="B98" i="34"/>
  <c r="D1038" i="34"/>
  <c r="L35" i="19"/>
  <c r="B1048" i="34" s="1"/>
  <c r="M35" i="19"/>
  <c r="M24" i="19"/>
  <c r="D1024" i="34"/>
  <c r="M9" i="19"/>
  <c r="N1301" i="34"/>
  <c r="N1300" i="34"/>
  <c r="N1299" i="34"/>
  <c r="N1298" i="34"/>
  <c r="C1301" i="34"/>
  <c r="C1300" i="34"/>
  <c r="C1299" i="34"/>
  <c r="C1298" i="34"/>
  <c r="N1247" i="34"/>
  <c r="N1246" i="34"/>
  <c r="N1245" i="34"/>
  <c r="N1244" i="34"/>
  <c r="C1247" i="34"/>
  <c r="C1246" i="34"/>
  <c r="C1245" i="34"/>
  <c r="C1244" i="34"/>
  <c r="J125" i="38"/>
  <c r="N125" i="38" s="1"/>
  <c r="J124" i="38"/>
  <c r="K124" i="38" s="1"/>
  <c r="B1300" i="34" s="1"/>
  <c r="J123" i="38"/>
  <c r="N123" i="38" s="1"/>
  <c r="J122" i="38"/>
  <c r="D1298" i="34" s="1"/>
  <c r="P125" i="38"/>
  <c r="O125" i="38"/>
  <c r="M125" i="38"/>
  <c r="P124" i="38"/>
  <c r="O124" i="38"/>
  <c r="N124" i="38"/>
  <c r="M124" i="38"/>
  <c r="P123" i="38"/>
  <c r="O123" i="38"/>
  <c r="M123" i="38"/>
  <c r="P122" i="38"/>
  <c r="O122" i="38"/>
  <c r="M122" i="38"/>
  <c r="J70" i="38"/>
  <c r="N70" i="38" s="1"/>
  <c r="J69" i="38"/>
  <c r="N69" i="38" s="1"/>
  <c r="J68" i="38"/>
  <c r="D1245" i="34" s="1"/>
  <c r="J67" i="38"/>
  <c r="N67" i="38" s="1"/>
  <c r="P70" i="38"/>
  <c r="O70" i="38"/>
  <c r="M70" i="38"/>
  <c r="P69" i="38"/>
  <c r="O69" i="38"/>
  <c r="M69" i="38"/>
  <c r="P68" i="38"/>
  <c r="M68" i="38"/>
  <c r="P67" i="38"/>
  <c r="O67" i="38"/>
  <c r="M67" i="38"/>
  <c r="L4" i="6"/>
  <c r="K68" i="38" l="1"/>
  <c r="B1245" i="34" s="1"/>
  <c r="K123" i="38"/>
  <c r="B1299" i="34" s="1"/>
  <c r="K122" i="38"/>
  <c r="B1298" i="34" s="1"/>
  <c r="D1246" i="34"/>
  <c r="D1300" i="34"/>
  <c r="D1244" i="34"/>
  <c r="D1247" i="34"/>
  <c r="D1301" i="34"/>
  <c r="D1299" i="34"/>
  <c r="N122" i="38"/>
  <c r="K125" i="38"/>
  <c r="B1301" i="34" s="1"/>
  <c r="K69" i="38"/>
  <c r="B1246" i="34" s="1"/>
  <c r="K67" i="38"/>
  <c r="B1244" i="34" s="1"/>
  <c r="N68" i="38"/>
  <c r="K70" i="38"/>
  <c r="B1247" i="34" s="1"/>
  <c r="N20" i="9"/>
  <c r="C1319" i="34"/>
  <c r="C1318" i="34"/>
  <c r="C1317" i="34"/>
  <c r="N1252" i="34"/>
  <c r="N1251" i="34"/>
  <c r="C1252" i="34"/>
  <c r="C1251" i="34"/>
  <c r="J143" i="38"/>
  <c r="N143" i="38" s="1"/>
  <c r="J142" i="38"/>
  <c r="N142" i="38" s="1"/>
  <c r="J141" i="38"/>
  <c r="N141" i="38" s="1"/>
  <c r="P143" i="38"/>
  <c r="O143" i="38"/>
  <c r="M143" i="38"/>
  <c r="P142" i="38"/>
  <c r="O142" i="38"/>
  <c r="M142" i="38"/>
  <c r="K142" i="38"/>
  <c r="B1318" i="34" s="1"/>
  <c r="P141" i="38"/>
  <c r="O141" i="38"/>
  <c r="M141" i="38"/>
  <c r="J75" i="38"/>
  <c r="N75" i="38" s="1"/>
  <c r="J74" i="38"/>
  <c r="N74" i="38" s="1"/>
  <c r="P75" i="38"/>
  <c r="O75" i="38"/>
  <c r="M75" i="38"/>
  <c r="P74" i="38"/>
  <c r="O74" i="38"/>
  <c r="M74" i="38"/>
  <c r="K17" i="21"/>
  <c r="M17" i="21" s="1"/>
  <c r="O18" i="21"/>
  <c r="O17" i="21"/>
  <c r="N17" i="21"/>
  <c r="C1092" i="34"/>
  <c r="C1056" i="34"/>
  <c r="O42" i="19"/>
  <c r="N42" i="19"/>
  <c r="K42" i="19"/>
  <c r="M42" i="19" s="1"/>
  <c r="N447" i="34"/>
  <c r="N446" i="34"/>
  <c r="C447" i="34"/>
  <c r="C446" i="34"/>
  <c r="J29" i="26"/>
  <c r="I29" i="26"/>
  <c r="J28" i="26"/>
  <c r="I28" i="26"/>
  <c r="G29" i="26"/>
  <c r="B447" i="34" s="1"/>
  <c r="G28" i="26"/>
  <c r="B446" i="34" s="1"/>
  <c r="K47" i="16"/>
  <c r="B266" i="34" s="1"/>
  <c r="C266" i="34"/>
  <c r="K46" i="16"/>
  <c r="N47" i="16"/>
  <c r="M47" i="16"/>
  <c r="N937" i="34"/>
  <c r="C937" i="34"/>
  <c r="O26" i="14"/>
  <c r="N26" i="14"/>
  <c r="K26" i="14"/>
  <c r="D937" i="34" s="1"/>
  <c r="D1127" i="34"/>
  <c r="D1126" i="34"/>
  <c r="L19" i="17"/>
  <c r="N1089" i="34"/>
  <c r="K14" i="21"/>
  <c r="L14" i="21" s="1"/>
  <c r="C1089" i="34" s="1"/>
  <c r="O14" i="21"/>
  <c r="N14" i="21"/>
  <c r="N379" i="34"/>
  <c r="N380" i="34"/>
  <c r="N381" i="34"/>
  <c r="C381" i="34"/>
  <c r="C380" i="34"/>
  <c r="C379" i="34"/>
  <c r="B379" i="34"/>
  <c r="N77" i="23"/>
  <c r="M77" i="23"/>
  <c r="N76" i="23"/>
  <c r="M76" i="23"/>
  <c r="N75" i="23"/>
  <c r="M75" i="23"/>
  <c r="K77" i="23"/>
  <c r="B381" i="34" s="1"/>
  <c r="K76" i="23"/>
  <c r="K75" i="23"/>
  <c r="N1316" i="34"/>
  <c r="N1315" i="34"/>
  <c r="C1316" i="34"/>
  <c r="C1315" i="34"/>
  <c r="O140" i="38"/>
  <c r="P140" i="38"/>
  <c r="P139" i="38"/>
  <c r="O139" i="38"/>
  <c r="J140" i="38"/>
  <c r="D1316" i="34" s="1"/>
  <c r="J139" i="38"/>
  <c r="N139" i="38" s="1"/>
  <c r="M140" i="38"/>
  <c r="M139" i="38"/>
  <c r="N1250" i="34"/>
  <c r="N1249" i="34"/>
  <c r="N1248" i="34"/>
  <c r="J73" i="38"/>
  <c r="N73" i="38" s="1"/>
  <c r="J72" i="38"/>
  <c r="D1249" i="34" s="1"/>
  <c r="J71" i="38"/>
  <c r="D1248" i="34" s="1"/>
  <c r="C1250" i="34"/>
  <c r="C1249" i="34"/>
  <c r="C1248" i="34"/>
  <c r="P73" i="38"/>
  <c r="O73" i="38"/>
  <c r="P72" i="38"/>
  <c r="O72" i="38"/>
  <c r="P71" i="38"/>
  <c r="O71" i="38"/>
  <c r="M73" i="38"/>
  <c r="M72" i="38"/>
  <c r="M71" i="38"/>
  <c r="N1202" i="34"/>
  <c r="N1201" i="34"/>
  <c r="N1200" i="34"/>
  <c r="C1202" i="34"/>
  <c r="C1201" i="34"/>
  <c r="C1200" i="34"/>
  <c r="P24" i="38"/>
  <c r="O24" i="38"/>
  <c r="P23" i="38"/>
  <c r="O23" i="38"/>
  <c r="P22" i="38"/>
  <c r="O22" i="38"/>
  <c r="M22" i="38"/>
  <c r="M24" i="38"/>
  <c r="M23" i="38"/>
  <c r="J24" i="38"/>
  <c r="D1202" i="34" s="1"/>
  <c r="J23" i="38"/>
  <c r="K23" i="38" s="1"/>
  <c r="B1201" i="34" s="1"/>
  <c r="J22" i="38"/>
  <c r="K22" i="38" s="1"/>
  <c r="B1200" i="34" s="1"/>
  <c r="J19" i="38"/>
  <c r="N1309" i="34"/>
  <c r="N1308" i="34"/>
  <c r="C1309" i="34"/>
  <c r="C1308" i="34"/>
  <c r="J130" i="38"/>
  <c r="P133" i="38"/>
  <c r="O133" i="38"/>
  <c r="M133" i="38"/>
  <c r="J133" i="38"/>
  <c r="N133" i="38" s="1"/>
  <c r="P132" i="38"/>
  <c r="O132" i="38"/>
  <c r="M132" i="38"/>
  <c r="J132" i="38"/>
  <c r="K132" i="38" s="1"/>
  <c r="B1308" i="34" s="1"/>
  <c r="N1327" i="34"/>
  <c r="N1329" i="34"/>
  <c r="N1328" i="34"/>
  <c r="C1329" i="34"/>
  <c r="C1328" i="34"/>
  <c r="C1327" i="34"/>
  <c r="C1332" i="34"/>
  <c r="N1332" i="34"/>
  <c r="C1333" i="34"/>
  <c r="N1333" i="34"/>
  <c r="C1334" i="34"/>
  <c r="N1334" i="34"/>
  <c r="P153" i="38"/>
  <c r="O153" i="38"/>
  <c r="M153" i="38"/>
  <c r="P152" i="38"/>
  <c r="O152" i="38"/>
  <c r="M152" i="38"/>
  <c r="P151" i="38"/>
  <c r="O151" i="38"/>
  <c r="M151" i="38"/>
  <c r="J152" i="38"/>
  <c r="N152" i="38" s="1"/>
  <c r="J153" i="38"/>
  <c r="N153" i="38" s="1"/>
  <c r="J151" i="38"/>
  <c r="D1327" i="34" s="1"/>
  <c r="N1260" i="34"/>
  <c r="N1262" i="34"/>
  <c r="N1261" i="34"/>
  <c r="C1262" i="34"/>
  <c r="C1261" i="34"/>
  <c r="C1260" i="34"/>
  <c r="J85" i="38"/>
  <c r="K85" i="38" s="1"/>
  <c r="B1262" i="34" s="1"/>
  <c r="J84" i="38"/>
  <c r="D1261" i="34" s="1"/>
  <c r="J83" i="38"/>
  <c r="D1260" i="34" s="1"/>
  <c r="P85" i="38"/>
  <c r="O85" i="38"/>
  <c r="M85" i="38"/>
  <c r="P84" i="38"/>
  <c r="O84" i="38"/>
  <c r="M84" i="38"/>
  <c r="P83" i="38"/>
  <c r="O83" i="38"/>
  <c r="M83" i="38"/>
  <c r="N71" i="38" l="1"/>
  <c r="K71" i="38"/>
  <c r="B1248" i="34" s="1"/>
  <c r="K72" i="38"/>
  <c r="B1249" i="34" s="1"/>
  <c r="L47" i="16"/>
  <c r="D1319" i="34"/>
  <c r="K74" i="38"/>
  <c r="B1251" i="34" s="1"/>
  <c r="K141" i="38"/>
  <c r="B1317" i="34" s="1"/>
  <c r="D1251" i="34"/>
  <c r="D1317" i="34"/>
  <c r="D1252" i="34"/>
  <c r="D1318" i="34"/>
  <c r="K143" i="38"/>
  <c r="B1319" i="34" s="1"/>
  <c r="K75" i="38"/>
  <c r="B1252" i="34" s="1"/>
  <c r="D1056" i="34"/>
  <c r="L42" i="19"/>
  <c r="B1056" i="34" s="1"/>
  <c r="D1092" i="34"/>
  <c r="L17" i="21"/>
  <c r="B1092" i="34" s="1"/>
  <c r="H28" i="26"/>
  <c r="H29" i="26"/>
  <c r="L75" i="23"/>
  <c r="N72" i="38"/>
  <c r="L26" i="14"/>
  <c r="B937" i="34" s="1"/>
  <c r="M26" i="14"/>
  <c r="M14" i="21"/>
  <c r="B1089" i="34"/>
  <c r="D1089" i="34"/>
  <c r="L76" i="23"/>
  <c r="L77" i="23"/>
  <c r="B380" i="34"/>
  <c r="D1250" i="34"/>
  <c r="N140" i="38"/>
  <c r="K73" i="38"/>
  <c r="B1250" i="34" s="1"/>
  <c r="D1315" i="34"/>
  <c r="K139" i="38"/>
  <c r="B1315" i="34" s="1"/>
  <c r="K140" i="38"/>
  <c r="B1316" i="34" s="1"/>
  <c r="K152" i="38"/>
  <c r="B1328" i="34" s="1"/>
  <c r="K24" i="38"/>
  <c r="B1202" i="34" s="1"/>
  <c r="N23" i="38"/>
  <c r="N22" i="38"/>
  <c r="D1201" i="34"/>
  <c r="N24" i="38"/>
  <c r="D1200" i="34"/>
  <c r="N132" i="38"/>
  <c r="D1328" i="34"/>
  <c r="D1308" i="34"/>
  <c r="D1309" i="34"/>
  <c r="K133" i="38"/>
  <c r="B1309" i="34" s="1"/>
  <c r="N85" i="38"/>
  <c r="K151" i="38"/>
  <c r="B1327" i="34" s="1"/>
  <c r="K83" i="38"/>
  <c r="B1260" i="34" s="1"/>
  <c r="N151" i="38"/>
  <c r="K153" i="38"/>
  <c r="B1329" i="34" s="1"/>
  <c r="D1329" i="34"/>
  <c r="K84" i="38"/>
  <c r="B1261" i="34" s="1"/>
  <c r="N84" i="38"/>
  <c r="D1262" i="34"/>
  <c r="N83" i="38"/>
  <c r="N17" i="11" l="1"/>
  <c r="N61" i="9"/>
  <c r="N364" i="34" l="1"/>
  <c r="N365" i="34"/>
  <c r="N366" i="34"/>
  <c r="C366" i="34"/>
  <c r="C365" i="34"/>
  <c r="C364" i="34"/>
  <c r="M64" i="23"/>
  <c r="N62" i="23"/>
  <c r="M62" i="23"/>
  <c r="N61" i="23"/>
  <c r="M61" i="23"/>
  <c r="N60" i="23"/>
  <c r="M60" i="23"/>
  <c r="K62" i="23"/>
  <c r="K61" i="23"/>
  <c r="B365" i="34" s="1"/>
  <c r="K60" i="23"/>
  <c r="B364" i="34" s="1"/>
  <c r="N1040" i="34"/>
  <c r="C1040" i="34"/>
  <c r="O26" i="19"/>
  <c r="N26" i="19"/>
  <c r="K27" i="19"/>
  <c r="K26" i="19"/>
  <c r="L26" i="19" s="1"/>
  <c r="B1040" i="34" s="1"/>
  <c r="N636" i="34"/>
  <c r="C636" i="34"/>
  <c r="O61" i="6"/>
  <c r="N61" i="6"/>
  <c r="L61" i="6"/>
  <c r="B636" i="34" s="1"/>
  <c r="N630" i="34"/>
  <c r="C630" i="34"/>
  <c r="O55" i="6"/>
  <c r="N55" i="6"/>
  <c r="L55" i="6"/>
  <c r="B630" i="34" s="1"/>
  <c r="N627" i="34"/>
  <c r="N626" i="34"/>
  <c r="C627" i="34"/>
  <c r="C626" i="34"/>
  <c r="O52" i="6"/>
  <c r="N52" i="6"/>
  <c r="O51" i="6"/>
  <c r="N51" i="6"/>
  <c r="L52" i="6"/>
  <c r="B627" i="34" s="1"/>
  <c r="L51" i="6"/>
  <c r="B626" i="34" s="1"/>
  <c r="N623" i="34"/>
  <c r="N622" i="34"/>
  <c r="C623" i="34"/>
  <c r="C622" i="34"/>
  <c r="O48" i="6"/>
  <c r="O47" i="6"/>
  <c r="L48" i="6"/>
  <c r="L47" i="6"/>
  <c r="N619" i="34"/>
  <c r="N618" i="34"/>
  <c r="C619" i="34"/>
  <c r="C618" i="34"/>
  <c r="O44" i="6"/>
  <c r="N44" i="6"/>
  <c r="O43" i="6"/>
  <c r="N43" i="6"/>
  <c r="L44" i="6"/>
  <c r="L43" i="6"/>
  <c r="B618" i="34" s="1"/>
  <c r="N607" i="34"/>
  <c r="C607" i="34"/>
  <c r="O32" i="6"/>
  <c r="N32" i="6"/>
  <c r="L32" i="6"/>
  <c r="B607" i="34" s="1"/>
  <c r="N604" i="34"/>
  <c r="N603" i="34"/>
  <c r="C604" i="34"/>
  <c r="C603" i="34"/>
  <c r="O29" i="6"/>
  <c r="N29" i="6"/>
  <c r="O28" i="6"/>
  <c r="N28" i="6"/>
  <c r="L29" i="6"/>
  <c r="L28" i="6"/>
  <c r="B603" i="34" s="1"/>
  <c r="N599" i="34"/>
  <c r="N600" i="34"/>
  <c r="C600" i="34"/>
  <c r="C599" i="34"/>
  <c r="O25" i="6"/>
  <c r="N25" i="6"/>
  <c r="O24" i="6"/>
  <c r="N24" i="6"/>
  <c r="L25" i="6"/>
  <c r="L24" i="6"/>
  <c r="N588" i="34"/>
  <c r="N589" i="34"/>
  <c r="C589" i="34"/>
  <c r="C588" i="34"/>
  <c r="O14" i="6"/>
  <c r="O13" i="6"/>
  <c r="N13" i="6"/>
  <c r="L14" i="6"/>
  <c r="L13" i="6"/>
  <c r="N585" i="34"/>
  <c r="C585" i="34"/>
  <c r="O10" i="6"/>
  <c r="N10" i="6"/>
  <c r="L10" i="6"/>
  <c r="N582" i="34"/>
  <c r="C582" i="34"/>
  <c r="O7" i="6"/>
  <c r="N7" i="6"/>
  <c r="L7" i="6"/>
  <c r="O66" i="4"/>
  <c r="N66" i="4"/>
  <c r="L66" i="4"/>
  <c r="B93" i="34" s="1"/>
  <c r="C93" i="34"/>
  <c r="N93" i="34"/>
  <c r="N92" i="34"/>
  <c r="C92" i="34"/>
  <c r="O64" i="4"/>
  <c r="N64" i="4"/>
  <c r="L64" i="4"/>
  <c r="B92" i="34" s="1"/>
  <c r="N87" i="34"/>
  <c r="C87" i="34"/>
  <c r="O53" i="4"/>
  <c r="N53" i="4"/>
  <c r="L53" i="4"/>
  <c r="O50" i="4"/>
  <c r="N50" i="4"/>
  <c r="N84" i="34"/>
  <c r="C84" i="34"/>
  <c r="L50" i="4"/>
  <c r="B84" i="34" s="1"/>
  <c r="O47" i="4"/>
  <c r="N47" i="4"/>
  <c r="N81" i="34"/>
  <c r="C81" i="34"/>
  <c r="L47" i="4"/>
  <c r="B81" i="34" s="1"/>
  <c r="C578" i="34"/>
  <c r="C577" i="34"/>
  <c r="C576" i="34"/>
  <c r="C575" i="34"/>
  <c r="L40" i="4"/>
  <c r="B575" i="34" s="1"/>
  <c r="O43" i="4"/>
  <c r="N43" i="4"/>
  <c r="L43" i="4"/>
  <c r="O42" i="4"/>
  <c r="N42" i="4"/>
  <c r="L42" i="4"/>
  <c r="O41" i="4"/>
  <c r="N41" i="4"/>
  <c r="L41" i="4"/>
  <c r="O40" i="4"/>
  <c r="N40" i="4"/>
  <c r="N578" i="34"/>
  <c r="N577" i="34"/>
  <c r="N576" i="34"/>
  <c r="N575" i="34"/>
  <c r="K12" i="14"/>
  <c r="L6" i="6"/>
  <c r="M47" i="6" l="1"/>
  <c r="M48" i="6"/>
  <c r="L61" i="23"/>
  <c r="L62" i="23"/>
  <c r="M26" i="19"/>
  <c r="B366" i="34"/>
  <c r="L60" i="23"/>
  <c r="M52" i="6"/>
  <c r="M61" i="6"/>
  <c r="M64" i="4"/>
  <c r="D1040" i="34"/>
  <c r="M25" i="6"/>
  <c r="M55" i="6"/>
  <c r="M51" i="6"/>
  <c r="M43" i="6"/>
  <c r="M14" i="6"/>
  <c r="B622" i="34"/>
  <c r="B623" i="34"/>
  <c r="M29" i="6"/>
  <c r="M44" i="6"/>
  <c r="B619" i="34"/>
  <c r="M28" i="6"/>
  <c r="M32" i="6"/>
  <c r="B604" i="34"/>
  <c r="M24" i="6"/>
  <c r="B599" i="34"/>
  <c r="B600" i="34"/>
  <c r="M10" i="6"/>
  <c r="M13" i="6"/>
  <c r="B588" i="34"/>
  <c r="B589" i="34"/>
  <c r="B585" i="34"/>
  <c r="M7" i="6"/>
  <c r="B582" i="34"/>
  <c r="M41" i="4"/>
  <c r="M66" i="4"/>
  <c r="M53" i="4"/>
  <c r="B87" i="34"/>
  <c r="M50" i="4"/>
  <c r="M40" i="4"/>
  <c r="M47" i="4"/>
  <c r="M42" i="4"/>
  <c r="M43" i="4"/>
  <c r="B576" i="34"/>
  <c r="B577" i="34"/>
  <c r="B578" i="34"/>
  <c r="N901" i="34"/>
  <c r="N902" i="34"/>
  <c r="C902" i="34"/>
  <c r="C901" i="34"/>
  <c r="O59" i="13"/>
  <c r="N59" i="13"/>
  <c r="O58" i="13"/>
  <c r="N58" i="13"/>
  <c r="K59" i="13"/>
  <c r="D902" i="34" s="1"/>
  <c r="K58" i="13"/>
  <c r="L58" i="13" s="1"/>
  <c r="B901" i="34" s="1"/>
  <c r="N614" i="34"/>
  <c r="N613" i="34"/>
  <c r="N612" i="34"/>
  <c r="N611" i="34"/>
  <c r="C614" i="34"/>
  <c r="C613" i="34"/>
  <c r="C612" i="34"/>
  <c r="C611" i="34"/>
  <c r="O39" i="6"/>
  <c r="N39" i="6"/>
  <c r="L39" i="6"/>
  <c r="O38" i="6"/>
  <c r="N38" i="6"/>
  <c r="L38" i="6"/>
  <c r="O37" i="6"/>
  <c r="N37" i="6"/>
  <c r="L37" i="6"/>
  <c r="B612" i="34" s="1"/>
  <c r="O36" i="6"/>
  <c r="N36" i="6"/>
  <c r="L36" i="6"/>
  <c r="B611" i="34" s="1"/>
  <c r="C621" i="34"/>
  <c r="C620" i="34"/>
  <c r="J18" i="26"/>
  <c r="I18" i="26"/>
  <c r="N431" i="34"/>
  <c r="C431" i="34"/>
  <c r="G18" i="26"/>
  <c r="B431" i="34" s="1"/>
  <c r="N392" i="34"/>
  <c r="N391" i="34"/>
  <c r="N390" i="34"/>
  <c r="C392" i="34"/>
  <c r="C391" i="34"/>
  <c r="C390" i="34"/>
  <c r="N54" i="23"/>
  <c r="M54" i="23"/>
  <c r="K54" i="23"/>
  <c r="B392" i="34" s="1"/>
  <c r="N53" i="23"/>
  <c r="M53" i="23"/>
  <c r="K53" i="23"/>
  <c r="B391" i="34" s="1"/>
  <c r="N52" i="23"/>
  <c r="M52" i="23"/>
  <c r="K52" i="23"/>
  <c r="B390" i="34" s="1"/>
  <c r="N1232" i="34"/>
  <c r="N1231" i="34"/>
  <c r="C1232" i="34"/>
  <c r="C1231" i="34"/>
  <c r="P55" i="38"/>
  <c r="O55" i="38"/>
  <c r="M55" i="38"/>
  <c r="J55" i="38"/>
  <c r="K55" i="38" s="1"/>
  <c r="B1232" i="34" s="1"/>
  <c r="P54" i="38"/>
  <c r="O54" i="38"/>
  <c r="M54" i="38"/>
  <c r="J54" i="38"/>
  <c r="N54" i="38" s="1"/>
  <c r="N1256" i="34"/>
  <c r="C1256" i="34"/>
  <c r="P79" i="38"/>
  <c r="O79" i="38"/>
  <c r="M79" i="38"/>
  <c r="J79" i="38"/>
  <c r="N79" i="38" s="1"/>
  <c r="N48" i="6" l="1"/>
  <c r="N47" i="6"/>
  <c r="M58" i="13"/>
  <c r="L59" i="13"/>
  <c r="B902" i="34" s="1"/>
  <c r="D901" i="34"/>
  <c r="M59" i="13"/>
  <c r="M38" i="6"/>
  <c r="M39" i="6"/>
  <c r="H18" i="26"/>
  <c r="B613" i="34"/>
  <c r="B614" i="34"/>
  <c r="M37" i="6"/>
  <c r="D1232" i="34"/>
  <c r="D1231" i="34"/>
  <c r="M36" i="6"/>
  <c r="L54" i="23"/>
  <c r="L53" i="23"/>
  <c r="L52" i="23"/>
  <c r="K54" i="38"/>
  <c r="B1231" i="34" s="1"/>
  <c r="N55" i="38"/>
  <c r="D1256" i="34"/>
  <c r="K79" i="38"/>
  <c r="B1256" i="34" s="1"/>
  <c r="N352" i="34"/>
  <c r="C352" i="34"/>
  <c r="N29" i="23"/>
  <c r="M29" i="23"/>
  <c r="K29" i="23"/>
  <c r="B352" i="34" s="1"/>
  <c r="N976" i="34"/>
  <c r="C976" i="34"/>
  <c r="O65" i="14"/>
  <c r="N65" i="14"/>
  <c r="K65" i="14"/>
  <c r="L65" i="14" s="1"/>
  <c r="B976" i="34" s="1"/>
  <c r="N1285" i="34"/>
  <c r="N1284" i="34"/>
  <c r="N1283" i="34"/>
  <c r="C1283" i="34"/>
  <c r="C1284" i="34"/>
  <c r="C1285" i="34"/>
  <c r="P109" i="38"/>
  <c r="O109" i="38"/>
  <c r="M109" i="38"/>
  <c r="J109" i="38"/>
  <c r="K109" i="38" s="1"/>
  <c r="B1285" i="34" s="1"/>
  <c r="P108" i="38"/>
  <c r="O108" i="38"/>
  <c r="M108" i="38"/>
  <c r="J108" i="38"/>
  <c r="N108" i="38" s="1"/>
  <c r="P107" i="38"/>
  <c r="O107" i="38"/>
  <c r="M107" i="38"/>
  <c r="J107" i="38"/>
  <c r="N107" i="38" s="1"/>
  <c r="N905" i="34"/>
  <c r="C905" i="34"/>
  <c r="O62" i="13"/>
  <c r="N62" i="13"/>
  <c r="K62" i="13"/>
  <c r="D905" i="34" s="1"/>
  <c r="M17" i="11"/>
  <c r="N823" i="34"/>
  <c r="C823" i="34"/>
  <c r="K17" i="11"/>
  <c r="B823" i="34" s="1"/>
  <c r="N1320" i="34"/>
  <c r="N1321" i="34"/>
  <c r="N1322" i="34"/>
  <c r="C1322" i="34"/>
  <c r="C1321" i="34"/>
  <c r="C1320" i="34"/>
  <c r="M149" i="38"/>
  <c r="P146" i="38"/>
  <c r="O146" i="38"/>
  <c r="M146" i="38"/>
  <c r="J146" i="38"/>
  <c r="K146" i="38" s="1"/>
  <c r="B1322" i="34" s="1"/>
  <c r="P145" i="38"/>
  <c r="O145" i="38"/>
  <c r="M145" i="38"/>
  <c r="J145" i="38"/>
  <c r="N145" i="38" s="1"/>
  <c r="J144" i="38"/>
  <c r="D1320" i="34" s="1"/>
  <c r="P144" i="38"/>
  <c r="O144" i="38"/>
  <c r="M144" i="38"/>
  <c r="N721" i="34"/>
  <c r="N722" i="34"/>
  <c r="N723" i="34"/>
  <c r="C723" i="34"/>
  <c r="C722" i="34"/>
  <c r="C721" i="34"/>
  <c r="L24" i="8"/>
  <c r="M24" i="8" s="1"/>
  <c r="B723" i="34" s="1"/>
  <c r="L23" i="8"/>
  <c r="M23" i="8" s="1"/>
  <c r="B722" i="34" s="1"/>
  <c r="L22" i="8"/>
  <c r="D721" i="34" s="1"/>
  <c r="L20" i="8"/>
  <c r="M20" i="8" s="1"/>
  <c r="B705" i="34" s="1"/>
  <c r="P24" i="8"/>
  <c r="O24" i="8"/>
  <c r="P23" i="8"/>
  <c r="O23" i="8"/>
  <c r="P22" i="8"/>
  <c r="O22" i="8"/>
  <c r="P156" i="38"/>
  <c r="P157" i="38"/>
  <c r="O157" i="38"/>
  <c r="M157" i="38"/>
  <c r="J157" i="38"/>
  <c r="D1333" i="34" s="1"/>
  <c r="O156" i="38"/>
  <c r="M156" i="38"/>
  <c r="J156" i="38"/>
  <c r="J21" i="38"/>
  <c r="K21" i="38" s="1"/>
  <c r="B1199" i="34" s="1"/>
  <c r="J20" i="38"/>
  <c r="N20" i="38" s="1"/>
  <c r="K19" i="38"/>
  <c r="B1197" i="34" s="1"/>
  <c r="J87" i="38"/>
  <c r="K87" i="38" s="1"/>
  <c r="B1264" i="34" s="1"/>
  <c r="J76" i="38"/>
  <c r="K76" i="38" s="1"/>
  <c r="B1253" i="34" s="1"/>
  <c r="N1264" i="34"/>
  <c r="C1264" i="34"/>
  <c r="P87" i="38"/>
  <c r="O87" i="38"/>
  <c r="M87" i="38"/>
  <c r="N1197" i="34"/>
  <c r="N1198" i="34"/>
  <c r="N1199" i="34"/>
  <c r="C1199" i="34"/>
  <c r="C1198" i="34"/>
  <c r="C1197" i="34"/>
  <c r="P21" i="38"/>
  <c r="O21" i="38"/>
  <c r="M21" i="38"/>
  <c r="P20" i="38"/>
  <c r="O20" i="38"/>
  <c r="M20" i="38"/>
  <c r="P19" i="38"/>
  <c r="O19" i="38"/>
  <c r="M19" i="38"/>
  <c r="J17" i="38"/>
  <c r="K17" i="38" s="1"/>
  <c r="B1195" i="34" s="1"/>
  <c r="C1028" i="34"/>
  <c r="N1028" i="34"/>
  <c r="O15" i="19"/>
  <c r="O12" i="19"/>
  <c r="K12" i="19"/>
  <c r="N18" i="34"/>
  <c r="N17" i="34"/>
  <c r="N16" i="34"/>
  <c r="N15" i="34"/>
  <c r="C18" i="34"/>
  <c r="C17" i="34"/>
  <c r="C16" i="34"/>
  <c r="C15" i="34"/>
  <c r="O43" i="3"/>
  <c r="N43" i="3"/>
  <c r="O42" i="3"/>
  <c r="N42" i="3"/>
  <c r="O41" i="3"/>
  <c r="N41" i="3"/>
  <c r="O40" i="3"/>
  <c r="N40" i="3"/>
  <c r="L43" i="3"/>
  <c r="B18" i="34" s="1"/>
  <c r="L42" i="3"/>
  <c r="L41" i="3"/>
  <c r="B16" i="34" s="1"/>
  <c r="L40" i="3"/>
  <c r="B15" i="34" s="1"/>
  <c r="N806" i="34"/>
  <c r="C806" i="34"/>
  <c r="N36" i="11"/>
  <c r="M36" i="11"/>
  <c r="K36" i="11"/>
  <c r="C1052" i="34"/>
  <c r="O38" i="19"/>
  <c r="N38" i="19"/>
  <c r="K38" i="19"/>
  <c r="L38" i="19" s="1"/>
  <c r="B1052" i="34" s="1"/>
  <c r="N1052" i="34"/>
  <c r="F19" i="29"/>
  <c r="F15" i="30"/>
  <c r="F11" i="30"/>
  <c r="F8" i="29"/>
  <c r="F15" i="31"/>
  <c r="N23" i="28"/>
  <c r="N19" i="28"/>
  <c r="N15" i="28"/>
  <c r="N11" i="28"/>
  <c r="C1027" i="34"/>
  <c r="N1027" i="34"/>
  <c r="C437" i="34"/>
  <c r="J32" i="26"/>
  <c r="I32" i="26"/>
  <c r="G32" i="26"/>
  <c r="B437" i="34" s="1"/>
  <c r="N437" i="34"/>
  <c r="N584" i="34"/>
  <c r="N583" i="34"/>
  <c r="O9" i="6"/>
  <c r="N9" i="6"/>
  <c r="O8" i="6"/>
  <c r="N8" i="6"/>
  <c r="C584" i="34"/>
  <c r="C583" i="34"/>
  <c r="L9" i="6"/>
  <c r="L8" i="6"/>
  <c r="B583" i="34" s="1"/>
  <c r="O93" i="10"/>
  <c r="N93" i="10"/>
  <c r="C136" i="34"/>
  <c r="L93" i="10"/>
  <c r="B136" i="34" s="1"/>
  <c r="C77" i="34"/>
  <c r="C689" i="34"/>
  <c r="C1230" i="34"/>
  <c r="C1229" i="34"/>
  <c r="C1228" i="34"/>
  <c r="C1227" i="34"/>
  <c r="C1226" i="34"/>
  <c r="C1182" i="34"/>
  <c r="C1181" i="34"/>
  <c r="C1180" i="34"/>
  <c r="C1179" i="34"/>
  <c r="C1178" i="34"/>
  <c r="C1177" i="34"/>
  <c r="C1176" i="34"/>
  <c r="C1175" i="34"/>
  <c r="C1174" i="34"/>
  <c r="C1173" i="34"/>
  <c r="C1172" i="34"/>
  <c r="C1171" i="34"/>
  <c r="C1170" i="34"/>
  <c r="C1169" i="34"/>
  <c r="C1168" i="34"/>
  <c r="C1167" i="34"/>
  <c r="C1166" i="34"/>
  <c r="C1165" i="34"/>
  <c r="C1164" i="34"/>
  <c r="C1163" i="34"/>
  <c r="C1162" i="34"/>
  <c r="C1161" i="34"/>
  <c r="C1160" i="34"/>
  <c r="C1159" i="34"/>
  <c r="C1158" i="34"/>
  <c r="C1157" i="34"/>
  <c r="C1156" i="34"/>
  <c r="C1155" i="34"/>
  <c r="C1154" i="34"/>
  <c r="C1153" i="34"/>
  <c r="C1152" i="34"/>
  <c r="C1151" i="34"/>
  <c r="C1150" i="34"/>
  <c r="C1149" i="34"/>
  <c r="C1148" i="34"/>
  <c r="C1147" i="34"/>
  <c r="C753" i="34"/>
  <c r="C752" i="34"/>
  <c r="C751" i="34"/>
  <c r="C750" i="34"/>
  <c r="C749" i="34"/>
  <c r="C748" i="34"/>
  <c r="C747" i="34"/>
  <c r="C455" i="34"/>
  <c r="C454" i="34"/>
  <c r="C453" i="34"/>
  <c r="C452" i="34"/>
  <c r="C451" i="34"/>
  <c r="C450" i="34"/>
  <c r="C449" i="34"/>
  <c r="C448" i="34"/>
  <c r="I21" i="36"/>
  <c r="B750" i="34" s="1"/>
  <c r="L58" i="6"/>
  <c r="B633" i="34" s="1"/>
  <c r="L54" i="6"/>
  <c r="B629" i="34" s="1"/>
  <c r="L50" i="6"/>
  <c r="B625" i="34" s="1"/>
  <c r="N1023" i="34"/>
  <c r="C1023" i="34"/>
  <c r="O7" i="19"/>
  <c r="N7" i="19"/>
  <c r="K7" i="19"/>
  <c r="L7" i="19" s="1"/>
  <c r="B1023" i="34" s="1"/>
  <c r="N39" i="4"/>
  <c r="N1370" i="34"/>
  <c r="E10" i="31" s="1"/>
  <c r="C1370" i="34"/>
  <c r="B1370" i="34"/>
  <c r="G10" i="31"/>
  <c r="F10" i="31"/>
  <c r="N77" i="34"/>
  <c r="O39" i="4"/>
  <c r="L39" i="4"/>
  <c r="B77" i="34" s="1"/>
  <c r="N383" i="34"/>
  <c r="N382" i="34"/>
  <c r="C383" i="34"/>
  <c r="C382" i="34"/>
  <c r="N78" i="23"/>
  <c r="M78" i="23"/>
  <c r="K78" i="23"/>
  <c r="B382" i="34" s="1"/>
  <c r="N74" i="23"/>
  <c r="M74" i="23"/>
  <c r="K74" i="23"/>
  <c r="B378" i="34" s="1"/>
  <c r="C792" i="34"/>
  <c r="C791" i="34"/>
  <c r="C790" i="34"/>
  <c r="C789" i="34"/>
  <c r="C788" i="34"/>
  <c r="C787" i="34"/>
  <c r="C786" i="34"/>
  <c r="O7" i="21"/>
  <c r="L26" i="7"/>
  <c r="D490" i="34" s="1"/>
  <c r="L27" i="7"/>
  <c r="D491" i="34" s="1"/>
  <c r="L28" i="7"/>
  <c r="D492" i="34" s="1"/>
  <c r="L29" i="7"/>
  <c r="D494" i="34" s="1"/>
  <c r="L30" i="7"/>
  <c r="M30" i="7" s="1"/>
  <c r="B495" i="34" s="1"/>
  <c r="L31" i="7"/>
  <c r="M31" i="7" s="1"/>
  <c r="B496" i="34" s="1"/>
  <c r="L32" i="7"/>
  <c r="D497" i="34" s="1"/>
  <c r="L33" i="7"/>
  <c r="D498" i="34" s="1"/>
  <c r="L34" i="7"/>
  <c r="D499" i="34" s="1"/>
  <c r="L35" i="7"/>
  <c r="M35" i="7" s="1"/>
  <c r="B500" i="34" s="1"/>
  <c r="L36" i="7"/>
  <c r="M36" i="7" s="1"/>
  <c r="B501" i="34" s="1"/>
  <c r="L37" i="7"/>
  <c r="M37" i="7" s="1"/>
  <c r="B461" i="34" s="1"/>
  <c r="L38" i="7"/>
  <c r="M38" i="7" s="1"/>
  <c r="B462" i="34" s="1"/>
  <c r="L39" i="7"/>
  <c r="D502" i="34" s="1"/>
  <c r="L40" i="7"/>
  <c r="M40" i="7" s="1"/>
  <c r="B463" i="34" s="1"/>
  <c r="L41" i="7"/>
  <c r="M41" i="7" s="1"/>
  <c r="B503" i="34" s="1"/>
  <c r="L42" i="7"/>
  <c r="M42" i="7" s="1"/>
  <c r="B464" i="34" s="1"/>
  <c r="L43" i="7"/>
  <c r="M43" i="7" s="1"/>
  <c r="B504" i="34" s="1"/>
  <c r="L44" i="7"/>
  <c r="M44" i="7" s="1"/>
  <c r="B465" i="34" s="1"/>
  <c r="L45" i="7"/>
  <c r="D505" i="34" s="1"/>
  <c r="L46" i="7"/>
  <c r="M46" i="7" s="1"/>
  <c r="B466" i="34" s="1"/>
  <c r="L47" i="7"/>
  <c r="D506" i="34" s="1"/>
  <c r="L48" i="7"/>
  <c r="M48" i="7" s="1"/>
  <c r="B507" i="34" s="1"/>
  <c r="L49" i="7"/>
  <c r="D508" i="34" s="1"/>
  <c r="L50" i="7"/>
  <c r="D509" i="34" s="1"/>
  <c r="L51" i="7"/>
  <c r="M51" i="7" s="1"/>
  <c r="B510" i="34" s="1"/>
  <c r="L52" i="7"/>
  <c r="D511" i="34" s="1"/>
  <c r="L53" i="7"/>
  <c r="D512" i="34" s="1"/>
  <c r="L54" i="7"/>
  <c r="D513" i="34" s="1"/>
  <c r="L55" i="7"/>
  <c r="D514" i="34" s="1"/>
  <c r="L56" i="7"/>
  <c r="D515" i="34" s="1"/>
  <c r="L57" i="7"/>
  <c r="D516" i="34" s="1"/>
  <c r="L58" i="7"/>
  <c r="M58" i="7" s="1"/>
  <c r="B517" i="34" s="1"/>
  <c r="L59" i="7"/>
  <c r="D518" i="34" s="1"/>
  <c r="L60" i="7"/>
  <c r="M60" i="7" s="1"/>
  <c r="B519" i="34" s="1"/>
  <c r="L61" i="7"/>
  <c r="D520" i="34" s="1"/>
  <c r="L62" i="7"/>
  <c r="D521" i="34" s="1"/>
  <c r="L63" i="7"/>
  <c r="D522" i="34" s="1"/>
  <c r="L64" i="7"/>
  <c r="D523" i="34" s="1"/>
  <c r="L65" i="7"/>
  <c r="M65" i="7" s="1"/>
  <c r="B524" i="34" s="1"/>
  <c r="L66" i="7"/>
  <c r="M66" i="7" s="1"/>
  <c r="B525" i="34" s="1"/>
  <c r="L67" i="7"/>
  <c r="D526" i="34" s="1"/>
  <c r="L68" i="7"/>
  <c r="M68" i="7" s="1"/>
  <c r="B527" i="34" s="1"/>
  <c r="L69" i="7"/>
  <c r="M69" i="7" s="1"/>
  <c r="B528" i="34" s="1"/>
  <c r="L70" i="7"/>
  <c r="M70" i="7" s="1"/>
  <c r="B529" i="34" s="1"/>
  <c r="L71" i="7"/>
  <c r="D530" i="34" s="1"/>
  <c r="L72" i="7"/>
  <c r="M72" i="7" s="1"/>
  <c r="B531" i="34" s="1"/>
  <c r="L73" i="7"/>
  <c r="M73" i="7" s="1"/>
  <c r="B532" i="34" s="1"/>
  <c r="L74" i="7"/>
  <c r="M74" i="7" s="1"/>
  <c r="B533" i="34" s="1"/>
  <c r="L75" i="7"/>
  <c r="D534" i="34" s="1"/>
  <c r="L76" i="7"/>
  <c r="M76" i="7" s="1"/>
  <c r="B535" i="34" s="1"/>
  <c r="L77" i="7"/>
  <c r="M77" i="7" s="1"/>
  <c r="B536" i="34" s="1"/>
  <c r="L78" i="7"/>
  <c r="D537" i="34" s="1"/>
  <c r="L79" i="7"/>
  <c r="M79" i="7" s="1"/>
  <c r="B538" i="34" s="1"/>
  <c r="L80" i="7"/>
  <c r="M80" i="7" s="1"/>
  <c r="B539" i="34" s="1"/>
  <c r="L81" i="7"/>
  <c r="M81" i="7" s="1"/>
  <c r="B467" i="34" s="1"/>
  <c r="L82" i="7"/>
  <c r="D468" i="34" s="1"/>
  <c r="L83" i="7"/>
  <c r="M83" i="7" s="1"/>
  <c r="B540" i="34" s="1"/>
  <c r="L84" i="7"/>
  <c r="D469" i="34" s="1"/>
  <c r="L85" i="7"/>
  <c r="D541" i="34" s="1"/>
  <c r="L86" i="7"/>
  <c r="M86" i="7" s="1"/>
  <c r="B470" i="34" s="1"/>
  <c r="L87" i="7"/>
  <c r="D542" i="34" s="1"/>
  <c r="L88" i="7"/>
  <c r="M88" i="7" s="1"/>
  <c r="B543" i="34" s="1"/>
  <c r="L89" i="7"/>
  <c r="D471" i="34" s="1"/>
  <c r="L90" i="7"/>
  <c r="D544" i="34" s="1"/>
  <c r="L91" i="7"/>
  <c r="D472" i="34" s="1"/>
  <c r="L92" i="7"/>
  <c r="M92" i="7" s="1"/>
  <c r="B545" i="34" s="1"/>
  <c r="L93" i="7"/>
  <c r="D473" i="34" s="1"/>
  <c r="L94" i="7"/>
  <c r="M94" i="7" s="1"/>
  <c r="B546" i="34" s="1"/>
  <c r="L95" i="7"/>
  <c r="M95" i="7" s="1"/>
  <c r="B547" i="34" s="1"/>
  <c r="L96" i="7"/>
  <c r="M96" i="7" s="1"/>
  <c r="B548" i="34" s="1"/>
  <c r="L97" i="7"/>
  <c r="M97" i="7" s="1"/>
  <c r="B549" i="34" s="1"/>
  <c r="L98" i="7"/>
  <c r="D550" i="34" s="1"/>
  <c r="L99" i="7"/>
  <c r="D557" i="34" s="1"/>
  <c r="L100" i="7"/>
  <c r="D558" i="34" s="1"/>
  <c r="L101" i="7"/>
  <c r="D559" i="34" s="1"/>
  <c r="L102" i="7"/>
  <c r="D560" i="34" s="1"/>
  <c r="L103" i="7"/>
  <c r="M103" i="7" s="1"/>
  <c r="B561" i="34" s="1"/>
  <c r="L104" i="7"/>
  <c r="D562" i="34" s="1"/>
  <c r="L105" i="7"/>
  <c r="M105" i="7" s="1"/>
  <c r="B551" i="34" s="1"/>
  <c r="L106" i="7"/>
  <c r="M106" i="7" s="1"/>
  <c r="B552" i="34" s="1"/>
  <c r="L107" i="7"/>
  <c r="M107" i="7" s="1"/>
  <c r="B553" i="34" s="1"/>
  <c r="L108" i="7"/>
  <c r="D554" i="34" s="1"/>
  <c r="L109" i="7"/>
  <c r="M109" i="7" s="1"/>
  <c r="B555" i="34" s="1"/>
  <c r="L110" i="7"/>
  <c r="M110" i="7" s="1"/>
  <c r="B556" i="34" s="1"/>
  <c r="L111" i="7"/>
  <c r="M111" i="7" s="1"/>
  <c r="B563" i="34" s="1"/>
  <c r="L112" i="7"/>
  <c r="M112" i="7" s="1"/>
  <c r="B564" i="34" s="1"/>
  <c r="L113" i="7"/>
  <c r="D565" i="34" s="1"/>
  <c r="L114" i="7"/>
  <c r="M114" i="7" s="1"/>
  <c r="B566" i="34" s="1"/>
  <c r="L115" i="7"/>
  <c r="D567" i="34" s="1"/>
  <c r="L116" i="7"/>
  <c r="D568" i="34" s="1"/>
  <c r="L117" i="7"/>
  <c r="D569" i="34" s="1"/>
  <c r="L118" i="7"/>
  <c r="M118" i="7" s="1"/>
  <c r="B570" i="34" s="1"/>
  <c r="L119" i="7"/>
  <c r="D571" i="34" s="1"/>
  <c r="L120" i="7"/>
  <c r="D572" i="34" s="1"/>
  <c r="L121" i="7"/>
  <c r="D573" i="34" s="1"/>
  <c r="L122" i="7"/>
  <c r="D574" i="34" s="1"/>
  <c r="N397" i="34"/>
  <c r="N396" i="34"/>
  <c r="N395" i="34"/>
  <c r="C397" i="34"/>
  <c r="C396" i="34"/>
  <c r="C395" i="34"/>
  <c r="N59" i="23"/>
  <c r="M59" i="23"/>
  <c r="N58" i="23"/>
  <c r="M58" i="23"/>
  <c r="N57" i="23"/>
  <c r="M57" i="23"/>
  <c r="K59" i="23"/>
  <c r="B397" i="34" s="1"/>
  <c r="K58" i="23"/>
  <c r="B396" i="34" s="1"/>
  <c r="K57" i="23"/>
  <c r="B395" i="34" s="1"/>
  <c r="N30" i="12"/>
  <c r="M30" i="12"/>
  <c r="K30" i="12"/>
  <c r="B792" i="34" s="1"/>
  <c r="N29" i="12"/>
  <c r="M29" i="12"/>
  <c r="K29" i="12"/>
  <c r="B791" i="34" s="1"/>
  <c r="N28" i="12"/>
  <c r="M28" i="12"/>
  <c r="K28" i="12"/>
  <c r="B790" i="34" s="1"/>
  <c r="M27" i="12"/>
  <c r="K27" i="12"/>
  <c r="B789" i="34" s="1"/>
  <c r="N26" i="12"/>
  <c r="M26" i="12"/>
  <c r="K26" i="12"/>
  <c r="B788" i="34" s="1"/>
  <c r="N25" i="12"/>
  <c r="M25" i="12"/>
  <c r="K25" i="12"/>
  <c r="B787" i="34" s="1"/>
  <c r="N24" i="12"/>
  <c r="M24" i="12"/>
  <c r="K24" i="12"/>
  <c r="B786" i="34" s="1"/>
  <c r="N792" i="34"/>
  <c r="N791" i="34"/>
  <c r="L29" i="12" s="1"/>
  <c r="N790" i="34"/>
  <c r="N789" i="34"/>
  <c r="N788" i="34"/>
  <c r="N787" i="34"/>
  <c r="N786" i="34"/>
  <c r="O46" i="6"/>
  <c r="O45" i="6"/>
  <c r="L46" i="6"/>
  <c r="B621" i="34" s="1"/>
  <c r="L45" i="6"/>
  <c r="B620" i="34" s="1"/>
  <c r="N621" i="34"/>
  <c r="N620" i="34"/>
  <c r="C430" i="34"/>
  <c r="J17" i="26"/>
  <c r="I17" i="26"/>
  <c r="G17" i="26"/>
  <c r="B430" i="34" s="1"/>
  <c r="N430" i="34"/>
  <c r="N1141" i="34"/>
  <c r="C1141" i="34"/>
  <c r="J39" i="26"/>
  <c r="I39" i="26"/>
  <c r="G39" i="26"/>
  <c r="O49" i="3"/>
  <c r="N49" i="3"/>
  <c r="O48" i="3"/>
  <c r="N48" i="3"/>
  <c r="O47" i="3"/>
  <c r="N47" i="3"/>
  <c r="C315" i="34"/>
  <c r="N318" i="34"/>
  <c r="C318" i="34"/>
  <c r="K95" i="16"/>
  <c r="B318" i="34" s="1"/>
  <c r="N95" i="16"/>
  <c r="M95" i="16"/>
  <c r="N94" i="16"/>
  <c r="M94" i="16"/>
  <c r="K94" i="16"/>
  <c r="B317" i="34" s="1"/>
  <c r="C1352" i="34"/>
  <c r="C1351" i="34"/>
  <c r="C1350" i="34"/>
  <c r="C1349" i="34"/>
  <c r="C1348" i="34"/>
  <c r="C1347" i="34"/>
  <c r="C1346" i="34"/>
  <c r="C1345" i="34"/>
  <c r="C1344" i="34"/>
  <c r="C1343" i="34"/>
  <c r="C1342" i="34"/>
  <c r="C1341" i="34"/>
  <c r="C1340" i="34"/>
  <c r="C1339" i="34"/>
  <c r="C1338" i="34"/>
  <c r="C1337" i="34"/>
  <c r="C1336" i="34"/>
  <c r="C1335" i="34"/>
  <c r="C1326" i="34"/>
  <c r="C1325" i="34"/>
  <c r="C1324" i="34"/>
  <c r="C1323" i="34"/>
  <c r="C1314" i="34"/>
  <c r="C1313" i="34"/>
  <c r="C1312" i="34"/>
  <c r="C1311" i="34"/>
  <c r="C1310" i="34"/>
  <c r="C1307" i="34"/>
  <c r="C1306" i="34"/>
  <c r="C1305" i="34"/>
  <c r="C1304" i="34"/>
  <c r="C1303" i="34"/>
  <c r="C1302" i="34"/>
  <c r="C1297" i="34"/>
  <c r="C1296" i="34"/>
  <c r="C1295" i="34"/>
  <c r="C1294" i="34"/>
  <c r="C1293" i="34"/>
  <c r="C1292" i="34"/>
  <c r="C1291" i="34"/>
  <c r="C1290" i="34"/>
  <c r="C1289" i="34"/>
  <c r="C1288" i="34"/>
  <c r="C1287" i="34"/>
  <c r="C1286" i="34"/>
  <c r="C1282" i="34"/>
  <c r="C1281" i="34"/>
  <c r="C1280" i="34"/>
  <c r="C1279" i="34"/>
  <c r="C1278" i="34"/>
  <c r="C1277" i="34"/>
  <c r="C1276" i="34"/>
  <c r="C1275" i="34"/>
  <c r="C1274" i="34"/>
  <c r="C1273" i="34"/>
  <c r="C1272" i="34"/>
  <c r="C1271" i="34"/>
  <c r="C1270" i="34"/>
  <c r="C1269" i="34"/>
  <c r="C1268" i="34"/>
  <c r="C1267" i="34"/>
  <c r="C1266" i="34"/>
  <c r="C1265" i="34"/>
  <c r="C1257" i="34"/>
  <c r="C1255" i="34"/>
  <c r="C1254" i="34"/>
  <c r="C1253" i="34"/>
  <c r="C1243" i="34"/>
  <c r="C1242" i="34"/>
  <c r="C1241" i="34"/>
  <c r="C1240" i="34"/>
  <c r="C1239" i="34"/>
  <c r="C1238" i="34"/>
  <c r="C1237" i="34"/>
  <c r="C1236" i="34"/>
  <c r="C1235" i="34"/>
  <c r="C1234" i="34"/>
  <c r="C1233" i="34"/>
  <c r="C1225" i="34"/>
  <c r="C1224" i="34"/>
  <c r="C1223" i="34"/>
  <c r="C1222" i="34"/>
  <c r="C1221" i="34"/>
  <c r="C1220" i="34"/>
  <c r="C1219" i="34"/>
  <c r="C1218" i="34"/>
  <c r="C1217" i="34"/>
  <c r="C1216" i="34"/>
  <c r="C1215" i="34"/>
  <c r="C1214" i="34"/>
  <c r="C1213" i="34"/>
  <c r="C1212" i="34"/>
  <c r="C1211" i="34"/>
  <c r="C1210" i="34"/>
  <c r="C1209" i="34"/>
  <c r="C1208" i="34"/>
  <c r="C1207" i="34"/>
  <c r="C1206" i="34"/>
  <c r="C1205" i="34"/>
  <c r="C1204" i="34"/>
  <c r="C1203" i="34"/>
  <c r="C1196" i="34"/>
  <c r="C1195" i="34"/>
  <c r="C1194" i="34"/>
  <c r="C1193" i="34"/>
  <c r="C1192" i="34"/>
  <c r="C1191" i="34"/>
  <c r="C1190" i="34"/>
  <c r="C1189" i="34"/>
  <c r="C1188" i="34"/>
  <c r="C1187" i="34"/>
  <c r="C1186" i="34"/>
  <c r="C1185" i="34"/>
  <c r="C1184" i="34"/>
  <c r="C1183" i="34"/>
  <c r="D1352" i="34"/>
  <c r="D1351" i="34"/>
  <c r="D1350" i="34"/>
  <c r="D1349" i="34"/>
  <c r="D1348" i="34"/>
  <c r="D1347" i="34"/>
  <c r="D1346" i="34"/>
  <c r="P178" i="38"/>
  <c r="O178" i="38"/>
  <c r="P177" i="38"/>
  <c r="O177" i="38"/>
  <c r="P176" i="38"/>
  <c r="O176" i="38"/>
  <c r="P175" i="38"/>
  <c r="O175" i="38"/>
  <c r="P174" i="38"/>
  <c r="O174" i="38"/>
  <c r="P173" i="38"/>
  <c r="O173" i="38"/>
  <c r="P172" i="38"/>
  <c r="O172" i="38"/>
  <c r="P170" i="38"/>
  <c r="O170" i="38"/>
  <c r="P169" i="38"/>
  <c r="O169" i="38"/>
  <c r="P168" i="38"/>
  <c r="O168" i="38"/>
  <c r="P167" i="38"/>
  <c r="O167" i="38"/>
  <c r="P166" i="38"/>
  <c r="O166" i="38"/>
  <c r="P165" i="38"/>
  <c r="O165" i="38"/>
  <c r="P164" i="38"/>
  <c r="O164" i="38"/>
  <c r="P163" i="38"/>
  <c r="O163" i="38"/>
  <c r="P162" i="38"/>
  <c r="O162" i="38"/>
  <c r="P161" i="38"/>
  <c r="O161" i="38"/>
  <c r="P160" i="38"/>
  <c r="O160" i="38"/>
  <c r="P159" i="38"/>
  <c r="O159" i="38"/>
  <c r="P150" i="38"/>
  <c r="O150" i="38"/>
  <c r="P149" i="38"/>
  <c r="O149" i="38"/>
  <c r="P148" i="38"/>
  <c r="O148" i="38"/>
  <c r="P147" i="38"/>
  <c r="O147" i="38"/>
  <c r="P138" i="38"/>
  <c r="O138" i="38"/>
  <c r="P137" i="38"/>
  <c r="O137" i="38"/>
  <c r="P136" i="38"/>
  <c r="O136" i="38"/>
  <c r="P135" i="38"/>
  <c r="O135" i="38"/>
  <c r="P134" i="38"/>
  <c r="O134" i="38"/>
  <c r="P131" i="38"/>
  <c r="O131" i="38"/>
  <c r="P130" i="38"/>
  <c r="O130" i="38"/>
  <c r="P129" i="38"/>
  <c r="O129" i="38"/>
  <c r="P128" i="38"/>
  <c r="O128" i="38"/>
  <c r="P127" i="38"/>
  <c r="O127" i="38"/>
  <c r="P126" i="38"/>
  <c r="O126" i="38"/>
  <c r="P121" i="38"/>
  <c r="O121" i="38"/>
  <c r="P120" i="38"/>
  <c r="O120" i="38"/>
  <c r="P119" i="38"/>
  <c r="O119" i="38"/>
  <c r="P118" i="38"/>
  <c r="O118" i="38"/>
  <c r="P117" i="38"/>
  <c r="O117" i="38"/>
  <c r="P116" i="38"/>
  <c r="O116" i="38"/>
  <c r="P115" i="38"/>
  <c r="O115" i="38"/>
  <c r="P114" i="38"/>
  <c r="O114" i="38"/>
  <c r="P113" i="38"/>
  <c r="O113" i="38"/>
  <c r="P112" i="38"/>
  <c r="O112" i="38"/>
  <c r="P111" i="38"/>
  <c r="O111" i="38"/>
  <c r="P110" i="38"/>
  <c r="O110" i="38"/>
  <c r="P106" i="38"/>
  <c r="O106" i="38"/>
  <c r="P105" i="38"/>
  <c r="O105" i="38"/>
  <c r="P104" i="38"/>
  <c r="O104" i="38"/>
  <c r="P103" i="38"/>
  <c r="O103" i="38"/>
  <c r="P102" i="38"/>
  <c r="O102" i="38"/>
  <c r="P101" i="38"/>
  <c r="O101" i="38"/>
  <c r="P100" i="38"/>
  <c r="O100" i="38"/>
  <c r="P99" i="38"/>
  <c r="O99" i="38"/>
  <c r="P98" i="38"/>
  <c r="O98" i="38"/>
  <c r="P97" i="38"/>
  <c r="O97" i="38"/>
  <c r="P96" i="38"/>
  <c r="O96" i="38"/>
  <c r="P95" i="38"/>
  <c r="O95" i="38"/>
  <c r="P94" i="38"/>
  <c r="O94" i="38"/>
  <c r="P93" i="38"/>
  <c r="O93" i="38"/>
  <c r="P92" i="38"/>
  <c r="O92" i="38"/>
  <c r="P91" i="38"/>
  <c r="O91" i="38"/>
  <c r="P90" i="38"/>
  <c r="O90" i="38"/>
  <c r="P89" i="38"/>
  <c r="O89" i="38"/>
  <c r="P80" i="38"/>
  <c r="O80" i="38"/>
  <c r="P78" i="38"/>
  <c r="O78" i="38"/>
  <c r="P77" i="38"/>
  <c r="O77" i="38"/>
  <c r="P76" i="38"/>
  <c r="O76" i="38"/>
  <c r="P66" i="38"/>
  <c r="O66" i="38"/>
  <c r="P65" i="38"/>
  <c r="O65" i="38"/>
  <c r="P64" i="38"/>
  <c r="O64" i="38"/>
  <c r="P63" i="38"/>
  <c r="O63" i="38"/>
  <c r="P62" i="38"/>
  <c r="O62" i="38"/>
  <c r="P61" i="38"/>
  <c r="O61" i="38"/>
  <c r="P60" i="38"/>
  <c r="O60" i="38"/>
  <c r="P59" i="38"/>
  <c r="O59" i="38"/>
  <c r="P58" i="38"/>
  <c r="O58" i="38"/>
  <c r="P57" i="38"/>
  <c r="O57" i="38"/>
  <c r="P56" i="38"/>
  <c r="O56" i="38"/>
  <c r="P53" i="38"/>
  <c r="O53" i="38"/>
  <c r="P52" i="38"/>
  <c r="O52" i="38"/>
  <c r="P51" i="38"/>
  <c r="O51" i="38"/>
  <c r="P50" i="38"/>
  <c r="O50" i="38"/>
  <c r="P49" i="38"/>
  <c r="O49" i="38"/>
  <c r="P48" i="38"/>
  <c r="O48" i="38"/>
  <c r="P47" i="38"/>
  <c r="O47" i="38"/>
  <c r="P46" i="38"/>
  <c r="O46" i="38"/>
  <c r="P45" i="38"/>
  <c r="O45" i="38"/>
  <c r="P44" i="38"/>
  <c r="O44" i="38"/>
  <c r="P43" i="38"/>
  <c r="O43" i="38"/>
  <c r="P42" i="38"/>
  <c r="O42" i="38"/>
  <c r="P41" i="38"/>
  <c r="O41" i="38"/>
  <c r="P40" i="38"/>
  <c r="O40" i="38"/>
  <c r="P39" i="38"/>
  <c r="O39" i="38"/>
  <c r="P38" i="38"/>
  <c r="O38" i="38"/>
  <c r="P37" i="38"/>
  <c r="O37" i="38"/>
  <c r="P36" i="38"/>
  <c r="O36" i="38"/>
  <c r="P35" i="38"/>
  <c r="O35" i="38"/>
  <c r="P34" i="38"/>
  <c r="O34" i="38"/>
  <c r="P33" i="38"/>
  <c r="O33" i="38"/>
  <c r="P32" i="38"/>
  <c r="O32" i="38"/>
  <c r="P31" i="38"/>
  <c r="O31" i="38"/>
  <c r="P30" i="38"/>
  <c r="O30" i="38"/>
  <c r="P29" i="38"/>
  <c r="O29" i="38"/>
  <c r="P28" i="38"/>
  <c r="O28" i="38"/>
  <c r="P27" i="38"/>
  <c r="O27" i="38"/>
  <c r="P26" i="38"/>
  <c r="O26" i="38"/>
  <c r="P18" i="38"/>
  <c r="O18" i="38"/>
  <c r="P17" i="38"/>
  <c r="O17" i="38"/>
  <c r="P16" i="38"/>
  <c r="O16" i="38"/>
  <c r="P15" i="38"/>
  <c r="O15" i="38"/>
  <c r="P14" i="38"/>
  <c r="O14" i="38"/>
  <c r="P13" i="38"/>
  <c r="O13" i="38"/>
  <c r="P12" i="38"/>
  <c r="O12" i="38"/>
  <c r="P11" i="38"/>
  <c r="O11" i="38"/>
  <c r="P10" i="38"/>
  <c r="O10" i="38"/>
  <c r="P9" i="38"/>
  <c r="O9" i="38"/>
  <c r="P8" i="38"/>
  <c r="O8" i="38"/>
  <c r="P7" i="38"/>
  <c r="O7" i="38"/>
  <c r="P6" i="38"/>
  <c r="O6" i="38"/>
  <c r="P5" i="38"/>
  <c r="O5" i="38"/>
  <c r="N1352" i="34"/>
  <c r="N1351" i="34"/>
  <c r="N1350" i="34"/>
  <c r="N1349" i="34"/>
  <c r="N1348" i="34"/>
  <c r="N1347" i="34"/>
  <c r="N1346" i="34"/>
  <c r="N1345" i="34"/>
  <c r="N1344" i="34"/>
  <c r="N1343" i="34"/>
  <c r="N1342" i="34"/>
  <c r="N1341" i="34"/>
  <c r="N1340" i="34"/>
  <c r="N1339" i="34"/>
  <c r="N1338" i="34"/>
  <c r="N1337" i="34"/>
  <c r="N1336" i="34"/>
  <c r="N1335" i="34"/>
  <c r="N1326" i="34"/>
  <c r="N1325" i="34"/>
  <c r="N1324" i="34"/>
  <c r="N1323" i="34"/>
  <c r="N1314" i="34"/>
  <c r="N1313" i="34"/>
  <c r="N1312" i="34"/>
  <c r="N1311" i="34"/>
  <c r="N1310" i="34"/>
  <c r="N1307" i="34"/>
  <c r="N1306" i="34"/>
  <c r="N1305" i="34"/>
  <c r="N1304" i="34"/>
  <c r="N1303" i="34"/>
  <c r="N1302" i="34"/>
  <c r="N1297" i="34"/>
  <c r="N1296" i="34"/>
  <c r="N1295" i="34"/>
  <c r="N1294" i="34"/>
  <c r="N1293" i="34"/>
  <c r="N1292" i="34"/>
  <c r="N1291" i="34"/>
  <c r="N1290" i="34"/>
  <c r="N1289" i="34"/>
  <c r="N1288" i="34"/>
  <c r="N1287" i="34"/>
  <c r="N1286" i="34"/>
  <c r="N1282" i="34"/>
  <c r="N1281" i="34"/>
  <c r="N1280" i="34"/>
  <c r="N1279" i="34"/>
  <c r="N1278" i="34"/>
  <c r="N1277" i="34"/>
  <c r="N1276" i="34"/>
  <c r="N1275" i="34"/>
  <c r="N1274" i="34"/>
  <c r="N1273" i="34"/>
  <c r="N1272" i="34"/>
  <c r="N1271" i="34"/>
  <c r="N1270" i="34"/>
  <c r="N1269" i="34"/>
  <c r="N1268" i="34"/>
  <c r="N1267" i="34"/>
  <c r="N1266" i="34"/>
  <c r="N1265" i="34"/>
  <c r="N1257" i="34"/>
  <c r="N1255" i="34"/>
  <c r="N1254" i="34"/>
  <c r="N1253" i="34"/>
  <c r="N1243" i="34"/>
  <c r="N1242" i="34"/>
  <c r="N1241" i="34"/>
  <c r="N1240" i="34"/>
  <c r="N1239" i="34"/>
  <c r="N1238" i="34"/>
  <c r="N1237" i="34"/>
  <c r="N1236" i="34"/>
  <c r="N1235" i="34"/>
  <c r="N1234" i="34"/>
  <c r="N1233" i="34"/>
  <c r="N1230" i="34"/>
  <c r="N1229" i="34"/>
  <c r="N1228" i="34"/>
  <c r="N1227" i="34"/>
  <c r="N1226" i="34"/>
  <c r="N1225" i="34"/>
  <c r="N1224" i="34"/>
  <c r="N1223" i="34"/>
  <c r="N1222" i="34"/>
  <c r="N1221" i="34"/>
  <c r="N1220" i="34"/>
  <c r="N1219" i="34"/>
  <c r="N1218" i="34"/>
  <c r="N1217" i="34"/>
  <c r="N1216" i="34"/>
  <c r="N1215" i="34"/>
  <c r="N1214" i="34"/>
  <c r="N1213" i="34"/>
  <c r="N1212" i="34"/>
  <c r="N1211" i="34"/>
  <c r="N1210" i="34"/>
  <c r="N1209" i="34"/>
  <c r="N1208" i="34"/>
  <c r="N1207" i="34"/>
  <c r="N1206" i="34"/>
  <c r="N1205" i="34"/>
  <c r="N1204" i="34"/>
  <c r="N1203" i="34"/>
  <c r="N1196" i="34"/>
  <c r="N1195" i="34"/>
  <c r="N1194" i="34"/>
  <c r="N1193" i="34"/>
  <c r="N1192" i="34"/>
  <c r="N1191" i="34"/>
  <c r="N1190" i="34"/>
  <c r="N1189" i="34"/>
  <c r="N1188" i="34"/>
  <c r="N1187" i="34"/>
  <c r="N1186" i="34"/>
  <c r="N1185" i="34"/>
  <c r="N1184" i="34"/>
  <c r="N1183" i="34"/>
  <c r="N107" i="34"/>
  <c r="N106" i="34"/>
  <c r="N105" i="34"/>
  <c r="C107" i="34"/>
  <c r="C106" i="34"/>
  <c r="C105" i="34"/>
  <c r="L49" i="3"/>
  <c r="B107" i="34" s="1"/>
  <c r="L48" i="3"/>
  <c r="B106" i="34" s="1"/>
  <c r="L47" i="3"/>
  <c r="C906" i="34"/>
  <c r="N277" i="34"/>
  <c r="N276" i="34"/>
  <c r="C277" i="34"/>
  <c r="C276" i="34"/>
  <c r="N74" i="16"/>
  <c r="M74" i="16"/>
  <c r="K74" i="16"/>
  <c r="B277" i="34" s="1"/>
  <c r="N73" i="16"/>
  <c r="M73" i="16"/>
  <c r="K73" i="16"/>
  <c r="B276" i="34" s="1"/>
  <c r="N977" i="34"/>
  <c r="C977" i="34"/>
  <c r="O66" i="14"/>
  <c r="N66" i="14"/>
  <c r="K66" i="14"/>
  <c r="D977" i="34" s="1"/>
  <c r="N164" i="34"/>
  <c r="N161" i="34"/>
  <c r="C164" i="34"/>
  <c r="C161" i="34"/>
  <c r="O76" i="10"/>
  <c r="N76" i="10"/>
  <c r="O73" i="10"/>
  <c r="N73" i="10"/>
  <c r="L76" i="10"/>
  <c r="B164" i="34" s="1"/>
  <c r="L73" i="10"/>
  <c r="B161" i="34" s="1"/>
  <c r="N90" i="34"/>
  <c r="C90" i="34"/>
  <c r="O60" i="4"/>
  <c r="N60" i="4"/>
  <c r="L60" i="4"/>
  <c r="B90" i="34" s="1"/>
  <c r="N906" i="34"/>
  <c r="O63" i="13"/>
  <c r="N63" i="13"/>
  <c r="K63" i="13"/>
  <c r="D906" i="34" s="1"/>
  <c r="N172" i="34"/>
  <c r="N169" i="34"/>
  <c r="C172" i="34"/>
  <c r="C169" i="34"/>
  <c r="O83" i="10"/>
  <c r="N83" i="10"/>
  <c r="O81" i="10"/>
  <c r="N81" i="10"/>
  <c r="L83" i="10"/>
  <c r="M83" i="10" s="1"/>
  <c r="L81" i="10"/>
  <c r="B169" i="34" s="1"/>
  <c r="C876" i="34"/>
  <c r="C875" i="34"/>
  <c r="N876" i="34"/>
  <c r="N875" i="34"/>
  <c r="O33" i="13"/>
  <c r="N33" i="13"/>
  <c r="K33" i="13"/>
  <c r="D876" i="34" s="1"/>
  <c r="K32" i="13"/>
  <c r="O32" i="13"/>
  <c r="N32" i="13"/>
  <c r="N144" i="34"/>
  <c r="N143" i="34"/>
  <c r="N142" i="34"/>
  <c r="N141" i="34"/>
  <c r="M34" i="10" s="1"/>
  <c r="N140" i="34"/>
  <c r="N313" i="34"/>
  <c r="N312" i="34"/>
  <c r="N311" i="34"/>
  <c r="N310" i="34"/>
  <c r="C313" i="34"/>
  <c r="C312" i="34"/>
  <c r="C310" i="34"/>
  <c r="N82" i="16"/>
  <c r="M82" i="16"/>
  <c r="K82" i="16"/>
  <c r="N85" i="16"/>
  <c r="M85" i="16"/>
  <c r="K85" i="16"/>
  <c r="B313" i="34" s="1"/>
  <c r="N84" i="16"/>
  <c r="M84" i="16"/>
  <c r="K84" i="16"/>
  <c r="B312" i="34" s="1"/>
  <c r="N83" i="16"/>
  <c r="M83" i="16"/>
  <c r="K83" i="16"/>
  <c r="B311" i="34" s="1"/>
  <c r="C144" i="34"/>
  <c r="C142" i="34"/>
  <c r="C140" i="34"/>
  <c r="O37" i="10"/>
  <c r="N37" i="10"/>
  <c r="L37" i="10"/>
  <c r="O35" i="10"/>
  <c r="N35" i="10"/>
  <c r="L35" i="10"/>
  <c r="B142" i="34" s="1"/>
  <c r="O33" i="10"/>
  <c r="N33" i="10"/>
  <c r="L33" i="10"/>
  <c r="B140" i="34" s="1"/>
  <c r="C34" i="34"/>
  <c r="C33" i="34"/>
  <c r="C32" i="34"/>
  <c r="C31" i="34"/>
  <c r="C30" i="34"/>
  <c r="C29" i="34"/>
  <c r="C28" i="34"/>
  <c r="C27" i="34"/>
  <c r="N34" i="34"/>
  <c r="N33" i="34"/>
  <c r="N32" i="34"/>
  <c r="N31" i="34"/>
  <c r="N30" i="34"/>
  <c r="N29" i="34"/>
  <c r="N28" i="34"/>
  <c r="N27" i="34"/>
  <c r="O19" i="3"/>
  <c r="N19" i="3"/>
  <c r="L19" i="3"/>
  <c r="B34" i="34" s="1"/>
  <c r="O18" i="3"/>
  <c r="N18" i="3"/>
  <c r="L18" i="3"/>
  <c r="B33" i="34" s="1"/>
  <c r="O17" i="3"/>
  <c r="N17" i="3"/>
  <c r="L17" i="3"/>
  <c r="B32" i="34" s="1"/>
  <c r="O16" i="3"/>
  <c r="N16" i="3"/>
  <c r="L16" i="3"/>
  <c r="B31" i="34" s="1"/>
  <c r="O15" i="3"/>
  <c r="N15" i="3"/>
  <c r="L15" i="3"/>
  <c r="B30" i="34" s="1"/>
  <c r="O14" i="3"/>
  <c r="N14" i="3"/>
  <c r="L14" i="3"/>
  <c r="B29" i="34" s="1"/>
  <c r="O13" i="3"/>
  <c r="N13" i="3"/>
  <c r="L13" i="3"/>
  <c r="B28" i="34" s="1"/>
  <c r="O12" i="3"/>
  <c r="N12" i="3"/>
  <c r="L12" i="3"/>
  <c r="B27" i="34" s="1"/>
  <c r="I5" i="36"/>
  <c r="B448" i="34" s="1"/>
  <c r="G19" i="29"/>
  <c r="F21" i="29"/>
  <c r="G21" i="29"/>
  <c r="N1371" i="34"/>
  <c r="E11" i="31" s="1"/>
  <c r="N315" i="34"/>
  <c r="N92" i="16"/>
  <c r="M92" i="16"/>
  <c r="K92" i="16"/>
  <c r="N973" i="34"/>
  <c r="C973" i="34"/>
  <c r="O62" i="14"/>
  <c r="N62" i="14"/>
  <c r="K62" i="14"/>
  <c r="L62" i="14" s="1"/>
  <c r="B973" i="34" s="1"/>
  <c r="N899" i="34"/>
  <c r="N898" i="34"/>
  <c r="C899" i="34"/>
  <c r="C898" i="34"/>
  <c r="O56" i="13"/>
  <c r="N56" i="13"/>
  <c r="K56" i="13"/>
  <c r="D899" i="34" s="1"/>
  <c r="O55" i="13"/>
  <c r="N55" i="13"/>
  <c r="K55" i="13"/>
  <c r="D898" i="34" s="1"/>
  <c r="N999" i="34"/>
  <c r="N1098" i="34"/>
  <c r="C1098" i="34"/>
  <c r="O7" i="22"/>
  <c r="N7" i="22"/>
  <c r="K7" i="22"/>
  <c r="N299" i="34"/>
  <c r="N223" i="34"/>
  <c r="O95" i="10"/>
  <c r="N95" i="10"/>
  <c r="L95" i="10"/>
  <c r="B223" i="34" s="1"/>
  <c r="C223" i="34"/>
  <c r="C299" i="34"/>
  <c r="N34" i="16"/>
  <c r="M34" i="16"/>
  <c r="K34" i="16"/>
  <c r="B298" i="34" s="1"/>
  <c r="N1169" i="34"/>
  <c r="N1182" i="34"/>
  <c r="N1181" i="34"/>
  <c r="N1180" i="34"/>
  <c r="L58" i="36"/>
  <c r="K58" i="36"/>
  <c r="I58" i="36"/>
  <c r="L57" i="36"/>
  <c r="K57" i="36"/>
  <c r="I57" i="36"/>
  <c r="L56" i="36"/>
  <c r="K56" i="36"/>
  <c r="I56" i="36"/>
  <c r="B1180" i="34" s="1"/>
  <c r="L44" i="36"/>
  <c r="K44" i="36"/>
  <c r="I44" i="36"/>
  <c r="B1169" i="34" s="1"/>
  <c r="C999" i="34"/>
  <c r="N440" i="34"/>
  <c r="C440" i="34"/>
  <c r="J23" i="26"/>
  <c r="I23" i="26"/>
  <c r="G23" i="26"/>
  <c r="B440" i="34" s="1"/>
  <c r="N1174" i="34"/>
  <c r="N1173" i="34"/>
  <c r="N1172" i="34"/>
  <c r="N1171" i="34"/>
  <c r="N1170" i="34"/>
  <c r="N1168" i="34"/>
  <c r="N1167" i="34"/>
  <c r="N1166" i="34"/>
  <c r="N1165" i="34"/>
  <c r="N1164" i="34"/>
  <c r="N1163" i="34"/>
  <c r="N1156" i="34"/>
  <c r="J138" i="38"/>
  <c r="J137" i="38"/>
  <c r="K137" i="38" s="1"/>
  <c r="B1313" i="34" s="1"/>
  <c r="J136" i="38"/>
  <c r="N136" i="38" s="1"/>
  <c r="J135" i="38"/>
  <c r="K135" i="38" s="1"/>
  <c r="B1311" i="34" s="1"/>
  <c r="J134" i="38"/>
  <c r="D1310" i="34" s="1"/>
  <c r="J127" i="38"/>
  <c r="K127" i="38" s="1"/>
  <c r="B1303" i="34" s="1"/>
  <c r="J126" i="38"/>
  <c r="J121" i="38"/>
  <c r="K121" i="38" s="1"/>
  <c r="B1297" i="34" s="1"/>
  <c r="J120" i="38"/>
  <c r="N120" i="38" s="1"/>
  <c r="J119" i="38"/>
  <c r="N119" i="38" s="1"/>
  <c r="J102" i="38"/>
  <c r="J101" i="38"/>
  <c r="D1277" i="34" s="1"/>
  <c r="J100" i="38"/>
  <c r="D1276" i="34" s="1"/>
  <c r="J66" i="38"/>
  <c r="D1243" i="34" s="1"/>
  <c r="J65" i="38"/>
  <c r="J64" i="38"/>
  <c r="N64" i="38" s="1"/>
  <c r="J59" i="38"/>
  <c r="D1236" i="34" s="1"/>
  <c r="J58" i="38"/>
  <c r="J57" i="38"/>
  <c r="K57" i="38" s="1"/>
  <c r="B1234" i="34" s="1"/>
  <c r="J56" i="38"/>
  <c r="N56" i="38" s="1"/>
  <c r="J39" i="38"/>
  <c r="N39" i="38" s="1"/>
  <c r="J40" i="38"/>
  <c r="K40" i="38" s="1"/>
  <c r="B1217" i="34" s="1"/>
  <c r="L43" i="36"/>
  <c r="K43" i="36"/>
  <c r="I43" i="36"/>
  <c r="B1168" i="34" s="1"/>
  <c r="N6" i="18"/>
  <c r="M6" i="18"/>
  <c r="K6" i="18"/>
  <c r="N5" i="18"/>
  <c r="M5" i="18"/>
  <c r="K5" i="18"/>
  <c r="B998" i="34" s="1"/>
  <c r="L39" i="36"/>
  <c r="K39" i="36"/>
  <c r="L38" i="36"/>
  <c r="K38" i="36"/>
  <c r="I39" i="36"/>
  <c r="B1164" i="34" s="1"/>
  <c r="I38" i="36"/>
  <c r="B1163" i="34" s="1"/>
  <c r="L49" i="36"/>
  <c r="K49" i="36"/>
  <c r="I49" i="36"/>
  <c r="B1174" i="34" s="1"/>
  <c r="L40" i="36"/>
  <c r="K40" i="36"/>
  <c r="I40" i="36"/>
  <c r="B1165" i="34" s="1"/>
  <c r="L32" i="36"/>
  <c r="K32" i="36"/>
  <c r="I32" i="36"/>
  <c r="B1156" i="34" s="1"/>
  <c r="L36" i="36"/>
  <c r="K36" i="36"/>
  <c r="I36" i="36"/>
  <c r="B1162" i="34" s="1"/>
  <c r="L37" i="36"/>
  <c r="K37" i="36"/>
  <c r="I37" i="36"/>
  <c r="B1161" i="34" s="1"/>
  <c r="C1371" i="34"/>
  <c r="B1371" i="34"/>
  <c r="C1397" i="34"/>
  <c r="B1397" i="34"/>
  <c r="G11" i="31"/>
  <c r="F11" i="31"/>
  <c r="G6" i="29"/>
  <c r="F6" i="29"/>
  <c r="N1397" i="34"/>
  <c r="E6" i="29" s="1"/>
  <c r="L45" i="36"/>
  <c r="K45" i="36"/>
  <c r="L42" i="36"/>
  <c r="K42" i="36"/>
  <c r="L31" i="36"/>
  <c r="K31" i="36"/>
  <c r="L30" i="36"/>
  <c r="K30" i="36"/>
  <c r="N1155" i="34"/>
  <c r="N1154" i="34"/>
  <c r="I45" i="36"/>
  <c r="B1170" i="34" s="1"/>
  <c r="I42" i="36"/>
  <c r="B1167" i="34" s="1"/>
  <c r="I31" i="36"/>
  <c r="B1155" i="34" s="1"/>
  <c r="I30" i="36"/>
  <c r="B1154" i="34" s="1"/>
  <c r="M138" i="38"/>
  <c r="M137" i="38"/>
  <c r="M136" i="38"/>
  <c r="M135" i="38"/>
  <c r="M134" i="38"/>
  <c r="M127" i="38"/>
  <c r="M126" i="38"/>
  <c r="M121" i="38"/>
  <c r="M120" i="38"/>
  <c r="M119" i="38"/>
  <c r="M102" i="38"/>
  <c r="M101" i="38"/>
  <c r="M100" i="38"/>
  <c r="M66" i="38"/>
  <c r="M65" i="38"/>
  <c r="M64" i="38"/>
  <c r="M59" i="38"/>
  <c r="M58" i="38"/>
  <c r="M57" i="38"/>
  <c r="M56" i="38"/>
  <c r="M40" i="38"/>
  <c r="M39" i="38"/>
  <c r="M178" i="38"/>
  <c r="M177" i="38"/>
  <c r="M176" i="38"/>
  <c r="M175" i="38"/>
  <c r="M174" i="38"/>
  <c r="M173" i="38"/>
  <c r="M172" i="38"/>
  <c r="M170" i="38"/>
  <c r="M169" i="38"/>
  <c r="M168" i="38"/>
  <c r="M167" i="38"/>
  <c r="M166" i="38"/>
  <c r="M165" i="38"/>
  <c r="M164" i="38"/>
  <c r="M163" i="38"/>
  <c r="M162" i="38"/>
  <c r="M161" i="38"/>
  <c r="M160" i="38"/>
  <c r="M159" i="38"/>
  <c r="M150" i="38"/>
  <c r="M148" i="38"/>
  <c r="M147" i="38"/>
  <c r="M131" i="38"/>
  <c r="M130" i="38"/>
  <c r="M129" i="38"/>
  <c r="M128" i="38"/>
  <c r="M118" i="38"/>
  <c r="M117" i="38"/>
  <c r="M116" i="38"/>
  <c r="M115" i="38"/>
  <c r="M114" i="38"/>
  <c r="M113" i="38"/>
  <c r="M112" i="38"/>
  <c r="M111" i="38"/>
  <c r="M110" i="38"/>
  <c r="M106" i="38"/>
  <c r="M105" i="38"/>
  <c r="M104" i="38"/>
  <c r="M103" i="38"/>
  <c r="M99" i="38"/>
  <c r="M98" i="38"/>
  <c r="M97" i="38"/>
  <c r="M96" i="38"/>
  <c r="M95" i="38"/>
  <c r="M94" i="38"/>
  <c r="M93" i="38"/>
  <c r="M92" i="38"/>
  <c r="M91" i="38"/>
  <c r="M90" i="38"/>
  <c r="M89" i="38"/>
  <c r="M80" i="38"/>
  <c r="M78" i="38"/>
  <c r="M77" i="38"/>
  <c r="M76" i="38"/>
  <c r="M63" i="38"/>
  <c r="M62" i="38"/>
  <c r="M61" i="38"/>
  <c r="M60" i="38"/>
  <c r="M53" i="38"/>
  <c r="M52" i="38"/>
  <c r="M51" i="38"/>
  <c r="M50" i="38"/>
  <c r="M49" i="38"/>
  <c r="M48" i="38"/>
  <c r="M47" i="38"/>
  <c r="M46" i="38"/>
  <c r="M45" i="38"/>
  <c r="M44" i="38"/>
  <c r="M43" i="38"/>
  <c r="M42" i="38"/>
  <c r="M41" i="38"/>
  <c r="M38" i="38"/>
  <c r="M37" i="38"/>
  <c r="M36" i="38"/>
  <c r="M35" i="38"/>
  <c r="M34" i="38"/>
  <c r="M33" i="38"/>
  <c r="M32" i="38"/>
  <c r="M31" i="38"/>
  <c r="M30" i="38"/>
  <c r="M29" i="38"/>
  <c r="M28" i="38"/>
  <c r="M27" i="38"/>
  <c r="M26" i="38"/>
  <c r="M18" i="38"/>
  <c r="M17" i="38"/>
  <c r="M16" i="38"/>
  <c r="M15" i="38"/>
  <c r="M14" i="38"/>
  <c r="M13" i="38"/>
  <c r="M12" i="38"/>
  <c r="M11" i="38"/>
  <c r="M10" i="38"/>
  <c r="M9" i="38"/>
  <c r="M8" i="38"/>
  <c r="M7" i="38"/>
  <c r="M6" i="38"/>
  <c r="M5" i="38"/>
  <c r="N70" i="34"/>
  <c r="C70" i="34"/>
  <c r="O30" i="4"/>
  <c r="N30" i="4"/>
  <c r="L30" i="4"/>
  <c r="B70" i="34" s="1"/>
  <c r="J80" i="38"/>
  <c r="D1257" i="34" s="1"/>
  <c r="J78" i="38"/>
  <c r="N78" i="38" s="1"/>
  <c r="J77" i="38"/>
  <c r="K77" i="38" s="1"/>
  <c r="B1254" i="34" s="1"/>
  <c r="J150" i="38"/>
  <c r="N150" i="38" s="1"/>
  <c r="J149" i="38"/>
  <c r="D1325" i="34" s="1"/>
  <c r="J148" i="38"/>
  <c r="J147" i="38"/>
  <c r="K147" i="38" s="1"/>
  <c r="B1323" i="34" s="1"/>
  <c r="J131" i="38"/>
  <c r="D1307" i="34" s="1"/>
  <c r="J63" i="38"/>
  <c r="D1240" i="34" s="1"/>
  <c r="N139" i="34"/>
  <c r="O36" i="10"/>
  <c r="N36" i="10"/>
  <c r="O34" i="10"/>
  <c r="N34" i="10"/>
  <c r="O32" i="10"/>
  <c r="N32" i="10"/>
  <c r="L36" i="10"/>
  <c r="B143" i="34" s="1"/>
  <c r="L34" i="10"/>
  <c r="B141" i="34" s="1"/>
  <c r="L32" i="10"/>
  <c r="B139" i="34" s="1"/>
  <c r="C143" i="34"/>
  <c r="C141" i="34"/>
  <c r="C139" i="34"/>
  <c r="J7" i="38"/>
  <c r="D1185" i="34" s="1"/>
  <c r="J6" i="38"/>
  <c r="D1184" i="34" s="1"/>
  <c r="J5" i="38"/>
  <c r="K5" i="38" s="1"/>
  <c r="B1183" i="34" s="1"/>
  <c r="J8" i="38"/>
  <c r="N8" i="38" s="1"/>
  <c r="C311" i="34"/>
  <c r="N19" i="18"/>
  <c r="M19" i="18"/>
  <c r="N368" i="34"/>
  <c r="N367" i="34"/>
  <c r="C368" i="34"/>
  <c r="C367" i="34"/>
  <c r="N429" i="34"/>
  <c r="N1009" i="34"/>
  <c r="C1009" i="34"/>
  <c r="K19" i="18"/>
  <c r="B1009" i="34" s="1"/>
  <c r="N64" i="23"/>
  <c r="N63" i="23"/>
  <c r="M63" i="23"/>
  <c r="K64" i="23"/>
  <c r="K63" i="23"/>
  <c r="B367" i="34" s="1"/>
  <c r="C429" i="34"/>
  <c r="J16" i="26"/>
  <c r="I16" i="26"/>
  <c r="G16" i="26"/>
  <c r="N420" i="34"/>
  <c r="C420" i="34"/>
  <c r="O19" i="24"/>
  <c r="N19" i="24"/>
  <c r="K19" i="24"/>
  <c r="N178" i="38"/>
  <c r="N177" i="38"/>
  <c r="N176" i="38"/>
  <c r="N175" i="38"/>
  <c r="N174" i="38"/>
  <c r="N173" i="38"/>
  <c r="N172" i="38"/>
  <c r="J170" i="38"/>
  <c r="N170" i="38" s="1"/>
  <c r="J169" i="38"/>
  <c r="K169" i="38" s="1"/>
  <c r="B1344" i="34" s="1"/>
  <c r="J168" i="38"/>
  <c r="K168" i="38" s="1"/>
  <c r="B1343" i="34" s="1"/>
  <c r="J118" i="38"/>
  <c r="N118" i="38" s="1"/>
  <c r="J117" i="38"/>
  <c r="D1293" i="34" s="1"/>
  <c r="J116" i="38"/>
  <c r="J62" i="38"/>
  <c r="K62" i="38" s="1"/>
  <c r="B1239" i="34" s="1"/>
  <c r="J61" i="38"/>
  <c r="D1238" i="34" s="1"/>
  <c r="J60" i="38"/>
  <c r="N60" i="38" s="1"/>
  <c r="J164" i="38"/>
  <c r="D1339" i="34" s="1"/>
  <c r="J163" i="38"/>
  <c r="N163" i="38" s="1"/>
  <c r="J162" i="38"/>
  <c r="K162" i="38" s="1"/>
  <c r="B1337" i="34" s="1"/>
  <c r="J161" i="38"/>
  <c r="D1336" i="34" s="1"/>
  <c r="J160" i="38"/>
  <c r="K160" i="38" s="1"/>
  <c r="B1335" i="34" s="1"/>
  <c r="J159" i="38"/>
  <c r="D1334" i="34" s="1"/>
  <c r="J167" i="38"/>
  <c r="J166" i="38"/>
  <c r="D1341" i="34" s="1"/>
  <c r="J165" i="38"/>
  <c r="D1340" i="34" s="1"/>
  <c r="D1306" i="34"/>
  <c r="J129" i="38"/>
  <c r="K129" i="38" s="1"/>
  <c r="B1305" i="34" s="1"/>
  <c r="J128" i="38"/>
  <c r="D1304" i="34" s="1"/>
  <c r="J115" i="38"/>
  <c r="K115" i="38" s="1"/>
  <c r="B1291" i="34" s="1"/>
  <c r="J114" i="38"/>
  <c r="D1290" i="34" s="1"/>
  <c r="J113" i="38"/>
  <c r="D1289" i="34" s="1"/>
  <c r="J112" i="38"/>
  <c r="N112" i="38" s="1"/>
  <c r="J111" i="38"/>
  <c r="D1287" i="34" s="1"/>
  <c r="J110" i="38"/>
  <c r="K110" i="38" s="1"/>
  <c r="B1286" i="34" s="1"/>
  <c r="J106" i="38"/>
  <c r="N106" i="38" s="1"/>
  <c r="J105" i="38"/>
  <c r="D1281" i="34" s="1"/>
  <c r="J104" i="38"/>
  <c r="D1280" i="34" s="1"/>
  <c r="J103" i="38"/>
  <c r="D1279" i="34" s="1"/>
  <c r="J99" i="38"/>
  <c r="K99" i="38" s="1"/>
  <c r="B1275" i="34" s="1"/>
  <c r="J98" i="38"/>
  <c r="N98" i="38" s="1"/>
  <c r="J97" i="38"/>
  <c r="K97" i="38" s="1"/>
  <c r="B1273" i="34" s="1"/>
  <c r="J96" i="38"/>
  <c r="J95" i="38"/>
  <c r="D1271" i="34" s="1"/>
  <c r="J94" i="38"/>
  <c r="D1270" i="34" s="1"/>
  <c r="J93" i="38"/>
  <c r="J92" i="38"/>
  <c r="D1268" i="34" s="1"/>
  <c r="J91" i="38"/>
  <c r="D1267" i="34" s="1"/>
  <c r="J90" i="38"/>
  <c r="D1266" i="34" s="1"/>
  <c r="J89" i="38"/>
  <c r="D1265" i="34" s="1"/>
  <c r="J38" i="38"/>
  <c r="N38" i="38" s="1"/>
  <c r="J37" i="38"/>
  <c r="K37" i="38" s="1"/>
  <c r="B1214" i="34" s="1"/>
  <c r="J36" i="38"/>
  <c r="K36" i="38" s="1"/>
  <c r="B1213" i="34" s="1"/>
  <c r="J35" i="38"/>
  <c r="K35" i="38" s="1"/>
  <c r="B1212" i="34" s="1"/>
  <c r="J34" i="38"/>
  <c r="D1211" i="34" s="1"/>
  <c r="J33" i="38"/>
  <c r="J32" i="38"/>
  <c r="K32" i="38" s="1"/>
  <c r="B1209" i="34" s="1"/>
  <c r="J31" i="38"/>
  <c r="N31" i="38" s="1"/>
  <c r="J30" i="38"/>
  <c r="J29" i="38"/>
  <c r="D1206" i="34" s="1"/>
  <c r="J28" i="38"/>
  <c r="J27" i="38"/>
  <c r="K27" i="38" s="1"/>
  <c r="B1204" i="34" s="1"/>
  <c r="J26" i="38"/>
  <c r="J53" i="38"/>
  <c r="N53" i="38" s="1"/>
  <c r="J52" i="38"/>
  <c r="K52" i="38" s="1"/>
  <c r="B1229" i="34" s="1"/>
  <c r="J51" i="38"/>
  <c r="K51" i="38" s="1"/>
  <c r="B1228" i="34" s="1"/>
  <c r="J50" i="38"/>
  <c r="D1227" i="34" s="1"/>
  <c r="J49" i="38"/>
  <c r="N49" i="38" s="1"/>
  <c r="J48" i="38"/>
  <c r="D1225" i="34" s="1"/>
  <c r="J47" i="38"/>
  <c r="J46" i="38"/>
  <c r="D1223" i="34" s="1"/>
  <c r="J45" i="38"/>
  <c r="N45" i="38" s="1"/>
  <c r="J44" i="38"/>
  <c r="N44" i="38" s="1"/>
  <c r="J43" i="38"/>
  <c r="K43" i="38" s="1"/>
  <c r="B1220" i="34" s="1"/>
  <c r="J42" i="38"/>
  <c r="K42" i="38" s="1"/>
  <c r="B1219" i="34" s="1"/>
  <c r="J41" i="38"/>
  <c r="N41" i="38" s="1"/>
  <c r="J18" i="38"/>
  <c r="K18" i="38" s="1"/>
  <c r="B1196" i="34" s="1"/>
  <c r="J16" i="38"/>
  <c r="D1194" i="34" s="1"/>
  <c r="J15" i="38"/>
  <c r="N15" i="38" s="1"/>
  <c r="J14" i="38"/>
  <c r="J9" i="38"/>
  <c r="K9" i="38" s="1"/>
  <c r="B1187" i="34" s="1"/>
  <c r="J13" i="38"/>
  <c r="D1191" i="34" s="1"/>
  <c r="J12" i="38"/>
  <c r="D1190" i="34" s="1"/>
  <c r="J11" i="38"/>
  <c r="K11" i="38" s="1"/>
  <c r="B1189" i="34" s="1"/>
  <c r="J10" i="38"/>
  <c r="D1188" i="34" s="1"/>
  <c r="K172" i="38"/>
  <c r="B1346" i="34" s="1"/>
  <c r="K173" i="38"/>
  <c r="B1347" i="34" s="1"/>
  <c r="K174" i="38"/>
  <c r="B1348" i="34" s="1"/>
  <c r="K175" i="38"/>
  <c r="B1349" i="34" s="1"/>
  <c r="K176" i="38"/>
  <c r="B1350" i="34" s="1"/>
  <c r="K177" i="38"/>
  <c r="B1351" i="34" s="1"/>
  <c r="K178" i="38"/>
  <c r="B1352" i="34" s="1"/>
  <c r="C1094" i="34"/>
  <c r="C1093" i="34"/>
  <c r="C279" i="34"/>
  <c r="N279" i="34"/>
  <c r="N63" i="16"/>
  <c r="M63" i="16"/>
  <c r="K63" i="16"/>
  <c r="B280" i="34" s="1"/>
  <c r="N1153" i="34"/>
  <c r="N1152" i="34"/>
  <c r="N1151" i="34"/>
  <c r="N443" i="34"/>
  <c r="C443" i="34"/>
  <c r="N1134" i="34"/>
  <c r="C1134" i="34"/>
  <c r="N428" i="34"/>
  <c r="N427" i="34"/>
  <c r="N438" i="34"/>
  <c r="C438" i="34"/>
  <c r="C428" i="34"/>
  <c r="C427" i="34"/>
  <c r="J26" i="26"/>
  <c r="I26" i="26"/>
  <c r="G26" i="26"/>
  <c r="B443" i="34" s="1"/>
  <c r="C1132" i="34"/>
  <c r="C1131" i="34"/>
  <c r="C1129" i="34"/>
  <c r="N1129" i="34"/>
  <c r="N1132" i="34"/>
  <c r="N1131" i="34"/>
  <c r="J33" i="26"/>
  <c r="I33" i="26"/>
  <c r="G33" i="26"/>
  <c r="B438" i="34" s="1"/>
  <c r="J15" i="26"/>
  <c r="I15" i="26"/>
  <c r="G15" i="26"/>
  <c r="B428" i="34" s="1"/>
  <c r="J14" i="26"/>
  <c r="I14" i="26"/>
  <c r="G14" i="26"/>
  <c r="B427" i="34" s="1"/>
  <c r="J10" i="26"/>
  <c r="I10" i="26"/>
  <c r="G10" i="26"/>
  <c r="B1134" i="34" s="1"/>
  <c r="J8" i="26"/>
  <c r="I8" i="26"/>
  <c r="G8" i="26"/>
  <c r="B1132" i="34" s="1"/>
  <c r="J7" i="26"/>
  <c r="I7" i="26"/>
  <c r="G7" i="26"/>
  <c r="B1131" i="34" s="1"/>
  <c r="J5" i="26"/>
  <c r="I5" i="26"/>
  <c r="G5" i="26"/>
  <c r="L28" i="36"/>
  <c r="K28" i="36"/>
  <c r="I28" i="36"/>
  <c r="B1153" i="34" s="1"/>
  <c r="L26" i="36"/>
  <c r="K26" i="36"/>
  <c r="I26" i="36"/>
  <c r="B1151" i="34" s="1"/>
  <c r="L54" i="36"/>
  <c r="K54" i="36"/>
  <c r="I54" i="36"/>
  <c r="B1179" i="34" s="1"/>
  <c r="L53" i="36"/>
  <c r="K53" i="36"/>
  <c r="I53" i="36"/>
  <c r="B1178" i="34" s="1"/>
  <c r="L52" i="36"/>
  <c r="K52" i="36"/>
  <c r="I52" i="36"/>
  <c r="B1177" i="34" s="1"/>
  <c r="L51" i="36"/>
  <c r="K51" i="36"/>
  <c r="I51" i="36"/>
  <c r="B1176" i="34" s="1"/>
  <c r="L50" i="36"/>
  <c r="K50" i="36"/>
  <c r="I50" i="36"/>
  <c r="B1175" i="34" s="1"/>
  <c r="L48" i="36"/>
  <c r="K48" i="36"/>
  <c r="I48" i="36"/>
  <c r="B1173" i="34" s="1"/>
  <c r="L47" i="36"/>
  <c r="K47" i="36"/>
  <c r="I47" i="36"/>
  <c r="B1172" i="34" s="1"/>
  <c r="L46" i="36"/>
  <c r="K46" i="36"/>
  <c r="I46" i="36"/>
  <c r="B1171" i="34" s="1"/>
  <c r="L41" i="36"/>
  <c r="K41" i="36"/>
  <c r="I41" i="36"/>
  <c r="B1166" i="34" s="1"/>
  <c r="L35" i="36"/>
  <c r="K35" i="36"/>
  <c r="I35" i="36"/>
  <c r="L34" i="36"/>
  <c r="K34" i="36"/>
  <c r="I34" i="36"/>
  <c r="B1159" i="34" s="1"/>
  <c r="L33" i="36"/>
  <c r="K33" i="36"/>
  <c r="I33" i="36"/>
  <c r="B1158" i="34" s="1"/>
  <c r="L29" i="36"/>
  <c r="K29" i="36"/>
  <c r="I29" i="36"/>
  <c r="B1157" i="34" s="1"/>
  <c r="L27" i="36"/>
  <c r="K27" i="36"/>
  <c r="N1179" i="34"/>
  <c r="N1178" i="34"/>
  <c r="N1177" i="34"/>
  <c r="N1176" i="34"/>
  <c r="N1175" i="34"/>
  <c r="N1162" i="34"/>
  <c r="N1161" i="34"/>
  <c r="N1160" i="34"/>
  <c r="N1159" i="34"/>
  <c r="N1158" i="34"/>
  <c r="N1157" i="34"/>
  <c r="I27" i="36"/>
  <c r="B1152" i="34" s="1"/>
  <c r="P110" i="7"/>
  <c r="O110" i="7"/>
  <c r="P109" i="7"/>
  <c r="O109" i="7"/>
  <c r="P108" i="7"/>
  <c r="O108" i="7"/>
  <c r="P107" i="7"/>
  <c r="O107" i="7"/>
  <c r="P106" i="7"/>
  <c r="O106" i="7"/>
  <c r="P105" i="7"/>
  <c r="O105" i="7"/>
  <c r="N556" i="34"/>
  <c r="N555" i="34"/>
  <c r="N554" i="34"/>
  <c r="N553" i="34"/>
  <c r="N552" i="34"/>
  <c r="N551" i="34"/>
  <c r="C556" i="34"/>
  <c r="C555" i="34"/>
  <c r="C554" i="34"/>
  <c r="C553" i="34"/>
  <c r="C552" i="34"/>
  <c r="C551" i="34"/>
  <c r="N633" i="34"/>
  <c r="N632" i="34"/>
  <c r="N631" i="34"/>
  <c r="C633" i="34"/>
  <c r="C632" i="34"/>
  <c r="C631" i="34"/>
  <c r="C610" i="34"/>
  <c r="C609" i="34"/>
  <c r="C608" i="34"/>
  <c r="N610" i="34"/>
  <c r="N609" i="34"/>
  <c r="N608" i="34"/>
  <c r="O58" i="6"/>
  <c r="N58" i="6"/>
  <c r="O57" i="6"/>
  <c r="N57" i="6"/>
  <c r="O56" i="6"/>
  <c r="N56" i="6"/>
  <c r="L57" i="6"/>
  <c r="L56" i="6"/>
  <c r="B631" i="34" s="1"/>
  <c r="N33" i="6"/>
  <c r="O35" i="6"/>
  <c r="N35" i="6"/>
  <c r="O34" i="6"/>
  <c r="N34" i="6"/>
  <c r="O33" i="6"/>
  <c r="L35" i="6"/>
  <c r="L34" i="6"/>
  <c r="B609" i="34" s="1"/>
  <c r="L33" i="6"/>
  <c r="B608" i="34" s="1"/>
  <c r="K19" i="21"/>
  <c r="L19" i="21" s="1"/>
  <c r="B1094" i="34" s="1"/>
  <c r="K18" i="21"/>
  <c r="L18" i="21" s="1"/>
  <c r="B1093" i="34" s="1"/>
  <c r="O19" i="21"/>
  <c r="N19" i="21"/>
  <c r="N18" i="21"/>
  <c r="C1107" i="34"/>
  <c r="C1106" i="34"/>
  <c r="C1105" i="34"/>
  <c r="N1107" i="34"/>
  <c r="N1106" i="34"/>
  <c r="N1105" i="34"/>
  <c r="N1095" i="34"/>
  <c r="N1094" i="34"/>
  <c r="N1093" i="34"/>
  <c r="O16" i="22"/>
  <c r="N16" i="22"/>
  <c r="K16" i="22"/>
  <c r="D1107" i="34" s="1"/>
  <c r="O15" i="22"/>
  <c r="N15" i="22"/>
  <c r="K15" i="22"/>
  <c r="D1106" i="34" s="1"/>
  <c r="K14" i="22"/>
  <c r="O14" i="22"/>
  <c r="N14" i="22"/>
  <c r="N355" i="34"/>
  <c r="C355" i="34"/>
  <c r="N39" i="23"/>
  <c r="M39" i="23"/>
  <c r="K39" i="23"/>
  <c r="K69" i="14"/>
  <c r="D980" i="34" s="1"/>
  <c r="L27" i="8"/>
  <c r="M27" i="8" s="1"/>
  <c r="B726" i="34" s="1"/>
  <c r="L26" i="8"/>
  <c r="L25" i="8"/>
  <c r="M25" i="8" s="1"/>
  <c r="B724" i="34" s="1"/>
  <c r="N980" i="34"/>
  <c r="C980" i="34"/>
  <c r="O69" i="14"/>
  <c r="N69" i="14"/>
  <c r="C726" i="34"/>
  <c r="C725" i="34"/>
  <c r="C724" i="34"/>
  <c r="N726" i="34"/>
  <c r="N725" i="34"/>
  <c r="N724" i="34"/>
  <c r="P27" i="8"/>
  <c r="O27" i="8"/>
  <c r="P26" i="8"/>
  <c r="O26" i="8"/>
  <c r="P25" i="8"/>
  <c r="O25" i="8"/>
  <c r="N316" i="34"/>
  <c r="N314" i="34"/>
  <c r="C316" i="34"/>
  <c r="C314" i="34"/>
  <c r="N86" i="16"/>
  <c r="M86" i="16"/>
  <c r="K86" i="16"/>
  <c r="B314" i="34" s="1"/>
  <c r="N93" i="16"/>
  <c r="M93" i="16"/>
  <c r="K93" i="16"/>
  <c r="B316" i="34" s="1"/>
  <c r="N173" i="34"/>
  <c r="N171" i="34"/>
  <c r="N170" i="34"/>
  <c r="N168" i="34"/>
  <c r="N167" i="34"/>
  <c r="N166" i="34"/>
  <c r="N165" i="34"/>
  <c r="N163" i="34"/>
  <c r="N162" i="34"/>
  <c r="N160" i="34"/>
  <c r="N159" i="34"/>
  <c r="N158" i="34"/>
  <c r="N157" i="34"/>
  <c r="N156" i="34"/>
  <c r="N155" i="34"/>
  <c r="N154" i="34"/>
  <c r="N153" i="34"/>
  <c r="N152" i="34"/>
  <c r="O85" i="10"/>
  <c r="N85" i="10"/>
  <c r="O84" i="10"/>
  <c r="N84" i="10"/>
  <c r="O82" i="10"/>
  <c r="N82" i="10"/>
  <c r="O80" i="10"/>
  <c r="N80" i="10"/>
  <c r="O79" i="10"/>
  <c r="N79" i="10"/>
  <c r="O78" i="10"/>
  <c r="N78" i="10"/>
  <c r="O77" i="10"/>
  <c r="N77" i="10"/>
  <c r="O75" i="10"/>
  <c r="N75" i="10"/>
  <c r="O74" i="10"/>
  <c r="N74" i="10"/>
  <c r="O72" i="10"/>
  <c r="N72" i="10"/>
  <c r="O71" i="10"/>
  <c r="N71" i="10"/>
  <c r="O70" i="10"/>
  <c r="N70" i="10"/>
  <c r="O16" i="10"/>
  <c r="N16" i="10"/>
  <c r="O15" i="10"/>
  <c r="N15" i="10"/>
  <c r="O14" i="10"/>
  <c r="N14" i="10"/>
  <c r="O13" i="10"/>
  <c r="N13" i="10"/>
  <c r="O12" i="10"/>
  <c r="N12" i="10"/>
  <c r="O11" i="10"/>
  <c r="N11" i="10"/>
  <c r="L85" i="10"/>
  <c r="B173" i="34" s="1"/>
  <c r="L84" i="10"/>
  <c r="B171" i="34" s="1"/>
  <c r="C171" i="34"/>
  <c r="L82" i="10"/>
  <c r="L80" i="10"/>
  <c r="L79" i="10"/>
  <c r="B167" i="34" s="1"/>
  <c r="L78" i="10"/>
  <c r="B166" i="34" s="1"/>
  <c r="C166" i="34"/>
  <c r="L77" i="10"/>
  <c r="B165" i="34" s="1"/>
  <c r="L75" i="10"/>
  <c r="M75" i="10" s="1"/>
  <c r="L74" i="10"/>
  <c r="L72" i="10"/>
  <c r="L71" i="10"/>
  <c r="B159" i="34" s="1"/>
  <c r="L70" i="10"/>
  <c r="L16" i="10"/>
  <c r="B157" i="34" s="1"/>
  <c r="C157" i="34"/>
  <c r="L15" i="10"/>
  <c r="B156" i="34" s="1"/>
  <c r="L14" i="10"/>
  <c r="L13" i="10"/>
  <c r="B154" i="34" s="1"/>
  <c r="L12" i="10"/>
  <c r="L11" i="10"/>
  <c r="O9" i="10"/>
  <c r="N9" i="10"/>
  <c r="L9" i="10"/>
  <c r="B150" i="34" s="1"/>
  <c r="O7" i="10"/>
  <c r="N7" i="10"/>
  <c r="L7" i="10"/>
  <c r="O5" i="10"/>
  <c r="N5" i="10"/>
  <c r="L5" i="10"/>
  <c r="B146" i="34" s="1"/>
  <c r="C173" i="34"/>
  <c r="C170" i="34"/>
  <c r="C168" i="34"/>
  <c r="C165" i="34"/>
  <c r="C162" i="34"/>
  <c r="C160" i="34"/>
  <c r="C159" i="34"/>
  <c r="C158" i="34"/>
  <c r="C156" i="34"/>
  <c r="C155" i="34"/>
  <c r="C154" i="34"/>
  <c r="C153" i="34"/>
  <c r="C152" i="34"/>
  <c r="N1135" i="34"/>
  <c r="N1138" i="34"/>
  <c r="N1137" i="34"/>
  <c r="N150" i="34"/>
  <c r="N149" i="34"/>
  <c r="N148" i="34"/>
  <c r="N147" i="34"/>
  <c r="N146" i="34"/>
  <c r="C150" i="34"/>
  <c r="C146" i="34"/>
  <c r="O10" i="10"/>
  <c r="N10" i="10"/>
  <c r="L10" i="10"/>
  <c r="B151" i="34" s="1"/>
  <c r="O8" i="10"/>
  <c r="N8" i="10"/>
  <c r="L8" i="10"/>
  <c r="O6" i="10"/>
  <c r="N6" i="10"/>
  <c r="L6" i="10"/>
  <c r="B147" i="34" s="1"/>
  <c r="O4" i="10"/>
  <c r="N4" i="10"/>
  <c r="L4" i="10"/>
  <c r="B145" i="34" s="1"/>
  <c r="O17" i="10"/>
  <c r="N17" i="10"/>
  <c r="L17" i="10"/>
  <c r="B213" i="34" s="1"/>
  <c r="O34" i="7"/>
  <c r="C492" i="34"/>
  <c r="C491" i="34"/>
  <c r="C490" i="34"/>
  <c r="N492" i="34"/>
  <c r="N491" i="34"/>
  <c r="N490" i="34"/>
  <c r="P28" i="7"/>
  <c r="O28" i="7"/>
  <c r="P27" i="7"/>
  <c r="O27" i="7"/>
  <c r="P26" i="7"/>
  <c r="O26" i="7"/>
  <c r="N861" i="34"/>
  <c r="N933" i="34"/>
  <c r="C933" i="34"/>
  <c r="C861" i="34"/>
  <c r="O22" i="14"/>
  <c r="N22" i="14"/>
  <c r="K22" i="14"/>
  <c r="D933" i="34" s="1"/>
  <c r="O18" i="13"/>
  <c r="N18" i="13"/>
  <c r="K18" i="13"/>
  <c r="D861" i="34" s="1"/>
  <c r="K47" i="14"/>
  <c r="L47" i="14" s="1"/>
  <c r="B958" i="34" s="1"/>
  <c r="J34" i="26"/>
  <c r="I34" i="26"/>
  <c r="G34" i="26"/>
  <c r="C1135" i="34"/>
  <c r="N236" i="34"/>
  <c r="N256" i="34"/>
  <c r="C256" i="34"/>
  <c r="N36" i="16"/>
  <c r="M36" i="16"/>
  <c r="K36" i="16"/>
  <c r="B256" i="34" s="1"/>
  <c r="C236" i="34"/>
  <c r="N13" i="16"/>
  <c r="M13" i="16"/>
  <c r="K13" i="16"/>
  <c r="B236" i="34" s="1"/>
  <c r="N900" i="34"/>
  <c r="N81" i="16"/>
  <c r="M81" i="16"/>
  <c r="K81" i="16"/>
  <c r="B309" i="34" s="1"/>
  <c r="N309" i="34"/>
  <c r="C309" i="34"/>
  <c r="N80" i="16"/>
  <c r="M80" i="16"/>
  <c r="K80" i="16"/>
  <c r="B308" i="34" s="1"/>
  <c r="N983" i="34"/>
  <c r="N982" i="34"/>
  <c r="N981" i="34"/>
  <c r="C983" i="34"/>
  <c r="C982" i="34"/>
  <c r="C981" i="34"/>
  <c r="C900" i="34"/>
  <c r="K57" i="13"/>
  <c r="L57" i="13" s="1"/>
  <c r="B900" i="34" s="1"/>
  <c r="O57" i="13"/>
  <c r="N57" i="13"/>
  <c r="O72" i="14"/>
  <c r="N72" i="14"/>
  <c r="K72" i="14"/>
  <c r="O71" i="14"/>
  <c r="N71" i="14"/>
  <c r="K71" i="14"/>
  <c r="L71" i="14" s="1"/>
  <c r="B982" i="34" s="1"/>
  <c r="O70" i="14"/>
  <c r="N70" i="14"/>
  <c r="K70" i="14"/>
  <c r="L70" i="14" s="1"/>
  <c r="B981" i="34" s="1"/>
  <c r="N120" i="34"/>
  <c r="C120" i="34"/>
  <c r="O58" i="10"/>
  <c r="N58" i="10"/>
  <c r="L58" i="10"/>
  <c r="B120" i="34" s="1"/>
  <c r="F4" i="30"/>
  <c r="K4" i="17"/>
  <c r="D1111" i="34" s="1"/>
  <c r="N959" i="34"/>
  <c r="N958" i="34"/>
  <c r="C959" i="34"/>
  <c r="C958" i="34"/>
  <c r="K48" i="14"/>
  <c r="O48" i="14"/>
  <c r="N48" i="14"/>
  <c r="O47" i="14"/>
  <c r="N47" i="14"/>
  <c r="N807" i="34"/>
  <c r="C807" i="34"/>
  <c r="N41" i="12"/>
  <c r="M41" i="12"/>
  <c r="K41" i="12"/>
  <c r="B807" i="34" s="1"/>
  <c r="N1084" i="34"/>
  <c r="L24" i="7"/>
  <c r="D489" i="34" s="1"/>
  <c r="P25" i="7"/>
  <c r="O25" i="7"/>
  <c r="P24" i="7"/>
  <c r="O24" i="7"/>
  <c r="P23" i="7"/>
  <c r="O23" i="7"/>
  <c r="N493" i="34"/>
  <c r="N489" i="34"/>
  <c r="N488" i="34"/>
  <c r="C493" i="34"/>
  <c r="C489" i="34"/>
  <c r="C488" i="34"/>
  <c r="C1084" i="34"/>
  <c r="O9" i="21"/>
  <c r="N9" i="21"/>
  <c r="K9" i="21"/>
  <c r="N151" i="34"/>
  <c r="N145" i="34"/>
  <c r="C151" i="34"/>
  <c r="C149" i="34"/>
  <c r="C147" i="34"/>
  <c r="K11" i="17"/>
  <c r="L11" i="17" s="1"/>
  <c r="B1117" i="34" s="1"/>
  <c r="N89" i="34"/>
  <c r="N57" i="34"/>
  <c r="C57" i="34"/>
  <c r="C89" i="34"/>
  <c r="N1124" i="34"/>
  <c r="N1123" i="34"/>
  <c r="N1122" i="34"/>
  <c r="N1121" i="34"/>
  <c r="N1120" i="34"/>
  <c r="N1119" i="34"/>
  <c r="N1118" i="34"/>
  <c r="N1117" i="34"/>
  <c r="N1116" i="34"/>
  <c r="N1115" i="34"/>
  <c r="N1114" i="34"/>
  <c r="N1113" i="34"/>
  <c r="N1112" i="34"/>
  <c r="C1124" i="34"/>
  <c r="C1121" i="34"/>
  <c r="C1117" i="34"/>
  <c r="C1116" i="34"/>
  <c r="C1115" i="34"/>
  <c r="C1112" i="34"/>
  <c r="O13" i="17"/>
  <c r="N13" i="17"/>
  <c r="O12" i="17"/>
  <c r="N12" i="17"/>
  <c r="O11" i="17"/>
  <c r="N11" i="17"/>
  <c r="O10" i="17"/>
  <c r="N10" i="17"/>
  <c r="O9" i="17"/>
  <c r="N9" i="17"/>
  <c r="O8" i="17"/>
  <c r="N8" i="17"/>
  <c r="O7" i="17"/>
  <c r="N7" i="17"/>
  <c r="O6" i="17"/>
  <c r="N6" i="17"/>
  <c r="O5" i="17"/>
  <c r="N5" i="17"/>
  <c r="K16" i="17"/>
  <c r="L16" i="17" s="1"/>
  <c r="B1118" i="34" s="1"/>
  <c r="K13" i="17"/>
  <c r="D1124" i="34" s="1"/>
  <c r="K6" i="17"/>
  <c r="K9" i="17"/>
  <c r="D1115" i="34" s="1"/>
  <c r="K8" i="17"/>
  <c r="K7" i="17"/>
  <c r="D1121" i="34" s="1"/>
  <c r="K10" i="17"/>
  <c r="D1116" i="34" s="1"/>
  <c r="K12" i="17"/>
  <c r="K5" i="17"/>
  <c r="L5" i="17" s="1"/>
  <c r="B1112" i="34" s="1"/>
  <c r="O4" i="17"/>
  <c r="N4" i="17"/>
  <c r="O31" i="4"/>
  <c r="N31" i="4"/>
  <c r="O28" i="4"/>
  <c r="N28" i="4"/>
  <c r="N71" i="34"/>
  <c r="N69" i="34"/>
  <c r="C71" i="34"/>
  <c r="C69" i="34"/>
  <c r="L31" i="4"/>
  <c r="L28" i="4"/>
  <c r="O34" i="4"/>
  <c r="N34" i="4"/>
  <c r="L34" i="4"/>
  <c r="B53" i="34" s="1"/>
  <c r="O59" i="4"/>
  <c r="N59" i="4"/>
  <c r="L59" i="4"/>
  <c r="B89" i="34" s="1"/>
  <c r="O58" i="4"/>
  <c r="N58" i="4"/>
  <c r="L58" i="4"/>
  <c r="B57" i="34" s="1"/>
  <c r="C97" i="34"/>
  <c r="C96" i="34"/>
  <c r="C95" i="34"/>
  <c r="C94" i="34"/>
  <c r="L61" i="4"/>
  <c r="B58" i="34" s="1"/>
  <c r="L7" i="4"/>
  <c r="B97" i="34" s="1"/>
  <c r="O7" i="4"/>
  <c r="N7" i="4"/>
  <c r="O6" i="4"/>
  <c r="N6" i="4"/>
  <c r="L6" i="4"/>
  <c r="B96" i="34" s="1"/>
  <c r="O5" i="4"/>
  <c r="N5" i="4"/>
  <c r="L5" i="4"/>
  <c r="B95" i="34" s="1"/>
  <c r="O4" i="4"/>
  <c r="N4" i="4"/>
  <c r="L4" i="4"/>
  <c r="B94" i="34" s="1"/>
  <c r="N97" i="34"/>
  <c r="N96" i="34"/>
  <c r="N95" i="34"/>
  <c r="N94" i="34"/>
  <c r="N240" i="34"/>
  <c r="N239" i="34"/>
  <c r="N238" i="34"/>
  <c r="N237" i="34"/>
  <c r="N291" i="34"/>
  <c r="C291" i="34"/>
  <c r="N59" i="16"/>
  <c r="M59" i="16"/>
  <c r="K59" i="16"/>
  <c r="N15" i="16"/>
  <c r="M15" i="16"/>
  <c r="K15" i="16"/>
  <c r="B238" i="34" s="1"/>
  <c r="N14" i="16"/>
  <c r="M14" i="16"/>
  <c r="K14" i="16"/>
  <c r="B237" i="34" s="1"/>
  <c r="N17" i="16"/>
  <c r="M17" i="16"/>
  <c r="K17" i="16"/>
  <c r="B240" i="34" s="1"/>
  <c r="N16" i="16"/>
  <c r="M16" i="16"/>
  <c r="K16" i="16"/>
  <c r="B239" i="34" s="1"/>
  <c r="C240" i="34"/>
  <c r="C238" i="34"/>
  <c r="C237" i="34"/>
  <c r="N79" i="16"/>
  <c r="M79" i="16"/>
  <c r="K79" i="16"/>
  <c r="B307" i="34" s="1"/>
  <c r="N78" i="16"/>
  <c r="M78" i="16"/>
  <c r="K78" i="16"/>
  <c r="B306" i="34" s="1"/>
  <c r="N307" i="34"/>
  <c r="N306" i="34"/>
  <c r="C307" i="34"/>
  <c r="C306" i="34"/>
  <c r="N709" i="34"/>
  <c r="N708" i="34"/>
  <c r="N707" i="34"/>
  <c r="C707" i="34"/>
  <c r="C708" i="34"/>
  <c r="C709" i="34"/>
  <c r="P6" i="8"/>
  <c r="O6" i="8"/>
  <c r="P5" i="8"/>
  <c r="O5" i="8"/>
  <c r="P4" i="8"/>
  <c r="O4" i="8"/>
  <c r="L6" i="8"/>
  <c r="M6" i="8" s="1"/>
  <c r="B709" i="34" s="1"/>
  <c r="L5" i="8"/>
  <c r="M5" i="8" s="1"/>
  <c r="B708" i="34" s="1"/>
  <c r="L4" i="8"/>
  <c r="P7" i="8"/>
  <c r="O7" i="8"/>
  <c r="L7" i="8"/>
  <c r="N903" i="34"/>
  <c r="C903" i="34"/>
  <c r="O60" i="13"/>
  <c r="N60" i="13"/>
  <c r="K60" i="13"/>
  <c r="N319" i="34"/>
  <c r="N317" i="34"/>
  <c r="C317" i="34"/>
  <c r="N91" i="16"/>
  <c r="M91" i="16"/>
  <c r="K91" i="16"/>
  <c r="B302" i="34" s="1"/>
  <c r="N88" i="16"/>
  <c r="M88" i="16"/>
  <c r="C319" i="34"/>
  <c r="K88" i="16"/>
  <c r="B319" i="34" s="1"/>
  <c r="L20" i="17"/>
  <c r="B1127" i="34" s="1"/>
  <c r="B1126" i="34"/>
  <c r="N1127" i="34"/>
  <c r="N1126" i="34"/>
  <c r="M19" i="17" s="1"/>
  <c r="C1127" i="34"/>
  <c r="C1126" i="34"/>
  <c r="O19" i="17"/>
  <c r="N19" i="17"/>
  <c r="O20" i="17"/>
  <c r="N20" i="17"/>
  <c r="N935" i="34"/>
  <c r="C935" i="34"/>
  <c r="K24" i="14"/>
  <c r="L24" i="14" s="1"/>
  <c r="B935" i="34" s="1"/>
  <c r="O24" i="14"/>
  <c r="N24" i="14"/>
  <c r="N46" i="34"/>
  <c r="C46" i="34"/>
  <c r="O21" i="4"/>
  <c r="N21" i="4"/>
  <c r="L21" i="4"/>
  <c r="B46" i="34" s="1"/>
  <c r="N5" i="34"/>
  <c r="C5" i="34"/>
  <c r="O30" i="3"/>
  <c r="N30" i="3"/>
  <c r="L30" i="3"/>
  <c r="B5" i="34" s="1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O7" i="20"/>
  <c r="O6" i="20"/>
  <c r="O5" i="20"/>
  <c r="O4" i="20"/>
  <c r="L25" i="36"/>
  <c r="L24" i="36"/>
  <c r="L23" i="36"/>
  <c r="L22" i="36"/>
  <c r="L21" i="36"/>
  <c r="L20" i="36"/>
  <c r="L19" i="36"/>
  <c r="L17" i="36"/>
  <c r="L16" i="36"/>
  <c r="L15" i="36"/>
  <c r="L14" i="36"/>
  <c r="L12" i="36"/>
  <c r="L11" i="36"/>
  <c r="L10" i="36"/>
  <c r="L9" i="36"/>
  <c r="L8" i="36"/>
  <c r="L7" i="36"/>
  <c r="L6" i="36"/>
  <c r="L5" i="36"/>
  <c r="N8" i="27"/>
  <c r="N7" i="27"/>
  <c r="N6" i="27"/>
  <c r="N5" i="27"/>
  <c r="N4" i="27"/>
  <c r="J40" i="26"/>
  <c r="J38" i="26"/>
  <c r="J37" i="26"/>
  <c r="J36" i="26"/>
  <c r="J35" i="26"/>
  <c r="J31" i="26"/>
  <c r="J30" i="26"/>
  <c r="J27" i="26"/>
  <c r="J25" i="26"/>
  <c r="J24" i="26"/>
  <c r="J22" i="26"/>
  <c r="J21" i="26"/>
  <c r="J20" i="26"/>
  <c r="J19" i="26"/>
  <c r="J13" i="26"/>
  <c r="J12" i="26"/>
  <c r="J11" i="26"/>
  <c r="J9" i="26"/>
  <c r="J6" i="26"/>
  <c r="J4" i="26"/>
  <c r="O10" i="25"/>
  <c r="O9" i="25"/>
  <c r="O8" i="25"/>
  <c r="O7" i="25"/>
  <c r="O6" i="25"/>
  <c r="O5" i="25"/>
  <c r="O4" i="25"/>
  <c r="O22" i="24"/>
  <c r="O21" i="24"/>
  <c r="O20" i="24"/>
  <c r="O18" i="24"/>
  <c r="O17" i="24"/>
  <c r="O16" i="24"/>
  <c r="O15" i="24"/>
  <c r="O14" i="24"/>
  <c r="O13" i="24"/>
  <c r="O12" i="24"/>
  <c r="O11" i="24"/>
  <c r="O10" i="24"/>
  <c r="O9" i="24"/>
  <c r="O8" i="24"/>
  <c r="O7" i="24"/>
  <c r="O6" i="24"/>
  <c r="O5" i="24"/>
  <c r="O4" i="24"/>
  <c r="N79" i="23"/>
  <c r="N73" i="23"/>
  <c r="N72" i="23"/>
  <c r="N71" i="23"/>
  <c r="N70" i="23"/>
  <c r="N69" i="23"/>
  <c r="N68" i="23"/>
  <c r="N67" i="23"/>
  <c r="N66" i="23"/>
  <c r="N65" i="23"/>
  <c r="N56" i="23"/>
  <c r="N55" i="23"/>
  <c r="N51" i="23"/>
  <c r="N50" i="23"/>
  <c r="N49" i="23"/>
  <c r="N48" i="23"/>
  <c r="N47" i="23"/>
  <c r="N46" i="23"/>
  <c r="N45" i="23"/>
  <c r="N44" i="23"/>
  <c r="N43" i="23"/>
  <c r="N42" i="23"/>
  <c r="N41" i="23"/>
  <c r="N40" i="23"/>
  <c r="N38" i="23"/>
  <c r="N37" i="23"/>
  <c r="N36" i="23"/>
  <c r="N35" i="23"/>
  <c r="N34" i="23"/>
  <c r="N33" i="23"/>
  <c r="N32" i="23"/>
  <c r="N31" i="23"/>
  <c r="N30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N7" i="23"/>
  <c r="N6" i="23"/>
  <c r="N5" i="23"/>
  <c r="N4" i="23"/>
  <c r="O13" i="22"/>
  <c r="O12" i="22"/>
  <c r="O11" i="22"/>
  <c r="O10" i="22"/>
  <c r="O9" i="22"/>
  <c r="O8" i="22"/>
  <c r="O6" i="22"/>
  <c r="O5" i="22"/>
  <c r="O4" i="22"/>
  <c r="O16" i="21"/>
  <c r="O15" i="21"/>
  <c r="O13" i="21"/>
  <c r="O12" i="21"/>
  <c r="O11" i="21"/>
  <c r="O10" i="21"/>
  <c r="O8" i="21"/>
  <c r="O6" i="21"/>
  <c r="O5" i="21"/>
  <c r="O4" i="21"/>
  <c r="O41" i="19"/>
  <c r="O40" i="19"/>
  <c r="O39" i="19"/>
  <c r="O37" i="19"/>
  <c r="O36" i="19"/>
  <c r="O34" i="19"/>
  <c r="O33" i="19"/>
  <c r="O32" i="19"/>
  <c r="O31" i="19"/>
  <c r="O28" i="19"/>
  <c r="O27" i="19"/>
  <c r="O25" i="19"/>
  <c r="O23" i="19"/>
  <c r="O22" i="19"/>
  <c r="O21" i="19"/>
  <c r="O20" i="19"/>
  <c r="O17" i="19"/>
  <c r="O16" i="19"/>
  <c r="O14" i="19"/>
  <c r="O13" i="19"/>
  <c r="O11" i="19"/>
  <c r="O10" i="19"/>
  <c r="O8" i="19"/>
  <c r="O6" i="19"/>
  <c r="O5" i="19"/>
  <c r="O4" i="19"/>
  <c r="N25" i="18"/>
  <c r="N24" i="18"/>
  <c r="N23" i="18"/>
  <c r="N22" i="18"/>
  <c r="N21" i="18"/>
  <c r="N20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4" i="18"/>
  <c r="O24" i="17"/>
  <c r="O23" i="17"/>
  <c r="O22" i="17"/>
  <c r="O21" i="17"/>
  <c r="O18" i="17"/>
  <c r="O17" i="17"/>
  <c r="O16" i="17"/>
  <c r="O15" i="17"/>
  <c r="O14" i="17"/>
  <c r="N90" i="16"/>
  <c r="N89" i="16"/>
  <c r="N87" i="16"/>
  <c r="N77" i="16"/>
  <c r="N76" i="16"/>
  <c r="N75" i="16"/>
  <c r="N72" i="16"/>
  <c r="N70" i="16"/>
  <c r="N69" i="16"/>
  <c r="N68" i="16"/>
  <c r="N67" i="16"/>
  <c r="N66" i="16"/>
  <c r="N65" i="16"/>
  <c r="N64" i="16"/>
  <c r="N62" i="16"/>
  <c r="N61" i="16"/>
  <c r="N60" i="16"/>
  <c r="N58" i="16"/>
  <c r="N57" i="16"/>
  <c r="N56" i="16"/>
  <c r="N55" i="16"/>
  <c r="N54" i="16"/>
  <c r="N53" i="16"/>
  <c r="N52" i="16"/>
  <c r="N51" i="16"/>
  <c r="N50" i="16"/>
  <c r="N49" i="16"/>
  <c r="N48" i="16"/>
  <c r="N46" i="16"/>
  <c r="N45" i="16"/>
  <c r="N44" i="16"/>
  <c r="N43" i="16"/>
  <c r="N42" i="16"/>
  <c r="N41" i="16"/>
  <c r="N40" i="16"/>
  <c r="N39" i="16"/>
  <c r="N38" i="16"/>
  <c r="N37" i="16"/>
  <c r="N35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2" i="16"/>
  <c r="N11" i="16"/>
  <c r="N10" i="16"/>
  <c r="N9" i="16"/>
  <c r="N8" i="16"/>
  <c r="N7" i="16"/>
  <c r="N6" i="16"/>
  <c r="N5" i="16"/>
  <c r="N4" i="16"/>
  <c r="M12" i="15"/>
  <c r="M11" i="15"/>
  <c r="M10" i="15"/>
  <c r="M9" i="15"/>
  <c r="M8" i="15"/>
  <c r="M7" i="15"/>
  <c r="M6" i="15"/>
  <c r="M5" i="15"/>
  <c r="M4" i="15"/>
  <c r="O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68" i="14"/>
  <c r="O67" i="14"/>
  <c r="O64" i="14"/>
  <c r="O63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5" i="14"/>
  <c r="O23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71" i="13"/>
  <c r="O70" i="13"/>
  <c r="O69" i="13"/>
  <c r="O68" i="13"/>
  <c r="O67" i="13"/>
  <c r="O66" i="13"/>
  <c r="O65" i="13"/>
  <c r="O64" i="13"/>
  <c r="O61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7" i="13"/>
  <c r="O16" i="13"/>
  <c r="O15" i="13"/>
  <c r="O14" i="13"/>
  <c r="O13" i="13"/>
  <c r="O11" i="13"/>
  <c r="O10" i="13"/>
  <c r="O9" i="13"/>
  <c r="O8" i="13"/>
  <c r="O7" i="13"/>
  <c r="O6" i="13"/>
  <c r="O5" i="13"/>
  <c r="O4" i="13"/>
  <c r="N43" i="12"/>
  <c r="N42" i="12"/>
  <c r="N40" i="12"/>
  <c r="N39" i="12"/>
  <c r="N38" i="12"/>
  <c r="N37" i="12"/>
  <c r="N36" i="12"/>
  <c r="N35" i="12"/>
  <c r="N34" i="12"/>
  <c r="N33" i="12"/>
  <c r="N32" i="12"/>
  <c r="N31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47" i="11"/>
  <c r="N45" i="11"/>
  <c r="N44" i="11"/>
  <c r="N42" i="11"/>
  <c r="N41" i="11"/>
  <c r="N40" i="11"/>
  <c r="N39" i="11"/>
  <c r="N38" i="11"/>
  <c r="N37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6" i="11"/>
  <c r="N15" i="11"/>
  <c r="N14" i="11"/>
  <c r="N13" i="11"/>
  <c r="N12" i="11"/>
  <c r="N11" i="11"/>
  <c r="N10" i="11"/>
  <c r="N9" i="11"/>
  <c r="N8" i="11"/>
  <c r="N7" i="11"/>
  <c r="N6" i="11"/>
  <c r="N5" i="11"/>
  <c r="N4" i="11"/>
  <c r="O123" i="10"/>
  <c r="O122" i="10"/>
  <c r="O121" i="10"/>
  <c r="O120" i="10"/>
  <c r="O119" i="10"/>
  <c r="O118" i="10"/>
  <c r="O117" i="10"/>
  <c r="O116" i="10"/>
  <c r="O115" i="10"/>
  <c r="O114" i="10"/>
  <c r="O113" i="10"/>
  <c r="O112" i="10"/>
  <c r="O111" i="10"/>
  <c r="O110" i="10"/>
  <c r="O109" i="10"/>
  <c r="O108" i="10"/>
  <c r="O107" i="10"/>
  <c r="O106" i="10"/>
  <c r="O105" i="10"/>
  <c r="O104" i="10"/>
  <c r="O103" i="10"/>
  <c r="O102" i="10"/>
  <c r="O101" i="10"/>
  <c r="O100" i="10"/>
  <c r="O99" i="10"/>
  <c r="O98" i="10"/>
  <c r="O97" i="10"/>
  <c r="O96" i="10"/>
  <c r="O94" i="10"/>
  <c r="O92" i="10"/>
  <c r="O91" i="10"/>
  <c r="O90" i="10"/>
  <c r="O89" i="10"/>
  <c r="O88" i="10"/>
  <c r="O87" i="10"/>
  <c r="O86" i="10"/>
  <c r="O69" i="10"/>
  <c r="O68" i="10"/>
  <c r="O67" i="10"/>
  <c r="O66" i="10"/>
  <c r="O65" i="10"/>
  <c r="O64" i="10"/>
  <c r="O63" i="10"/>
  <c r="O62" i="10"/>
  <c r="O61" i="10"/>
  <c r="O60" i="10"/>
  <c r="O59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122" i="7"/>
  <c r="P121" i="7"/>
  <c r="P120" i="7"/>
  <c r="P119" i="7"/>
  <c r="P118" i="7"/>
  <c r="P117" i="7"/>
  <c r="P116" i="7"/>
  <c r="P115" i="7"/>
  <c r="P114" i="7"/>
  <c r="P113" i="7"/>
  <c r="P112" i="7"/>
  <c r="P111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O65" i="6"/>
  <c r="O64" i="6"/>
  <c r="O63" i="6"/>
  <c r="O62" i="6"/>
  <c r="O60" i="6"/>
  <c r="O59" i="6"/>
  <c r="O54" i="6"/>
  <c r="O53" i="6"/>
  <c r="O50" i="6"/>
  <c r="O49" i="6"/>
  <c r="O42" i="6"/>
  <c r="O41" i="6"/>
  <c r="O40" i="6"/>
  <c r="O31" i="6"/>
  <c r="O30" i="6"/>
  <c r="O27" i="6"/>
  <c r="O26" i="6"/>
  <c r="O23" i="6"/>
  <c r="O22" i="6"/>
  <c r="O21" i="6"/>
  <c r="O20" i="6"/>
  <c r="O19" i="6"/>
  <c r="O18" i="6"/>
  <c r="O17" i="6"/>
  <c r="O16" i="6"/>
  <c r="O15" i="6"/>
  <c r="O12" i="6"/>
  <c r="O6" i="6"/>
  <c r="O5" i="6"/>
  <c r="O4" i="6"/>
  <c r="O7" i="5"/>
  <c r="O6" i="5"/>
  <c r="O5" i="5"/>
  <c r="O4" i="5"/>
  <c r="O67" i="4"/>
  <c r="O65" i="4"/>
  <c r="O63" i="4"/>
  <c r="O62" i="4"/>
  <c r="O61" i="4"/>
  <c r="O57" i="4"/>
  <c r="O56" i="4"/>
  <c r="O55" i="4"/>
  <c r="O54" i="4"/>
  <c r="O52" i="4"/>
  <c r="O51" i="4"/>
  <c r="O49" i="4"/>
  <c r="O48" i="4"/>
  <c r="O46" i="4"/>
  <c r="O45" i="4"/>
  <c r="O44" i="4"/>
  <c r="O38" i="4"/>
  <c r="O37" i="4"/>
  <c r="O36" i="4"/>
  <c r="O35" i="4"/>
  <c r="O33" i="4"/>
  <c r="O32" i="4"/>
  <c r="O29" i="4"/>
  <c r="O27" i="4"/>
  <c r="O26" i="4"/>
  <c r="O25" i="4"/>
  <c r="O24" i="4"/>
  <c r="O23" i="4"/>
  <c r="O22" i="4"/>
  <c r="O20" i="4"/>
  <c r="O19" i="4"/>
  <c r="O18" i="4"/>
  <c r="O17" i="4"/>
  <c r="O16" i="4"/>
  <c r="O15" i="4"/>
  <c r="O14" i="4"/>
  <c r="O13" i="4"/>
  <c r="O12" i="4"/>
  <c r="O46" i="3"/>
  <c r="O45" i="3"/>
  <c r="O44" i="3"/>
  <c r="O39" i="3"/>
  <c r="O38" i="3"/>
  <c r="O37" i="3"/>
  <c r="O36" i="3"/>
  <c r="O35" i="3"/>
  <c r="O34" i="3"/>
  <c r="O33" i="3"/>
  <c r="O32" i="3"/>
  <c r="O31" i="3"/>
  <c r="O29" i="3"/>
  <c r="O28" i="3"/>
  <c r="O27" i="3"/>
  <c r="O26" i="3"/>
  <c r="O25" i="3"/>
  <c r="O24" i="3"/>
  <c r="O23" i="3"/>
  <c r="O22" i="3"/>
  <c r="O21" i="3"/>
  <c r="O20" i="3"/>
  <c r="O11" i="3"/>
  <c r="O10" i="3"/>
  <c r="O9" i="3"/>
  <c r="O8" i="3"/>
  <c r="O7" i="3"/>
  <c r="O6" i="3"/>
  <c r="O5" i="3"/>
  <c r="O4" i="3"/>
  <c r="N869" i="34"/>
  <c r="N856" i="34"/>
  <c r="N478" i="34"/>
  <c r="N477" i="34"/>
  <c r="N476" i="34"/>
  <c r="N217" i="34"/>
  <c r="N216" i="34"/>
  <c r="N215" i="34"/>
  <c r="N214" i="34"/>
  <c r="N189" i="34"/>
  <c r="K23" i="19"/>
  <c r="D1037" i="34" s="1"/>
  <c r="D1036" i="34"/>
  <c r="N23" i="19"/>
  <c r="N22" i="19"/>
  <c r="K33" i="19"/>
  <c r="L33" i="19" s="1"/>
  <c r="B1047" i="34" s="1"/>
  <c r="N33" i="19"/>
  <c r="N1047" i="34"/>
  <c r="N1037" i="34"/>
  <c r="N1036" i="34"/>
  <c r="C1047" i="34"/>
  <c r="C1037" i="34"/>
  <c r="C1036" i="34"/>
  <c r="C869" i="34"/>
  <c r="C856" i="34"/>
  <c r="N26" i="13"/>
  <c r="K26" i="13"/>
  <c r="L26" i="13" s="1"/>
  <c r="B869" i="34" s="1"/>
  <c r="N13" i="13"/>
  <c r="K13" i="13"/>
  <c r="D856" i="34" s="1"/>
  <c r="C217" i="34"/>
  <c r="C214" i="34"/>
  <c r="N64" i="10"/>
  <c r="L64" i="10"/>
  <c r="B189" i="34" s="1"/>
  <c r="C189" i="34"/>
  <c r="N24" i="10"/>
  <c r="L24" i="10"/>
  <c r="B217" i="34" s="1"/>
  <c r="N20" i="10"/>
  <c r="L20" i="10"/>
  <c r="B215" i="34" s="1"/>
  <c r="C215" i="34"/>
  <c r="N18" i="10"/>
  <c r="L18" i="10"/>
  <c r="N737" i="34"/>
  <c r="N736" i="34"/>
  <c r="N735" i="34"/>
  <c r="N562" i="34"/>
  <c r="N561" i="34"/>
  <c r="N560" i="34"/>
  <c r="N559" i="34"/>
  <c r="N558" i="34"/>
  <c r="N557" i="34"/>
  <c r="C557" i="34"/>
  <c r="C562" i="34"/>
  <c r="C561" i="34"/>
  <c r="C560" i="34"/>
  <c r="C559" i="34"/>
  <c r="C558" i="34"/>
  <c r="O104" i="7"/>
  <c r="O103" i="7"/>
  <c r="O102" i="7"/>
  <c r="O101" i="7"/>
  <c r="O100" i="7"/>
  <c r="O99" i="7"/>
  <c r="C478" i="34"/>
  <c r="C477" i="34"/>
  <c r="C476" i="34"/>
  <c r="O8" i="7"/>
  <c r="L8" i="7"/>
  <c r="D478" i="34" s="1"/>
  <c r="O7" i="7"/>
  <c r="L7" i="7"/>
  <c r="O6" i="7"/>
  <c r="L6" i="7"/>
  <c r="M6" i="7" s="1"/>
  <c r="B476" i="34" s="1"/>
  <c r="O38" i="8"/>
  <c r="O37" i="8"/>
  <c r="O36" i="8"/>
  <c r="L38" i="8"/>
  <c r="M38" i="8" s="1"/>
  <c r="B737" i="34" s="1"/>
  <c r="L37" i="8"/>
  <c r="D736" i="34" s="1"/>
  <c r="L36" i="8"/>
  <c r="M36" i="8" s="1"/>
  <c r="B735" i="34" s="1"/>
  <c r="C737" i="34"/>
  <c r="C736" i="34"/>
  <c r="C735" i="34"/>
  <c r="C1146" i="34"/>
  <c r="C1145" i="34"/>
  <c r="C1144" i="34"/>
  <c r="C1143" i="34"/>
  <c r="C1142" i="34"/>
  <c r="N3" i="34"/>
  <c r="N4" i="34"/>
  <c r="N6" i="34"/>
  <c r="N7" i="34"/>
  <c r="N8" i="34"/>
  <c r="N9" i="34"/>
  <c r="N10" i="34"/>
  <c r="N11" i="34"/>
  <c r="N12" i="34"/>
  <c r="N13" i="34"/>
  <c r="N14" i="34"/>
  <c r="N19" i="34"/>
  <c r="N20" i="34"/>
  <c r="N21" i="34"/>
  <c r="N22" i="34"/>
  <c r="N23" i="34"/>
  <c r="N24" i="34"/>
  <c r="N25" i="34"/>
  <c r="N26" i="34"/>
  <c r="N35" i="34"/>
  <c r="N36" i="34"/>
  <c r="N37" i="34"/>
  <c r="N38" i="34"/>
  <c r="N39" i="34"/>
  <c r="N40" i="34"/>
  <c r="N41" i="34"/>
  <c r="N42" i="34"/>
  <c r="N43" i="34"/>
  <c r="N44" i="34"/>
  <c r="N45" i="34"/>
  <c r="N47" i="34"/>
  <c r="N48" i="34"/>
  <c r="N49" i="34"/>
  <c r="N50" i="34"/>
  <c r="N51" i="34"/>
  <c r="N52" i="34"/>
  <c r="N53" i="34"/>
  <c r="N54" i="34"/>
  <c r="N55" i="34"/>
  <c r="N56" i="34"/>
  <c r="N58" i="34"/>
  <c r="N59" i="34"/>
  <c r="N60" i="34"/>
  <c r="N61" i="34"/>
  <c r="N62" i="34"/>
  <c r="N63" i="34"/>
  <c r="N64" i="34"/>
  <c r="N65" i="34"/>
  <c r="N66" i="34"/>
  <c r="N67" i="34"/>
  <c r="N68" i="34"/>
  <c r="N72" i="34"/>
  <c r="N73" i="34"/>
  <c r="N74" i="34"/>
  <c r="N75" i="34"/>
  <c r="N76" i="34"/>
  <c r="N78" i="34"/>
  <c r="N79" i="34"/>
  <c r="N80" i="34"/>
  <c r="N82" i="34"/>
  <c r="N83" i="34"/>
  <c r="N85" i="34"/>
  <c r="N86" i="34"/>
  <c r="N88" i="34"/>
  <c r="N91" i="34"/>
  <c r="N102" i="34"/>
  <c r="N103" i="34"/>
  <c r="N104" i="34"/>
  <c r="N108" i="34"/>
  <c r="N109" i="34"/>
  <c r="N110" i="34"/>
  <c r="N111" i="34"/>
  <c r="N112" i="34"/>
  <c r="N113" i="34"/>
  <c r="N114" i="34"/>
  <c r="N115" i="34"/>
  <c r="N116" i="34"/>
  <c r="N117" i="34"/>
  <c r="N118" i="34"/>
  <c r="N119" i="34"/>
  <c r="N121" i="34"/>
  <c r="N122" i="34"/>
  <c r="N123" i="34"/>
  <c r="N124" i="34"/>
  <c r="N125" i="34"/>
  <c r="N126" i="34"/>
  <c r="N127" i="34"/>
  <c r="N128" i="34"/>
  <c r="N129" i="34"/>
  <c r="N130" i="34"/>
  <c r="N131" i="34"/>
  <c r="N132" i="34"/>
  <c r="N133" i="34"/>
  <c r="N134" i="34"/>
  <c r="N135" i="34"/>
  <c r="N137" i="34"/>
  <c r="N138" i="34"/>
  <c r="N174" i="34"/>
  <c r="N175" i="34"/>
  <c r="N176" i="34"/>
  <c r="N177" i="34"/>
  <c r="N178" i="34"/>
  <c r="N179" i="34"/>
  <c r="N180" i="34"/>
  <c r="N181" i="34"/>
  <c r="N182" i="34"/>
  <c r="N183" i="34"/>
  <c r="N184" i="34"/>
  <c r="N185" i="34"/>
  <c r="N186" i="34"/>
  <c r="N187" i="34"/>
  <c r="N188" i="34"/>
  <c r="N190" i="34"/>
  <c r="N191" i="34"/>
  <c r="N192" i="34"/>
  <c r="N193" i="34"/>
  <c r="N194" i="34"/>
  <c r="N195" i="34"/>
  <c r="N196" i="34"/>
  <c r="N197" i="34"/>
  <c r="N198" i="34"/>
  <c r="N199" i="34"/>
  <c r="N200" i="34"/>
  <c r="N201" i="34"/>
  <c r="N202" i="34"/>
  <c r="N203" i="34"/>
  <c r="N204" i="34"/>
  <c r="N205" i="34"/>
  <c r="N206" i="34"/>
  <c r="N207" i="34"/>
  <c r="N208" i="34"/>
  <c r="N209" i="34"/>
  <c r="N210" i="34"/>
  <c r="N211" i="34"/>
  <c r="N212" i="34"/>
  <c r="N213" i="34"/>
  <c r="N218" i="34"/>
  <c r="N219" i="34"/>
  <c r="N220" i="34"/>
  <c r="N221" i="34"/>
  <c r="N222" i="34"/>
  <c r="N224" i="34"/>
  <c r="N225" i="34"/>
  <c r="N226" i="34"/>
  <c r="N227" i="34"/>
  <c r="N228" i="34"/>
  <c r="N229" i="34"/>
  <c r="N230" i="34"/>
  <c r="N231" i="34"/>
  <c r="N232" i="34"/>
  <c r="N233" i="34"/>
  <c r="N234" i="34"/>
  <c r="N235" i="34"/>
  <c r="N241" i="34"/>
  <c r="N242" i="34"/>
  <c r="N243" i="34"/>
  <c r="N244" i="34"/>
  <c r="N245" i="34"/>
  <c r="N246" i="34"/>
  <c r="N247" i="34"/>
  <c r="N248" i="34"/>
  <c r="N249" i="34"/>
  <c r="N250" i="34"/>
  <c r="N251" i="34"/>
  <c r="N252" i="34"/>
  <c r="N253" i="34"/>
  <c r="N254" i="34"/>
  <c r="N255" i="34"/>
  <c r="N257" i="34"/>
  <c r="N258" i="34"/>
  <c r="N259" i="34"/>
  <c r="N260" i="34"/>
  <c r="N261" i="34"/>
  <c r="N262" i="34"/>
  <c r="N263" i="34"/>
  <c r="N264" i="34"/>
  <c r="N265" i="34"/>
  <c r="N267" i="34"/>
  <c r="N268" i="34"/>
  <c r="N269" i="34"/>
  <c r="N270" i="34"/>
  <c r="N271" i="34"/>
  <c r="N272" i="34"/>
  <c r="N273" i="34"/>
  <c r="N275" i="34"/>
  <c r="N278" i="34"/>
  <c r="N280" i="34"/>
  <c r="N281" i="34"/>
  <c r="N282" i="34"/>
  <c r="N283" i="34"/>
  <c r="N284" i="34"/>
  <c r="N285" i="34"/>
  <c r="N286" i="34"/>
  <c r="N287" i="34"/>
  <c r="N288" i="34"/>
  <c r="N289" i="34"/>
  <c r="N290" i="34"/>
  <c r="N292" i="34"/>
  <c r="N293" i="34"/>
  <c r="N294" i="34"/>
  <c r="N295" i="34"/>
  <c r="N296" i="34"/>
  <c r="N297" i="34"/>
  <c r="N298" i="34"/>
  <c r="N300" i="34"/>
  <c r="N301" i="34"/>
  <c r="N302" i="34"/>
  <c r="N303" i="34"/>
  <c r="N304" i="34"/>
  <c r="N305" i="34"/>
  <c r="N308" i="34"/>
  <c r="N320" i="34"/>
  <c r="N321" i="34"/>
  <c r="N322" i="34"/>
  <c r="N323" i="34"/>
  <c r="N324" i="34"/>
  <c r="N325" i="34"/>
  <c r="N326" i="34"/>
  <c r="N327" i="34"/>
  <c r="N328" i="34"/>
  <c r="N329" i="34"/>
  <c r="N330" i="34"/>
  <c r="N331" i="34"/>
  <c r="N332" i="34"/>
  <c r="N333" i="34"/>
  <c r="N334" i="34"/>
  <c r="N335" i="34"/>
  <c r="N336" i="34"/>
  <c r="N337" i="34"/>
  <c r="N338" i="34"/>
  <c r="N339" i="34"/>
  <c r="N340" i="34"/>
  <c r="N341" i="34"/>
  <c r="N342" i="34"/>
  <c r="N343" i="34"/>
  <c r="N344" i="34"/>
  <c r="N345" i="34"/>
  <c r="N346" i="34"/>
  <c r="N347" i="34"/>
  <c r="N348" i="34"/>
  <c r="N349" i="34"/>
  <c r="N350" i="34"/>
  <c r="N351" i="34"/>
  <c r="N353" i="34"/>
  <c r="N354" i="34"/>
  <c r="N356" i="34"/>
  <c r="N357" i="34"/>
  <c r="N358" i="34"/>
  <c r="N359" i="34"/>
  <c r="N360" i="34"/>
  <c r="N361" i="34"/>
  <c r="N362" i="34"/>
  <c r="N363" i="34"/>
  <c r="N369" i="34"/>
  <c r="N370" i="34"/>
  <c r="N371" i="34"/>
  <c r="N372" i="34"/>
  <c r="N373" i="34"/>
  <c r="N374" i="34"/>
  <c r="N375" i="34"/>
  <c r="N376" i="34"/>
  <c r="N377" i="34"/>
  <c r="N378" i="34"/>
  <c r="N386" i="34"/>
  <c r="N387" i="34"/>
  <c r="N388" i="34"/>
  <c r="N389" i="34"/>
  <c r="N393" i="34"/>
  <c r="N394" i="34"/>
  <c r="N398" i="34"/>
  <c r="N399" i="34"/>
  <c r="N400" i="34"/>
  <c r="N401" i="34"/>
  <c r="N402" i="34"/>
  <c r="N403" i="34"/>
  <c r="N404" i="34"/>
  <c r="N405" i="34"/>
  <c r="N406" i="34"/>
  <c r="N407" i="34"/>
  <c r="N408" i="34"/>
  <c r="N409" i="34"/>
  <c r="N410" i="34"/>
  <c r="N411" i="34"/>
  <c r="N412" i="34"/>
  <c r="N413" i="34"/>
  <c r="N414" i="34"/>
  <c r="N415" i="34"/>
  <c r="N416" i="34"/>
  <c r="N417" i="34"/>
  <c r="N418" i="34"/>
  <c r="N419" i="34"/>
  <c r="N421" i="34"/>
  <c r="N422" i="34"/>
  <c r="N423" i="34"/>
  <c r="N424" i="34"/>
  <c r="N425" i="34"/>
  <c r="N426" i="34"/>
  <c r="N432" i="34"/>
  <c r="N433" i="34"/>
  <c r="N434" i="34"/>
  <c r="N435" i="34"/>
  <c r="N436" i="34"/>
  <c r="N439" i="34"/>
  <c r="N441" i="34"/>
  <c r="N442" i="34"/>
  <c r="N444" i="34"/>
  <c r="N445" i="34"/>
  <c r="N448" i="34"/>
  <c r="J5" i="36" s="1"/>
  <c r="N449" i="34"/>
  <c r="N450" i="34"/>
  <c r="N451" i="34"/>
  <c r="N452" i="34"/>
  <c r="N453" i="34"/>
  <c r="N454" i="34"/>
  <c r="N455" i="34"/>
  <c r="N456" i="34"/>
  <c r="N457" i="34"/>
  <c r="N458" i="34"/>
  <c r="N459" i="34"/>
  <c r="N460" i="34"/>
  <c r="N461" i="34"/>
  <c r="N462" i="34"/>
  <c r="N463" i="34"/>
  <c r="N464" i="34"/>
  <c r="N465" i="34"/>
  <c r="N466" i="34"/>
  <c r="N467" i="34"/>
  <c r="N468" i="34"/>
  <c r="N469" i="34"/>
  <c r="N470" i="34"/>
  <c r="N471" i="34"/>
  <c r="N472" i="34"/>
  <c r="N473" i="34"/>
  <c r="N474" i="34"/>
  <c r="N475" i="34"/>
  <c r="N479" i="34"/>
  <c r="N480" i="34"/>
  <c r="N481" i="34"/>
  <c r="N482" i="34"/>
  <c r="N483" i="34"/>
  <c r="N484" i="34"/>
  <c r="N485" i="34"/>
  <c r="N486" i="34"/>
  <c r="N487" i="34"/>
  <c r="N494" i="34"/>
  <c r="N495" i="34"/>
  <c r="N496" i="34"/>
  <c r="N497" i="34"/>
  <c r="N498" i="34"/>
  <c r="N499" i="34"/>
  <c r="N500" i="34"/>
  <c r="N501" i="34"/>
  <c r="N502" i="34"/>
  <c r="N503" i="34"/>
  <c r="N504" i="34"/>
  <c r="N505" i="34"/>
  <c r="N506" i="34"/>
  <c r="N507" i="34"/>
  <c r="N508" i="34"/>
  <c r="N509" i="34"/>
  <c r="N510" i="34"/>
  <c r="N511" i="34"/>
  <c r="N512" i="34"/>
  <c r="N513" i="34"/>
  <c r="N514" i="34"/>
  <c r="N515" i="34"/>
  <c r="N516" i="34"/>
  <c r="N517" i="34"/>
  <c r="N518" i="34"/>
  <c r="N519" i="34"/>
  <c r="N520" i="34"/>
  <c r="N521" i="34"/>
  <c r="N522" i="34"/>
  <c r="N523" i="34"/>
  <c r="N524" i="34"/>
  <c r="N525" i="34"/>
  <c r="N526" i="34"/>
  <c r="N527" i="34"/>
  <c r="N528" i="34"/>
  <c r="N529" i="34"/>
  <c r="N530" i="34"/>
  <c r="N531" i="34"/>
  <c r="N532" i="34"/>
  <c r="N533" i="34"/>
  <c r="N534" i="34"/>
  <c r="N535" i="34"/>
  <c r="N536" i="34"/>
  <c r="N537" i="34"/>
  <c r="N538" i="34"/>
  <c r="N539" i="34"/>
  <c r="N540" i="34"/>
  <c r="N541" i="34"/>
  <c r="N542" i="34"/>
  <c r="N543" i="34"/>
  <c r="N544" i="34"/>
  <c r="N545" i="34"/>
  <c r="N546" i="34"/>
  <c r="N547" i="34"/>
  <c r="N548" i="34"/>
  <c r="N549" i="34"/>
  <c r="N550" i="34"/>
  <c r="N563" i="34"/>
  <c r="N564" i="34"/>
  <c r="N565" i="34"/>
  <c r="N566" i="34"/>
  <c r="N567" i="34"/>
  <c r="N568" i="34"/>
  <c r="N569" i="34"/>
  <c r="N570" i="34"/>
  <c r="N571" i="34"/>
  <c r="N572" i="34"/>
  <c r="N573" i="34"/>
  <c r="N574" i="34"/>
  <c r="N579" i="34"/>
  <c r="N580" i="34"/>
  <c r="N581" i="34"/>
  <c r="N587" i="34"/>
  <c r="N590" i="34"/>
  <c r="N591" i="34"/>
  <c r="N592" i="34"/>
  <c r="N593" i="34"/>
  <c r="N594" i="34"/>
  <c r="N595" i="34"/>
  <c r="N596" i="34"/>
  <c r="N597" i="34"/>
  <c r="N598" i="34"/>
  <c r="N601" i="34"/>
  <c r="N602" i="34"/>
  <c r="N605" i="34"/>
  <c r="N606" i="34"/>
  <c r="N615" i="34"/>
  <c r="N616" i="34"/>
  <c r="N617" i="34"/>
  <c r="N624" i="34"/>
  <c r="N625" i="34"/>
  <c r="N628" i="34"/>
  <c r="N629" i="34"/>
  <c r="N634" i="34"/>
  <c r="N635" i="34"/>
  <c r="N637" i="34"/>
  <c r="N638" i="34"/>
  <c r="N639" i="34"/>
  <c r="N640" i="34"/>
  <c r="N641" i="34"/>
  <c r="N642" i="34"/>
  <c r="N643" i="34"/>
  <c r="N644" i="34"/>
  <c r="N645" i="34"/>
  <c r="N646" i="34"/>
  <c r="N647" i="34"/>
  <c r="N648" i="34"/>
  <c r="N649" i="34"/>
  <c r="N650" i="34"/>
  <c r="N651" i="34"/>
  <c r="N652" i="34"/>
  <c r="N653" i="34"/>
  <c r="N654" i="34"/>
  <c r="N655" i="34"/>
  <c r="N656" i="34"/>
  <c r="N657" i="34"/>
  <c r="N658" i="34"/>
  <c r="N659" i="34"/>
  <c r="N660" i="34"/>
  <c r="N661" i="34"/>
  <c r="N662" i="34"/>
  <c r="N663" i="34"/>
  <c r="N664" i="34"/>
  <c r="N665" i="34"/>
  <c r="N666" i="34"/>
  <c r="N667" i="34"/>
  <c r="N668" i="34"/>
  <c r="N669" i="34"/>
  <c r="N670" i="34"/>
  <c r="N671" i="34"/>
  <c r="N672" i="34"/>
  <c r="N673" i="34"/>
  <c r="N674" i="34"/>
  <c r="N675" i="34"/>
  <c r="N676" i="34"/>
  <c r="N677" i="34"/>
  <c r="N678" i="34"/>
  <c r="N679" i="34"/>
  <c r="N680" i="34"/>
  <c r="N681" i="34"/>
  <c r="N682" i="34"/>
  <c r="N683" i="34"/>
  <c r="N684" i="34"/>
  <c r="N685" i="34"/>
  <c r="N686" i="34"/>
  <c r="N687" i="34"/>
  <c r="N688" i="34"/>
  <c r="N689" i="34"/>
  <c r="N690" i="34"/>
  <c r="N691" i="34"/>
  <c r="N692" i="34"/>
  <c r="N693" i="34"/>
  <c r="N694" i="34"/>
  <c r="N695" i="34"/>
  <c r="N696" i="34"/>
  <c r="N697" i="34"/>
  <c r="N698" i="34"/>
  <c r="N699" i="34"/>
  <c r="N700" i="34"/>
  <c r="N701" i="34"/>
  <c r="N702" i="34"/>
  <c r="N703" i="34"/>
  <c r="N704" i="34"/>
  <c r="N705" i="34"/>
  <c r="N706" i="34"/>
  <c r="N710" i="34"/>
  <c r="N711" i="34"/>
  <c r="N712" i="34"/>
  <c r="N713" i="34"/>
  <c r="N714" i="34"/>
  <c r="N715" i="34"/>
  <c r="N716" i="34"/>
  <c r="N717" i="34"/>
  <c r="N718" i="34"/>
  <c r="N719" i="34"/>
  <c r="N720" i="34"/>
  <c r="N727" i="34"/>
  <c r="N728" i="34"/>
  <c r="N729" i="34"/>
  <c r="N730" i="34"/>
  <c r="N731" i="34"/>
  <c r="N732" i="34"/>
  <c r="N733" i="34"/>
  <c r="N734" i="34"/>
  <c r="N738" i="34"/>
  <c r="N739" i="34"/>
  <c r="N740" i="34"/>
  <c r="N741" i="34"/>
  <c r="N42" i="8" s="1"/>
  <c r="N742" i="34"/>
  <c r="N43" i="8" s="1"/>
  <c r="N743" i="34"/>
  <c r="N44" i="8" s="1"/>
  <c r="N744" i="34"/>
  <c r="N45" i="8" s="1"/>
  <c r="N745" i="34"/>
  <c r="N46" i="8" s="1"/>
  <c r="N746" i="34"/>
  <c r="N47" i="8" s="1"/>
  <c r="N747" i="34"/>
  <c r="N748" i="34"/>
  <c r="N749" i="34"/>
  <c r="N750" i="34"/>
  <c r="N751" i="34"/>
  <c r="N752" i="34"/>
  <c r="N753" i="34"/>
  <c r="N754" i="34"/>
  <c r="N755" i="34"/>
  <c r="N756" i="34"/>
  <c r="N757" i="34"/>
  <c r="N758" i="34"/>
  <c r="N759" i="34"/>
  <c r="N760" i="34"/>
  <c r="N761" i="34"/>
  <c r="N762" i="34"/>
  <c r="N763" i="34"/>
  <c r="N764" i="34"/>
  <c r="N765" i="34"/>
  <c r="N766" i="34"/>
  <c r="N767" i="34"/>
  <c r="N768" i="34"/>
  <c r="N769" i="34"/>
  <c r="N770" i="34"/>
  <c r="N771" i="34"/>
  <c r="N772" i="34"/>
  <c r="N773" i="34"/>
  <c r="N774" i="34"/>
  <c r="N775" i="34"/>
  <c r="N776" i="34"/>
  <c r="N777" i="34"/>
  <c r="N778" i="34"/>
  <c r="N779" i="34"/>
  <c r="N780" i="34"/>
  <c r="N781" i="34"/>
  <c r="N793" i="34"/>
  <c r="N794" i="34"/>
  <c r="N795" i="34"/>
  <c r="N796" i="34"/>
  <c r="N797" i="34"/>
  <c r="N798" i="34"/>
  <c r="N799" i="34"/>
  <c r="N800" i="34"/>
  <c r="N801" i="34"/>
  <c r="N802" i="34"/>
  <c r="N803" i="34"/>
  <c r="N804" i="34"/>
  <c r="N805" i="34"/>
  <c r="N808" i="34"/>
  <c r="N809" i="34"/>
  <c r="N810" i="34"/>
  <c r="N811" i="34"/>
  <c r="N812" i="34"/>
  <c r="N813" i="34"/>
  <c r="N814" i="34"/>
  <c r="N815" i="34"/>
  <c r="N816" i="34"/>
  <c r="N817" i="34"/>
  <c r="N818" i="34"/>
  <c r="N819" i="34"/>
  <c r="N820" i="34"/>
  <c r="N821" i="34"/>
  <c r="N822" i="34"/>
  <c r="N824" i="34"/>
  <c r="N825" i="34"/>
  <c r="N826" i="34"/>
  <c r="N827" i="34"/>
  <c r="N828" i="34"/>
  <c r="N829" i="34"/>
  <c r="N830" i="34"/>
  <c r="N831" i="34"/>
  <c r="N832" i="34"/>
  <c r="N833" i="34"/>
  <c r="N834" i="34"/>
  <c r="N835" i="34"/>
  <c r="N836" i="34"/>
  <c r="N837" i="34"/>
  <c r="N838" i="34"/>
  <c r="N839" i="34"/>
  <c r="N840" i="34"/>
  <c r="N841" i="34"/>
  <c r="N843" i="34"/>
  <c r="N844" i="34"/>
  <c r="N846" i="34"/>
  <c r="N847" i="34"/>
  <c r="N848" i="34"/>
  <c r="N849" i="34"/>
  <c r="N850" i="34"/>
  <c r="N851" i="34"/>
  <c r="N852" i="34"/>
  <c r="N853" i="34"/>
  <c r="N854" i="34"/>
  <c r="N857" i="34"/>
  <c r="N858" i="34"/>
  <c r="N859" i="34"/>
  <c r="N860" i="34"/>
  <c r="N862" i="34"/>
  <c r="N863" i="34"/>
  <c r="N864" i="34"/>
  <c r="N865" i="34"/>
  <c r="N866" i="34"/>
  <c r="N867" i="34"/>
  <c r="N868" i="34"/>
  <c r="N870" i="34"/>
  <c r="N871" i="34"/>
  <c r="N872" i="34"/>
  <c r="N873" i="34"/>
  <c r="N874" i="34"/>
  <c r="N877" i="34"/>
  <c r="N878" i="34"/>
  <c r="N879" i="34"/>
  <c r="N880" i="34"/>
  <c r="N881" i="34"/>
  <c r="N882" i="34"/>
  <c r="N883" i="34"/>
  <c r="N884" i="34"/>
  <c r="N885" i="34"/>
  <c r="N886" i="34"/>
  <c r="N887" i="34"/>
  <c r="N888" i="34"/>
  <c r="N889" i="34"/>
  <c r="N890" i="34"/>
  <c r="N891" i="34"/>
  <c r="N892" i="34"/>
  <c r="N893" i="34"/>
  <c r="N894" i="34"/>
  <c r="N895" i="34"/>
  <c r="N896" i="34"/>
  <c r="N897" i="34"/>
  <c r="N904" i="34"/>
  <c r="N907" i="34"/>
  <c r="N908" i="34"/>
  <c r="N909" i="34"/>
  <c r="N910" i="34"/>
  <c r="N911" i="34"/>
  <c r="N912" i="34"/>
  <c r="N913" i="34"/>
  <c r="N914" i="34"/>
  <c r="N915" i="34"/>
  <c r="N916" i="34"/>
  <c r="N917" i="34"/>
  <c r="N918" i="34"/>
  <c r="N919" i="34"/>
  <c r="N920" i="34"/>
  <c r="N921" i="34"/>
  <c r="N922" i="34"/>
  <c r="N923" i="34"/>
  <c r="N924" i="34"/>
  <c r="N925" i="34"/>
  <c r="N926" i="34"/>
  <c r="N927" i="34"/>
  <c r="N928" i="34"/>
  <c r="N929" i="34"/>
  <c r="N930" i="34"/>
  <c r="N931" i="34"/>
  <c r="N932" i="34"/>
  <c r="N934" i="34"/>
  <c r="N936" i="34"/>
  <c r="N938" i="34"/>
  <c r="N939" i="34"/>
  <c r="N940" i="34"/>
  <c r="N941" i="34"/>
  <c r="N942" i="34"/>
  <c r="N943" i="34"/>
  <c r="N944" i="34"/>
  <c r="N945" i="34"/>
  <c r="N946" i="34"/>
  <c r="N947" i="34"/>
  <c r="N948" i="34"/>
  <c r="N949" i="34"/>
  <c r="N950" i="34"/>
  <c r="N951" i="34"/>
  <c r="N952" i="34"/>
  <c r="N953" i="34"/>
  <c r="N954" i="34"/>
  <c r="N955" i="34"/>
  <c r="N956" i="34"/>
  <c r="N957" i="34"/>
  <c r="N960" i="34"/>
  <c r="N961" i="34"/>
  <c r="N962" i="34"/>
  <c r="N963" i="34"/>
  <c r="N964" i="34"/>
  <c r="N965" i="34"/>
  <c r="N966" i="34"/>
  <c r="N967" i="34"/>
  <c r="N968" i="34"/>
  <c r="N969" i="34"/>
  <c r="N970" i="34"/>
  <c r="N971" i="34"/>
  <c r="N972" i="34"/>
  <c r="N974" i="34"/>
  <c r="N975" i="34"/>
  <c r="N978" i="34"/>
  <c r="N979" i="34"/>
  <c r="N984" i="34"/>
  <c r="N985" i="34"/>
  <c r="N986" i="34"/>
  <c r="N987" i="34"/>
  <c r="N988" i="34"/>
  <c r="N989" i="34"/>
  <c r="N990" i="34"/>
  <c r="N991" i="34"/>
  <c r="N992" i="34"/>
  <c r="N993" i="34"/>
  <c r="N994" i="34"/>
  <c r="N995" i="34"/>
  <c r="N996" i="34"/>
  <c r="N997" i="34"/>
  <c r="N998" i="34"/>
  <c r="N1000" i="34"/>
  <c r="N1001" i="34"/>
  <c r="N1002" i="34"/>
  <c r="N1003" i="34"/>
  <c r="N1004" i="34"/>
  <c r="N1005" i="34"/>
  <c r="N1006" i="34"/>
  <c r="N1007" i="34"/>
  <c r="N1008" i="34"/>
  <c r="N1010" i="34"/>
  <c r="N1011" i="34"/>
  <c r="N1012" i="34"/>
  <c r="N1013" i="34"/>
  <c r="N1014" i="34"/>
  <c r="N1015" i="34"/>
  <c r="N1016" i="34"/>
  <c r="N1017" i="34"/>
  <c r="N1018" i="34"/>
  <c r="N1019" i="34"/>
  <c r="N1020" i="34"/>
  <c r="N1021" i="34"/>
  <c r="N1022" i="34"/>
  <c r="N1025" i="34"/>
  <c r="N1026" i="34"/>
  <c r="N1029" i="34"/>
  <c r="N1030" i="34"/>
  <c r="N1031" i="34"/>
  <c r="N1034" i="34"/>
  <c r="N1035" i="34"/>
  <c r="N1039" i="34"/>
  <c r="N1041" i="34"/>
  <c r="N1042" i="34"/>
  <c r="N1045" i="34"/>
  <c r="N1046" i="34"/>
  <c r="N1049" i="34"/>
  <c r="N1050" i="34"/>
  <c r="N1051" i="34"/>
  <c r="N1053" i="34"/>
  <c r="N1054" i="34"/>
  <c r="N1055" i="34"/>
  <c r="N1057" i="34"/>
  <c r="N1058" i="34"/>
  <c r="N1059" i="34"/>
  <c r="N1060" i="34"/>
  <c r="N1061" i="34"/>
  <c r="N1062" i="34"/>
  <c r="N1063" i="34"/>
  <c r="N1064" i="34"/>
  <c r="N1065" i="34"/>
  <c r="N1066" i="34"/>
  <c r="N1067" i="34"/>
  <c r="N1068" i="34"/>
  <c r="N1069" i="34"/>
  <c r="N1070" i="34"/>
  <c r="N1071" i="34"/>
  <c r="N1072" i="34"/>
  <c r="N1073" i="34"/>
  <c r="N1074" i="34"/>
  <c r="N1075" i="34"/>
  <c r="N1076" i="34"/>
  <c r="N1077" i="34"/>
  <c r="N1078" i="34"/>
  <c r="N1079" i="34"/>
  <c r="N1080" i="34"/>
  <c r="N1081" i="34"/>
  <c r="N1082" i="34"/>
  <c r="N1083" i="34"/>
  <c r="N1085" i="34"/>
  <c r="N1086" i="34"/>
  <c r="N1087" i="34"/>
  <c r="N1088" i="34"/>
  <c r="N1090" i="34"/>
  <c r="N1091" i="34"/>
  <c r="N1096" i="34"/>
  <c r="N1097" i="34"/>
  <c r="N1099" i="34"/>
  <c r="N1100" i="34"/>
  <c r="N1101" i="34"/>
  <c r="N1102" i="34"/>
  <c r="N1103" i="34"/>
  <c r="N1104" i="34"/>
  <c r="N1108" i="34"/>
  <c r="N1109" i="34"/>
  <c r="N1110" i="34"/>
  <c r="N1111" i="34"/>
  <c r="N1125" i="34"/>
  <c r="N1128" i="34"/>
  <c r="N1130" i="34"/>
  <c r="N1133" i="34"/>
  <c r="N1136" i="34"/>
  <c r="N1139" i="34"/>
  <c r="N1140" i="34"/>
  <c r="H39" i="26" s="1"/>
  <c r="N1142" i="34"/>
  <c r="L4" i="27" s="1"/>
  <c r="N1143" i="34"/>
  <c r="L5" i="27" s="1"/>
  <c r="N1144" i="34"/>
  <c r="L6" i="27" s="1"/>
  <c r="N1145" i="34"/>
  <c r="L7" i="27" s="1"/>
  <c r="N1146" i="34"/>
  <c r="L8" i="27" s="1"/>
  <c r="N1147" i="34"/>
  <c r="N1148" i="34"/>
  <c r="N1149" i="34"/>
  <c r="N1150" i="34"/>
  <c r="N1354" i="34"/>
  <c r="M5" i="28" s="1"/>
  <c r="N1355" i="34"/>
  <c r="M10" i="28" s="1"/>
  <c r="N1356" i="34"/>
  <c r="M11" i="28" s="1"/>
  <c r="N1357" i="34"/>
  <c r="M12" i="28" s="1"/>
  <c r="N1358" i="34"/>
  <c r="M13" i="28" s="1"/>
  <c r="N1359" i="34"/>
  <c r="M14" i="28" s="1"/>
  <c r="N1360" i="34"/>
  <c r="M15" i="28" s="1"/>
  <c r="N1361" i="34"/>
  <c r="M16" i="28" s="1"/>
  <c r="N1362" i="34"/>
  <c r="M17" i="28" s="1"/>
  <c r="N1363" i="34"/>
  <c r="M18" i="28" s="1"/>
  <c r="N1364" i="34"/>
  <c r="M19" i="28" s="1"/>
  <c r="N1365" i="34"/>
  <c r="M20" i="28" s="1"/>
  <c r="N1366" i="34"/>
  <c r="M21" i="28" s="1"/>
  <c r="N1367" i="34"/>
  <c r="M22" i="28" s="1"/>
  <c r="N1368" i="34"/>
  <c r="M23" i="28" s="1"/>
  <c r="N1369" i="34"/>
  <c r="E9" i="31" s="1"/>
  <c r="N1372" i="34"/>
  <c r="E15" i="31" s="1"/>
  <c r="N1373" i="34"/>
  <c r="E7" i="31" s="1"/>
  <c r="N1374" i="34"/>
  <c r="E14" i="31" s="1"/>
  <c r="N1375" i="34"/>
  <c r="E12" i="31" s="1"/>
  <c r="N1376" i="34"/>
  <c r="E13" i="31" s="1"/>
  <c r="N1377" i="34"/>
  <c r="E8" i="31" s="1"/>
  <c r="N1378" i="34"/>
  <c r="M6" i="28" s="1"/>
  <c r="N1379" i="34"/>
  <c r="M7" i="28" s="1"/>
  <c r="N1380" i="34"/>
  <c r="M8" i="28" s="1"/>
  <c r="N1381" i="34"/>
  <c r="M9" i="28" s="1"/>
  <c r="N1382" i="34"/>
  <c r="E5" i="29" s="1"/>
  <c r="N1383" i="34"/>
  <c r="E8" i="29" s="1"/>
  <c r="N1384" i="34"/>
  <c r="E8" i="30" s="1"/>
  <c r="N1385" i="34"/>
  <c r="E9" i="30" s="1"/>
  <c r="N1386" i="34"/>
  <c r="E11" i="29" s="1"/>
  <c r="N1387" i="34"/>
  <c r="E11" i="30" s="1"/>
  <c r="N1388" i="34"/>
  <c r="E12" i="30" s="1"/>
  <c r="N1389" i="34"/>
  <c r="E13" i="30" s="1"/>
  <c r="N1390" i="34"/>
  <c r="E14" i="30" s="1"/>
  <c r="N1391" i="34"/>
  <c r="E16" i="29" s="1"/>
  <c r="N1392" i="34"/>
  <c r="E17" i="29" s="1"/>
  <c r="N1393" i="34"/>
  <c r="E17" i="30" s="1"/>
  <c r="N1394" i="34"/>
  <c r="E20" i="29" s="1"/>
  <c r="N1395" i="34"/>
  <c r="E7" i="30" s="1"/>
  <c r="N1396" i="34"/>
  <c r="E4" i="30" s="1"/>
  <c r="N1398" i="34"/>
  <c r="E7" i="29" s="1"/>
  <c r="N1399" i="34"/>
  <c r="E4" i="29" s="1"/>
  <c r="N1400" i="34"/>
  <c r="E21" i="29" s="1"/>
  <c r="N1401" i="34"/>
  <c r="E5" i="31" s="1"/>
  <c r="N1402" i="34"/>
  <c r="E6" i="31" s="1"/>
  <c r="N2" i="34"/>
  <c r="C646" i="34"/>
  <c r="C647" i="34"/>
  <c r="C648" i="34"/>
  <c r="C649" i="34"/>
  <c r="C650" i="34"/>
  <c r="C651" i="34"/>
  <c r="C652" i="34"/>
  <c r="C653" i="34"/>
  <c r="C654" i="34"/>
  <c r="C655" i="34"/>
  <c r="C656" i="34"/>
  <c r="C657" i="34"/>
  <c r="C658" i="34"/>
  <c r="C659" i="34"/>
  <c r="C660" i="34"/>
  <c r="C661" i="34"/>
  <c r="C662" i="34"/>
  <c r="C663" i="34"/>
  <c r="C664" i="34"/>
  <c r="C665" i="34"/>
  <c r="C666" i="34"/>
  <c r="C667" i="34"/>
  <c r="C668" i="34"/>
  <c r="C669" i="34"/>
  <c r="C670" i="34"/>
  <c r="C671" i="34"/>
  <c r="C672" i="34"/>
  <c r="C673" i="34"/>
  <c r="C674" i="34"/>
  <c r="C675" i="34"/>
  <c r="C676" i="34"/>
  <c r="C677" i="34"/>
  <c r="C678" i="34"/>
  <c r="C679" i="34"/>
  <c r="C680" i="34"/>
  <c r="C681" i="34"/>
  <c r="C682" i="34"/>
  <c r="C683" i="34"/>
  <c r="C684" i="34"/>
  <c r="C685" i="34"/>
  <c r="C686" i="34"/>
  <c r="C687" i="34"/>
  <c r="C688" i="34"/>
  <c r="C690" i="34"/>
  <c r="C691" i="34"/>
  <c r="C692" i="34"/>
  <c r="C693" i="34"/>
  <c r="C694" i="34"/>
  <c r="C695" i="34"/>
  <c r="C696" i="34"/>
  <c r="C697" i="34"/>
  <c r="C698" i="34"/>
  <c r="C699" i="34"/>
  <c r="C700" i="34"/>
  <c r="C701" i="34"/>
  <c r="C702" i="34"/>
  <c r="C645" i="34"/>
  <c r="B1402" i="34"/>
  <c r="C1402" i="34"/>
  <c r="C1401" i="34"/>
  <c r="B1401" i="34"/>
  <c r="B1396" i="34"/>
  <c r="C1396" i="34"/>
  <c r="C1395" i="34"/>
  <c r="B1395" i="34"/>
  <c r="B1399" i="34"/>
  <c r="C1399" i="34"/>
  <c r="B1400" i="34"/>
  <c r="C1400" i="34"/>
  <c r="C1398" i="34"/>
  <c r="B1398" i="34"/>
  <c r="B1383" i="34"/>
  <c r="C1383" i="34"/>
  <c r="B1384" i="34"/>
  <c r="C1384" i="34"/>
  <c r="B1385" i="34"/>
  <c r="C1385" i="34"/>
  <c r="B1386" i="34"/>
  <c r="C1386" i="34"/>
  <c r="B1387" i="34"/>
  <c r="C1387" i="34"/>
  <c r="B1388" i="34"/>
  <c r="C1388" i="34"/>
  <c r="B1389" i="34"/>
  <c r="C1389" i="34"/>
  <c r="B1390" i="34"/>
  <c r="C1390" i="34"/>
  <c r="B1391" i="34"/>
  <c r="C1391" i="34"/>
  <c r="B1392" i="34"/>
  <c r="C1392" i="34"/>
  <c r="B1393" i="34"/>
  <c r="C1393" i="34"/>
  <c r="B1394" i="34"/>
  <c r="C1394" i="34"/>
  <c r="C1382" i="34"/>
  <c r="B1382" i="34"/>
  <c r="C1379" i="34"/>
  <c r="C1380" i="34"/>
  <c r="C1381" i="34"/>
  <c r="C1378" i="34"/>
  <c r="B1372" i="34"/>
  <c r="C1372" i="34"/>
  <c r="B1373" i="34"/>
  <c r="C1373" i="34"/>
  <c r="B1374" i="34"/>
  <c r="C1374" i="34"/>
  <c r="B1375" i="34"/>
  <c r="C1375" i="34"/>
  <c r="B1376" i="34"/>
  <c r="C1376" i="34"/>
  <c r="B1377" i="34"/>
  <c r="C1377" i="34"/>
  <c r="C1369" i="34"/>
  <c r="B1369" i="34"/>
  <c r="C1355" i="34"/>
  <c r="C1356" i="34"/>
  <c r="C1357" i="34"/>
  <c r="C1358" i="34"/>
  <c r="C1359" i="34"/>
  <c r="C1360" i="34"/>
  <c r="C1361" i="34"/>
  <c r="C1362" i="34"/>
  <c r="C1363" i="34"/>
  <c r="C1364" i="34"/>
  <c r="C1365" i="34"/>
  <c r="C1366" i="34"/>
  <c r="C1367" i="34"/>
  <c r="C1368" i="34"/>
  <c r="C1354" i="34"/>
  <c r="C1130" i="34"/>
  <c r="C1133" i="34"/>
  <c r="C1136" i="34"/>
  <c r="C1137" i="34"/>
  <c r="C1138" i="34"/>
  <c r="C1139" i="34"/>
  <c r="C1140" i="34"/>
  <c r="C1128" i="34"/>
  <c r="C1109" i="34"/>
  <c r="C1110" i="34"/>
  <c r="C1111" i="34"/>
  <c r="C1113" i="34"/>
  <c r="C1114" i="34"/>
  <c r="C1118" i="34"/>
  <c r="C1119" i="34"/>
  <c r="C1120" i="34"/>
  <c r="C1122" i="34"/>
  <c r="C1123" i="34"/>
  <c r="C1125" i="34"/>
  <c r="C1108" i="34"/>
  <c r="C1096" i="34"/>
  <c r="C1097" i="34"/>
  <c r="C1099" i="34"/>
  <c r="C1100" i="34"/>
  <c r="C1101" i="34"/>
  <c r="C1102" i="34"/>
  <c r="C1103" i="34"/>
  <c r="C1104" i="34"/>
  <c r="C1095" i="34"/>
  <c r="C1079" i="34"/>
  <c r="C1080" i="34"/>
  <c r="C1081" i="34"/>
  <c r="C1082" i="34"/>
  <c r="C1083" i="34"/>
  <c r="C1085" i="34"/>
  <c r="C1086" i="34"/>
  <c r="C1087" i="34"/>
  <c r="C1088" i="34"/>
  <c r="C1090" i="34"/>
  <c r="C1091" i="34"/>
  <c r="C1073" i="34"/>
  <c r="C1074" i="34"/>
  <c r="C1075" i="34"/>
  <c r="C1076" i="34"/>
  <c r="C1077" i="34"/>
  <c r="C1078" i="34"/>
  <c r="C1072" i="34"/>
  <c r="C1067" i="34"/>
  <c r="C1068" i="34"/>
  <c r="C1069" i="34"/>
  <c r="C1070" i="34"/>
  <c r="C1071" i="34"/>
  <c r="C1057" i="34"/>
  <c r="C1058" i="34"/>
  <c r="C1059" i="34"/>
  <c r="C1060" i="34"/>
  <c r="C1061" i="34"/>
  <c r="C1062" i="34"/>
  <c r="C1063" i="34"/>
  <c r="C1064" i="34"/>
  <c r="C1066" i="34"/>
  <c r="C1065" i="34"/>
  <c r="C1020" i="34"/>
  <c r="C1021" i="34"/>
  <c r="C1022" i="34"/>
  <c r="C1025" i="34"/>
  <c r="C1026" i="34"/>
  <c r="C1029" i="34"/>
  <c r="C1030" i="34"/>
  <c r="C1031" i="34"/>
  <c r="C1034" i="34"/>
  <c r="C1035" i="34"/>
  <c r="C1039" i="34"/>
  <c r="C1041" i="34"/>
  <c r="C1042" i="34"/>
  <c r="C1045" i="34"/>
  <c r="C1046" i="34"/>
  <c r="C1049" i="34"/>
  <c r="C1050" i="34"/>
  <c r="C1051" i="34"/>
  <c r="C1053" i="34"/>
  <c r="C1054" i="34"/>
  <c r="C1055" i="34"/>
  <c r="C1019" i="34"/>
  <c r="C998" i="34"/>
  <c r="C1000" i="34"/>
  <c r="C1001" i="34"/>
  <c r="C1002" i="34"/>
  <c r="C1003" i="34"/>
  <c r="C1004" i="34"/>
  <c r="C1005" i="34"/>
  <c r="C1006" i="34"/>
  <c r="C1007" i="34"/>
  <c r="C1008" i="34"/>
  <c r="C1010" i="34"/>
  <c r="C1011" i="34"/>
  <c r="C1012" i="34"/>
  <c r="C1013" i="34"/>
  <c r="C1014" i="34"/>
  <c r="C1015" i="34"/>
  <c r="C1016" i="34"/>
  <c r="C1017" i="34"/>
  <c r="C1018" i="34"/>
  <c r="C997" i="34"/>
  <c r="C916" i="34"/>
  <c r="C917" i="34"/>
  <c r="C918" i="34"/>
  <c r="C919" i="34"/>
  <c r="C920" i="34"/>
  <c r="C921" i="34"/>
  <c r="C922" i="34"/>
  <c r="C923" i="34"/>
  <c r="C924" i="34"/>
  <c r="C925" i="34"/>
  <c r="C926" i="34"/>
  <c r="C927" i="34"/>
  <c r="C928" i="34"/>
  <c r="C929" i="34"/>
  <c r="C930" i="34"/>
  <c r="C931" i="34"/>
  <c r="C932" i="34"/>
  <c r="C934" i="34"/>
  <c r="C936" i="34"/>
  <c r="C938" i="34"/>
  <c r="C939" i="34"/>
  <c r="C940" i="34"/>
  <c r="C941" i="34"/>
  <c r="C942" i="34"/>
  <c r="C943" i="34"/>
  <c r="C944" i="34"/>
  <c r="C945" i="34"/>
  <c r="C946" i="34"/>
  <c r="C947" i="34"/>
  <c r="C948" i="34"/>
  <c r="C949" i="34"/>
  <c r="C950" i="34"/>
  <c r="C951" i="34"/>
  <c r="C952" i="34"/>
  <c r="C953" i="34"/>
  <c r="C954" i="34"/>
  <c r="C955" i="34"/>
  <c r="C956" i="34"/>
  <c r="C957" i="34"/>
  <c r="C960" i="34"/>
  <c r="C961" i="34"/>
  <c r="C962" i="34"/>
  <c r="C963" i="34"/>
  <c r="C964" i="34"/>
  <c r="C965" i="34"/>
  <c r="C966" i="34"/>
  <c r="C967" i="34"/>
  <c r="C968" i="34"/>
  <c r="C969" i="34"/>
  <c r="C970" i="34"/>
  <c r="C971" i="34"/>
  <c r="C972" i="34"/>
  <c r="C974" i="34"/>
  <c r="C975" i="34"/>
  <c r="C978" i="34"/>
  <c r="C979" i="34"/>
  <c r="C984" i="34"/>
  <c r="C985" i="34"/>
  <c r="C986" i="34"/>
  <c r="C987" i="34"/>
  <c r="C988" i="34"/>
  <c r="C989" i="34"/>
  <c r="C990" i="34"/>
  <c r="C991" i="34"/>
  <c r="C992" i="34"/>
  <c r="C993" i="34"/>
  <c r="C994" i="34"/>
  <c r="C995" i="34"/>
  <c r="C996" i="34"/>
  <c r="C915" i="34"/>
  <c r="C848" i="34"/>
  <c r="C849" i="34"/>
  <c r="C850" i="34"/>
  <c r="C851" i="34"/>
  <c r="C852" i="34"/>
  <c r="C853" i="34"/>
  <c r="C854" i="34"/>
  <c r="C857" i="34"/>
  <c r="C858" i="34"/>
  <c r="C859" i="34"/>
  <c r="C860" i="34"/>
  <c r="C862" i="34"/>
  <c r="C863" i="34"/>
  <c r="C864" i="34"/>
  <c r="C865" i="34"/>
  <c r="C866" i="34"/>
  <c r="C867" i="34"/>
  <c r="C868" i="34"/>
  <c r="C870" i="34"/>
  <c r="C871" i="34"/>
  <c r="C872" i="34"/>
  <c r="C873" i="34"/>
  <c r="C874" i="34"/>
  <c r="C877" i="34"/>
  <c r="C878" i="34"/>
  <c r="C879" i="34"/>
  <c r="C880" i="34"/>
  <c r="C881" i="34"/>
  <c r="C882" i="34"/>
  <c r="C883" i="34"/>
  <c r="C884" i="34"/>
  <c r="C885" i="34"/>
  <c r="C886" i="34"/>
  <c r="C887" i="34"/>
  <c r="C888" i="34"/>
  <c r="C889" i="34"/>
  <c r="C890" i="34"/>
  <c r="C891" i="34"/>
  <c r="C892" i="34"/>
  <c r="C893" i="34"/>
  <c r="C894" i="34"/>
  <c r="C895" i="34"/>
  <c r="C896" i="34"/>
  <c r="C897" i="34"/>
  <c r="C904" i="34"/>
  <c r="C907" i="34"/>
  <c r="C908" i="34"/>
  <c r="C909" i="34"/>
  <c r="C910" i="34"/>
  <c r="C911" i="34"/>
  <c r="C912" i="34"/>
  <c r="C913" i="34"/>
  <c r="C914" i="34"/>
  <c r="C847" i="34"/>
  <c r="C811" i="34"/>
  <c r="C812" i="34"/>
  <c r="C813" i="34"/>
  <c r="C814" i="34"/>
  <c r="C815" i="34"/>
  <c r="C816" i="34"/>
  <c r="C817" i="34"/>
  <c r="C818" i="34"/>
  <c r="C819" i="34"/>
  <c r="C820" i="34"/>
  <c r="C821" i="34"/>
  <c r="C822" i="34"/>
  <c r="C824" i="34"/>
  <c r="C825" i="34"/>
  <c r="C826" i="34"/>
  <c r="C827" i="34"/>
  <c r="C828" i="34"/>
  <c r="C829" i="34"/>
  <c r="C830" i="34"/>
  <c r="C831" i="34"/>
  <c r="C832" i="34"/>
  <c r="C833" i="34"/>
  <c r="C834" i="34"/>
  <c r="C835" i="34"/>
  <c r="C836" i="34"/>
  <c r="C837" i="34"/>
  <c r="C838" i="34"/>
  <c r="C839" i="34"/>
  <c r="C840" i="34"/>
  <c r="C841" i="34"/>
  <c r="C843" i="34"/>
  <c r="C844" i="34"/>
  <c r="C846" i="34"/>
  <c r="C810" i="34"/>
  <c r="C809" i="34"/>
  <c r="C808" i="34"/>
  <c r="C805" i="34"/>
  <c r="C804" i="34"/>
  <c r="C803" i="34"/>
  <c r="C802" i="34"/>
  <c r="C801" i="34"/>
  <c r="C800" i="34"/>
  <c r="C799" i="34"/>
  <c r="C798" i="34"/>
  <c r="C797" i="34"/>
  <c r="C796" i="34"/>
  <c r="C767" i="34"/>
  <c r="C768" i="34"/>
  <c r="C769" i="34"/>
  <c r="C770" i="34"/>
  <c r="C771" i="34"/>
  <c r="C772" i="34"/>
  <c r="C773" i="34"/>
  <c r="C774" i="34"/>
  <c r="C775" i="34"/>
  <c r="C776" i="34"/>
  <c r="C777" i="34"/>
  <c r="C778" i="34"/>
  <c r="C779" i="34"/>
  <c r="C780" i="34"/>
  <c r="C781" i="34"/>
  <c r="C793" i="34"/>
  <c r="C794" i="34"/>
  <c r="C795" i="34"/>
  <c r="C766" i="34"/>
  <c r="C758" i="34"/>
  <c r="C759" i="34"/>
  <c r="C760" i="34"/>
  <c r="C761" i="34"/>
  <c r="C762" i="34"/>
  <c r="C763" i="34"/>
  <c r="C764" i="34"/>
  <c r="C765" i="34"/>
  <c r="C757" i="34"/>
  <c r="C755" i="34"/>
  <c r="C756" i="34"/>
  <c r="C754" i="34"/>
  <c r="C704" i="34"/>
  <c r="C705" i="34"/>
  <c r="C706" i="34"/>
  <c r="C710" i="34"/>
  <c r="C711" i="34"/>
  <c r="C712" i="34"/>
  <c r="C713" i="34"/>
  <c r="C714" i="34"/>
  <c r="C715" i="34"/>
  <c r="C716" i="34"/>
  <c r="C717" i="34"/>
  <c r="C718" i="34"/>
  <c r="C719" i="34"/>
  <c r="C720" i="34"/>
  <c r="C727" i="34"/>
  <c r="C728" i="34"/>
  <c r="C729" i="34"/>
  <c r="C730" i="34"/>
  <c r="C731" i="34"/>
  <c r="C732" i="34"/>
  <c r="C733" i="34"/>
  <c r="C734" i="34"/>
  <c r="C738" i="34"/>
  <c r="C739" i="34"/>
  <c r="C740" i="34"/>
  <c r="C741" i="34"/>
  <c r="C742" i="34"/>
  <c r="C743" i="34"/>
  <c r="C744" i="34"/>
  <c r="C745" i="34"/>
  <c r="C746" i="34"/>
  <c r="C703" i="34"/>
  <c r="C642" i="34"/>
  <c r="C643" i="34"/>
  <c r="C644" i="34"/>
  <c r="C641" i="34"/>
  <c r="C580" i="34"/>
  <c r="C581" i="34"/>
  <c r="C587" i="34"/>
  <c r="C590" i="34"/>
  <c r="C591" i="34"/>
  <c r="C592" i="34"/>
  <c r="C593" i="34"/>
  <c r="C594" i="34"/>
  <c r="C595" i="34"/>
  <c r="C596" i="34"/>
  <c r="C597" i="34"/>
  <c r="C598" i="34"/>
  <c r="C601" i="34"/>
  <c r="C602" i="34"/>
  <c r="C605" i="34"/>
  <c r="C606" i="34"/>
  <c r="C615" i="34"/>
  <c r="C616" i="34"/>
  <c r="C617" i="34"/>
  <c r="C624" i="34"/>
  <c r="C628" i="34"/>
  <c r="C634" i="34"/>
  <c r="C635" i="34"/>
  <c r="C637" i="34"/>
  <c r="C638" i="34"/>
  <c r="C639" i="34"/>
  <c r="C640" i="34"/>
  <c r="C579" i="34"/>
  <c r="C457" i="34"/>
  <c r="C458" i="34"/>
  <c r="C459" i="34"/>
  <c r="C460" i="34"/>
  <c r="C461" i="34"/>
  <c r="C462" i="34"/>
  <c r="C463" i="34"/>
  <c r="C464" i="34"/>
  <c r="C465" i="34"/>
  <c r="C466" i="34"/>
  <c r="C467" i="34"/>
  <c r="C468" i="34"/>
  <c r="C469" i="34"/>
  <c r="C470" i="34"/>
  <c r="C471" i="34"/>
  <c r="C472" i="34"/>
  <c r="C473" i="34"/>
  <c r="C474" i="34"/>
  <c r="C475" i="34"/>
  <c r="C479" i="34"/>
  <c r="C480" i="34"/>
  <c r="C481" i="34"/>
  <c r="C482" i="34"/>
  <c r="C483" i="34"/>
  <c r="C484" i="34"/>
  <c r="C485" i="34"/>
  <c r="C486" i="34"/>
  <c r="C487" i="34"/>
  <c r="C494" i="34"/>
  <c r="C495" i="34"/>
  <c r="C496" i="34"/>
  <c r="C497" i="34"/>
  <c r="C498" i="34"/>
  <c r="C499" i="34"/>
  <c r="C500" i="34"/>
  <c r="C501" i="34"/>
  <c r="C502" i="34"/>
  <c r="C503" i="34"/>
  <c r="C504" i="34"/>
  <c r="C505" i="34"/>
  <c r="C506" i="34"/>
  <c r="C507" i="34"/>
  <c r="C508" i="34"/>
  <c r="C509" i="34"/>
  <c r="C510" i="34"/>
  <c r="C511" i="34"/>
  <c r="C512" i="34"/>
  <c r="C513" i="34"/>
  <c r="C514" i="34"/>
  <c r="C515" i="34"/>
  <c r="C516" i="34"/>
  <c r="C517" i="34"/>
  <c r="C518" i="34"/>
  <c r="C519" i="34"/>
  <c r="C520" i="34"/>
  <c r="C521" i="34"/>
  <c r="C522" i="34"/>
  <c r="C523" i="34"/>
  <c r="C524" i="34"/>
  <c r="C525" i="34"/>
  <c r="C526" i="34"/>
  <c r="C527" i="34"/>
  <c r="C528" i="34"/>
  <c r="C529" i="34"/>
  <c r="C530" i="34"/>
  <c r="C531" i="34"/>
  <c r="C532" i="34"/>
  <c r="C533" i="34"/>
  <c r="C534" i="34"/>
  <c r="C535" i="34"/>
  <c r="C536" i="34"/>
  <c r="C537" i="34"/>
  <c r="C538" i="34"/>
  <c r="C539" i="34"/>
  <c r="C540" i="34"/>
  <c r="C541" i="34"/>
  <c r="C542" i="34"/>
  <c r="C543" i="34"/>
  <c r="C544" i="34"/>
  <c r="C545" i="34"/>
  <c r="C546" i="34"/>
  <c r="C547" i="34"/>
  <c r="C548" i="34"/>
  <c r="C549" i="34"/>
  <c r="C550" i="34"/>
  <c r="C563" i="34"/>
  <c r="C564" i="34"/>
  <c r="C565" i="34"/>
  <c r="C566" i="34"/>
  <c r="C567" i="34"/>
  <c r="C568" i="34"/>
  <c r="C569" i="34"/>
  <c r="C570" i="34"/>
  <c r="C571" i="34"/>
  <c r="C572" i="34"/>
  <c r="C573" i="34"/>
  <c r="C574" i="34"/>
  <c r="C456" i="34"/>
  <c r="C425" i="34"/>
  <c r="C426" i="34"/>
  <c r="C432" i="34"/>
  <c r="C433" i="34"/>
  <c r="C434" i="34"/>
  <c r="C435" i="34"/>
  <c r="C436" i="34"/>
  <c r="C439" i="34"/>
  <c r="C441" i="34"/>
  <c r="C442" i="34"/>
  <c r="C444" i="34"/>
  <c r="C445" i="34"/>
  <c r="C424" i="34"/>
  <c r="C406" i="34"/>
  <c r="C407" i="34"/>
  <c r="C408" i="34"/>
  <c r="C409" i="34"/>
  <c r="C410" i="34"/>
  <c r="C411" i="34"/>
  <c r="C412" i="34"/>
  <c r="C413" i="34"/>
  <c r="C414" i="34"/>
  <c r="C415" i="34"/>
  <c r="C416" i="34"/>
  <c r="C417" i="34"/>
  <c r="C418" i="34"/>
  <c r="C419" i="34"/>
  <c r="C421" i="34"/>
  <c r="C422" i="34"/>
  <c r="C423" i="34"/>
  <c r="C405" i="34"/>
  <c r="C399" i="34"/>
  <c r="C400" i="34"/>
  <c r="C401" i="34"/>
  <c r="C402" i="34"/>
  <c r="C403" i="34"/>
  <c r="C404" i="34"/>
  <c r="C398" i="34"/>
  <c r="C321" i="34"/>
  <c r="C322" i="34"/>
  <c r="C323" i="34"/>
  <c r="C324" i="34"/>
  <c r="C325" i="34"/>
  <c r="C326" i="34"/>
  <c r="C327" i="34"/>
  <c r="C328" i="34"/>
  <c r="C329" i="34"/>
  <c r="C330" i="34"/>
  <c r="C331" i="34"/>
  <c r="C332" i="34"/>
  <c r="C333" i="34"/>
  <c r="C334" i="34"/>
  <c r="C335" i="34"/>
  <c r="C336" i="34"/>
  <c r="C337" i="34"/>
  <c r="C338" i="34"/>
  <c r="C339" i="34"/>
  <c r="C340" i="34"/>
  <c r="C341" i="34"/>
  <c r="C342" i="34"/>
  <c r="C343" i="34"/>
  <c r="C344" i="34"/>
  <c r="C345" i="34"/>
  <c r="C346" i="34"/>
  <c r="C347" i="34"/>
  <c r="C348" i="34"/>
  <c r="C349" i="34"/>
  <c r="C350" i="34"/>
  <c r="C351" i="34"/>
  <c r="C353" i="34"/>
  <c r="C354" i="34"/>
  <c r="C356" i="34"/>
  <c r="C357" i="34"/>
  <c r="C358" i="34"/>
  <c r="C359" i="34"/>
  <c r="C360" i="34"/>
  <c r="C361" i="34"/>
  <c r="C362" i="34"/>
  <c r="C363" i="34"/>
  <c r="C369" i="34"/>
  <c r="C370" i="34"/>
  <c r="C371" i="34"/>
  <c r="C372" i="34"/>
  <c r="C373" i="34"/>
  <c r="C374" i="34"/>
  <c r="C375" i="34"/>
  <c r="C376" i="34"/>
  <c r="C377" i="34"/>
  <c r="C378" i="34"/>
  <c r="C386" i="34"/>
  <c r="C387" i="34"/>
  <c r="C388" i="34"/>
  <c r="C389" i="34"/>
  <c r="C393" i="34"/>
  <c r="C394" i="34"/>
  <c r="C320" i="34"/>
  <c r="C229" i="34"/>
  <c r="C230" i="34"/>
  <c r="C231" i="34"/>
  <c r="C232" i="34"/>
  <c r="C233" i="34"/>
  <c r="C234" i="34"/>
  <c r="C235" i="34"/>
  <c r="C239" i="34"/>
  <c r="C241" i="34"/>
  <c r="C242" i="34"/>
  <c r="C243" i="34"/>
  <c r="C244" i="34"/>
  <c r="C245" i="34"/>
  <c r="C246" i="34"/>
  <c r="C247" i="34"/>
  <c r="C248" i="34"/>
  <c r="C249" i="34"/>
  <c r="C250" i="34"/>
  <c r="C251" i="34"/>
  <c r="C252" i="34"/>
  <c r="C253" i="34"/>
  <c r="C254" i="34"/>
  <c r="C255" i="34"/>
  <c r="C257" i="34"/>
  <c r="C258" i="34"/>
  <c r="C259" i="34"/>
  <c r="C260" i="34"/>
  <c r="C261" i="34"/>
  <c r="C262" i="34"/>
  <c r="C263" i="34"/>
  <c r="C264" i="34"/>
  <c r="C265" i="34"/>
  <c r="C267" i="34"/>
  <c r="C268" i="34"/>
  <c r="C269" i="34"/>
  <c r="C270" i="34"/>
  <c r="C271" i="34"/>
  <c r="C272" i="34"/>
  <c r="C273" i="34"/>
  <c r="C275" i="34"/>
  <c r="C278" i="34"/>
  <c r="C280" i="34"/>
  <c r="C281" i="34"/>
  <c r="C282" i="34"/>
  <c r="C283" i="34"/>
  <c r="C284" i="34"/>
  <c r="C285" i="34"/>
  <c r="C286" i="34"/>
  <c r="C287" i="34"/>
  <c r="C288" i="34"/>
  <c r="C289" i="34"/>
  <c r="C290" i="34"/>
  <c r="C292" i="34"/>
  <c r="C293" i="34"/>
  <c r="C294" i="34"/>
  <c r="C295" i="34"/>
  <c r="C296" i="34"/>
  <c r="C297" i="34"/>
  <c r="C298" i="34"/>
  <c r="C300" i="34"/>
  <c r="C301" i="34"/>
  <c r="C302" i="34"/>
  <c r="C303" i="34"/>
  <c r="C304" i="34"/>
  <c r="C305" i="34"/>
  <c r="C308" i="34"/>
  <c r="C228" i="34"/>
  <c r="C109" i="34"/>
  <c r="C113" i="34"/>
  <c r="C117" i="34"/>
  <c r="C122" i="34"/>
  <c r="C126" i="34"/>
  <c r="C134" i="34"/>
  <c r="C174" i="34"/>
  <c r="C178" i="34"/>
  <c r="C182" i="34"/>
  <c r="C186" i="34"/>
  <c r="C191" i="34"/>
  <c r="C195" i="34"/>
  <c r="C199" i="34"/>
  <c r="C203" i="34"/>
  <c r="C207" i="34"/>
  <c r="C211" i="34"/>
  <c r="C213" i="34"/>
  <c r="C104" i="34"/>
  <c r="C103" i="34"/>
  <c r="C102" i="34"/>
  <c r="C43" i="34"/>
  <c r="C44" i="34"/>
  <c r="C45" i="34"/>
  <c r="C47" i="34"/>
  <c r="C48" i="34"/>
  <c r="C49" i="34"/>
  <c r="C50" i="34"/>
  <c r="C51" i="34"/>
  <c r="C52" i="34"/>
  <c r="C53" i="34"/>
  <c r="C54" i="34"/>
  <c r="C55" i="34"/>
  <c r="C56" i="34"/>
  <c r="C58" i="34"/>
  <c r="C59" i="34"/>
  <c r="C60" i="34"/>
  <c r="C61" i="34"/>
  <c r="C62" i="34"/>
  <c r="C63" i="34"/>
  <c r="C64" i="34"/>
  <c r="C65" i="34"/>
  <c r="C66" i="34"/>
  <c r="C67" i="34"/>
  <c r="C68" i="34"/>
  <c r="C72" i="34"/>
  <c r="C73" i="34"/>
  <c r="C74" i="34"/>
  <c r="C75" i="34"/>
  <c r="C76" i="34"/>
  <c r="C78" i="34"/>
  <c r="C79" i="34"/>
  <c r="C80" i="34"/>
  <c r="C82" i="34"/>
  <c r="C83" i="34"/>
  <c r="C85" i="34"/>
  <c r="C86" i="34"/>
  <c r="C88" i="34"/>
  <c r="C91" i="34"/>
  <c r="C42" i="34"/>
  <c r="C3" i="34"/>
  <c r="C4" i="34"/>
  <c r="C6" i="34"/>
  <c r="C7" i="34"/>
  <c r="C8" i="34"/>
  <c r="C9" i="34"/>
  <c r="C10" i="34"/>
  <c r="C11" i="34"/>
  <c r="C12" i="34"/>
  <c r="C13" i="34"/>
  <c r="C14" i="34"/>
  <c r="C19" i="34"/>
  <c r="C20" i="34"/>
  <c r="C21" i="34"/>
  <c r="C22" i="34"/>
  <c r="C23" i="34"/>
  <c r="C24" i="34"/>
  <c r="C25" i="34"/>
  <c r="C26" i="34"/>
  <c r="C35" i="34"/>
  <c r="C36" i="34"/>
  <c r="C37" i="34"/>
  <c r="C38" i="34"/>
  <c r="C39" i="34"/>
  <c r="C40" i="34"/>
  <c r="C41" i="34"/>
  <c r="C2" i="34"/>
  <c r="K25" i="36"/>
  <c r="K24" i="36"/>
  <c r="K23" i="36"/>
  <c r="K22" i="36"/>
  <c r="K21" i="36"/>
  <c r="K20" i="36"/>
  <c r="K19" i="36"/>
  <c r="K17" i="36"/>
  <c r="K16" i="36"/>
  <c r="K15" i="36"/>
  <c r="K14" i="36"/>
  <c r="K12" i="36"/>
  <c r="K11" i="36"/>
  <c r="K10" i="36"/>
  <c r="K9" i="36"/>
  <c r="K8" i="36"/>
  <c r="K7" i="36"/>
  <c r="K6" i="36"/>
  <c r="K5" i="36"/>
  <c r="G15" i="31"/>
  <c r="G14" i="31"/>
  <c r="F14" i="31"/>
  <c r="G13" i="31"/>
  <c r="F13" i="31"/>
  <c r="G12" i="31"/>
  <c r="F12" i="31"/>
  <c r="G9" i="31"/>
  <c r="F9" i="31"/>
  <c r="G8" i="31"/>
  <c r="F8" i="31"/>
  <c r="G7" i="31"/>
  <c r="F7" i="31"/>
  <c r="G6" i="31"/>
  <c r="F6" i="31"/>
  <c r="G5" i="31"/>
  <c r="F5" i="31"/>
  <c r="G4" i="31"/>
  <c r="F4" i="31"/>
  <c r="G19" i="30"/>
  <c r="F19" i="30"/>
  <c r="G18" i="30"/>
  <c r="F18" i="30"/>
  <c r="G17" i="30"/>
  <c r="F17" i="30"/>
  <c r="G16" i="30"/>
  <c r="F16" i="30"/>
  <c r="G15" i="30"/>
  <c r="G14" i="30"/>
  <c r="F14" i="30"/>
  <c r="G13" i="30"/>
  <c r="F13" i="30"/>
  <c r="G12" i="30"/>
  <c r="F12" i="30"/>
  <c r="G11" i="30"/>
  <c r="G10" i="30"/>
  <c r="F10" i="30"/>
  <c r="G9" i="30"/>
  <c r="F9" i="30"/>
  <c r="G8" i="30"/>
  <c r="F8" i="30"/>
  <c r="G7" i="30"/>
  <c r="G6" i="30"/>
  <c r="F6" i="30"/>
  <c r="G5" i="30"/>
  <c r="F5" i="30"/>
  <c r="G4" i="30"/>
  <c r="G20" i="29"/>
  <c r="F20" i="29"/>
  <c r="G18" i="29"/>
  <c r="F18" i="29"/>
  <c r="G17" i="29"/>
  <c r="F17" i="29"/>
  <c r="G16" i="29"/>
  <c r="G15" i="29"/>
  <c r="F15" i="29"/>
  <c r="G14" i="29"/>
  <c r="F14" i="29"/>
  <c r="G13" i="29"/>
  <c r="F13" i="29"/>
  <c r="G12" i="29"/>
  <c r="G11" i="29"/>
  <c r="F11" i="29"/>
  <c r="G10" i="29"/>
  <c r="F10" i="29"/>
  <c r="G9" i="29"/>
  <c r="F9" i="29"/>
  <c r="G8" i="29"/>
  <c r="G7" i="29"/>
  <c r="F7" i="29"/>
  <c r="G5" i="29"/>
  <c r="F5" i="29"/>
  <c r="G4" i="29"/>
  <c r="F4" i="29"/>
  <c r="O23" i="28"/>
  <c r="O22" i="28"/>
  <c r="N22" i="28"/>
  <c r="O21" i="28"/>
  <c r="N21" i="28"/>
  <c r="O20" i="28"/>
  <c r="N20" i="28"/>
  <c r="O19" i="28"/>
  <c r="O18" i="28"/>
  <c r="N18" i="28"/>
  <c r="O17" i="28"/>
  <c r="N17" i="28"/>
  <c r="O16" i="28"/>
  <c r="N16" i="28"/>
  <c r="O15" i="28"/>
  <c r="O14" i="28"/>
  <c r="N14" i="28"/>
  <c r="O13" i="28"/>
  <c r="N13" i="28"/>
  <c r="O12" i="28"/>
  <c r="N12" i="28"/>
  <c r="O11" i="28"/>
  <c r="O10" i="28"/>
  <c r="N10" i="28"/>
  <c r="O9" i="28"/>
  <c r="N9" i="28"/>
  <c r="O8" i="28"/>
  <c r="N8" i="28"/>
  <c r="O7" i="28"/>
  <c r="N7" i="28"/>
  <c r="O6" i="28"/>
  <c r="N6" i="28"/>
  <c r="O5" i="28"/>
  <c r="N5" i="28"/>
  <c r="M8" i="27"/>
  <c r="M7" i="27"/>
  <c r="M6" i="27"/>
  <c r="M5" i="27"/>
  <c r="M4" i="27"/>
  <c r="I40" i="26"/>
  <c r="I38" i="26"/>
  <c r="I37" i="26"/>
  <c r="I36" i="26"/>
  <c r="I35" i="26"/>
  <c r="I31" i="26"/>
  <c r="I30" i="26"/>
  <c r="I27" i="26"/>
  <c r="I25" i="26"/>
  <c r="I24" i="26"/>
  <c r="I22" i="26"/>
  <c r="I21" i="26"/>
  <c r="I20" i="26"/>
  <c r="I19" i="26"/>
  <c r="I13" i="26"/>
  <c r="I12" i="26"/>
  <c r="I11" i="26"/>
  <c r="I9" i="26"/>
  <c r="I6" i="26"/>
  <c r="I4" i="26"/>
  <c r="N10" i="25"/>
  <c r="N9" i="25"/>
  <c r="N8" i="25"/>
  <c r="N7" i="25"/>
  <c r="N6" i="25"/>
  <c r="N5" i="25"/>
  <c r="N4" i="25"/>
  <c r="N22" i="24"/>
  <c r="N21" i="24"/>
  <c r="N20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4" i="24"/>
  <c r="M79" i="23"/>
  <c r="M73" i="23"/>
  <c r="M72" i="23"/>
  <c r="M71" i="23"/>
  <c r="M70" i="23"/>
  <c r="M69" i="23"/>
  <c r="M68" i="23"/>
  <c r="M67" i="23"/>
  <c r="M66" i="23"/>
  <c r="M65" i="23"/>
  <c r="M56" i="23"/>
  <c r="M55" i="23"/>
  <c r="M51" i="23"/>
  <c r="M50" i="23"/>
  <c r="M49" i="23"/>
  <c r="M48" i="23"/>
  <c r="M47" i="23"/>
  <c r="M46" i="23"/>
  <c r="M45" i="23"/>
  <c r="M44" i="23"/>
  <c r="M43" i="23"/>
  <c r="M42" i="23"/>
  <c r="M41" i="23"/>
  <c r="M40" i="23"/>
  <c r="M38" i="23"/>
  <c r="M37" i="23"/>
  <c r="M36" i="23"/>
  <c r="M35" i="23"/>
  <c r="M34" i="23"/>
  <c r="M33" i="23"/>
  <c r="M32" i="23"/>
  <c r="M31" i="23"/>
  <c r="M30" i="23"/>
  <c r="M28" i="23"/>
  <c r="M27" i="23"/>
  <c r="M26" i="23"/>
  <c r="M25" i="23"/>
  <c r="M24" i="23"/>
  <c r="M23" i="23"/>
  <c r="M22" i="23"/>
  <c r="M21" i="23"/>
  <c r="M20" i="23"/>
  <c r="M19" i="23"/>
  <c r="M18" i="23"/>
  <c r="M17" i="23"/>
  <c r="M16" i="23"/>
  <c r="M15" i="23"/>
  <c r="M14" i="23"/>
  <c r="M13" i="23"/>
  <c r="M12" i="23"/>
  <c r="M11" i="23"/>
  <c r="M10" i="23"/>
  <c r="M9" i="23"/>
  <c r="M8" i="23"/>
  <c r="M7" i="23"/>
  <c r="M6" i="23"/>
  <c r="M5" i="23"/>
  <c r="M4" i="23"/>
  <c r="N13" i="22"/>
  <c r="N12" i="22"/>
  <c r="N11" i="22"/>
  <c r="N9" i="22"/>
  <c r="N8" i="22"/>
  <c r="N6" i="22"/>
  <c r="N5" i="22"/>
  <c r="N4" i="22"/>
  <c r="N16" i="21"/>
  <c r="N15" i="21"/>
  <c r="N13" i="21"/>
  <c r="N12" i="21"/>
  <c r="N11" i="21"/>
  <c r="N10" i="21"/>
  <c r="N8" i="21"/>
  <c r="N7" i="21"/>
  <c r="N6" i="21"/>
  <c r="N5" i="21"/>
  <c r="N4" i="21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" i="20"/>
  <c r="N5" i="20"/>
  <c r="N4" i="20"/>
  <c r="N41" i="19"/>
  <c r="N40" i="19"/>
  <c r="N39" i="19"/>
  <c r="N37" i="19"/>
  <c r="N36" i="19"/>
  <c r="N34" i="19"/>
  <c r="N32" i="19"/>
  <c r="N31" i="19"/>
  <c r="N28" i="19"/>
  <c r="N27" i="19"/>
  <c r="N25" i="19"/>
  <c r="N21" i="19"/>
  <c r="N20" i="19"/>
  <c r="N17" i="19"/>
  <c r="N16" i="19"/>
  <c r="N15" i="19"/>
  <c r="N14" i="19"/>
  <c r="N13" i="19"/>
  <c r="N11" i="19"/>
  <c r="N10" i="19"/>
  <c r="N8" i="19"/>
  <c r="N6" i="19"/>
  <c r="N5" i="19"/>
  <c r="N4" i="19"/>
  <c r="M25" i="18"/>
  <c r="M24" i="18"/>
  <c r="M23" i="18"/>
  <c r="M22" i="18"/>
  <c r="M21" i="18"/>
  <c r="M20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4" i="18"/>
  <c r="N24" i="17"/>
  <c r="N23" i="17"/>
  <c r="N22" i="17"/>
  <c r="N21" i="17"/>
  <c r="N18" i="17"/>
  <c r="N17" i="17"/>
  <c r="N16" i="17"/>
  <c r="N15" i="17"/>
  <c r="N14" i="17"/>
  <c r="M90" i="16"/>
  <c r="M89" i="16"/>
  <c r="M87" i="16"/>
  <c r="M77" i="16"/>
  <c r="M76" i="16"/>
  <c r="M75" i="16"/>
  <c r="M72" i="16"/>
  <c r="M70" i="16"/>
  <c r="M69" i="16"/>
  <c r="M68" i="16"/>
  <c r="M67" i="16"/>
  <c r="M66" i="16"/>
  <c r="M65" i="16"/>
  <c r="M64" i="16"/>
  <c r="M62" i="16"/>
  <c r="M61" i="16"/>
  <c r="M60" i="16"/>
  <c r="M58" i="16"/>
  <c r="M57" i="16"/>
  <c r="M56" i="16"/>
  <c r="M55" i="16"/>
  <c r="M54" i="16"/>
  <c r="M53" i="16"/>
  <c r="M52" i="16"/>
  <c r="M51" i="16"/>
  <c r="M50" i="16"/>
  <c r="M49" i="16"/>
  <c r="M48" i="16"/>
  <c r="M46" i="16"/>
  <c r="M45" i="16"/>
  <c r="M44" i="16"/>
  <c r="M43" i="16"/>
  <c r="M42" i="16"/>
  <c r="M41" i="16"/>
  <c r="M40" i="16"/>
  <c r="M39" i="16"/>
  <c r="M38" i="16"/>
  <c r="M37" i="16"/>
  <c r="M35" i="16"/>
  <c r="M33" i="16"/>
  <c r="M32" i="16"/>
  <c r="M31" i="16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M12" i="16"/>
  <c r="M11" i="16"/>
  <c r="M10" i="16"/>
  <c r="M9" i="16"/>
  <c r="M8" i="16"/>
  <c r="M7" i="16"/>
  <c r="M6" i="16"/>
  <c r="M5" i="16"/>
  <c r="M4" i="16"/>
  <c r="L12" i="15"/>
  <c r="L11" i="15"/>
  <c r="L10" i="15"/>
  <c r="L9" i="15"/>
  <c r="L8" i="15"/>
  <c r="L7" i="15"/>
  <c r="L6" i="15"/>
  <c r="L5" i="15"/>
  <c r="L4" i="15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68" i="14"/>
  <c r="N67" i="14"/>
  <c r="N64" i="14"/>
  <c r="N63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5" i="14"/>
  <c r="N23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4" i="14"/>
  <c r="N71" i="13"/>
  <c r="N70" i="13"/>
  <c r="N69" i="13"/>
  <c r="N68" i="13"/>
  <c r="N67" i="13"/>
  <c r="N66" i="13"/>
  <c r="N65" i="13"/>
  <c r="N64" i="13"/>
  <c r="N61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1" i="13"/>
  <c r="N30" i="13"/>
  <c r="N29" i="13"/>
  <c r="N28" i="13"/>
  <c r="N27" i="13"/>
  <c r="N25" i="13"/>
  <c r="N24" i="13"/>
  <c r="N23" i="13"/>
  <c r="N22" i="13"/>
  <c r="N21" i="13"/>
  <c r="N20" i="13"/>
  <c r="N19" i="13"/>
  <c r="N17" i="13"/>
  <c r="N16" i="13"/>
  <c r="N15" i="13"/>
  <c r="N14" i="13"/>
  <c r="N11" i="13"/>
  <c r="N10" i="13"/>
  <c r="N9" i="13"/>
  <c r="N8" i="13"/>
  <c r="N7" i="13"/>
  <c r="N6" i="13"/>
  <c r="N5" i="13"/>
  <c r="N4" i="13"/>
  <c r="M43" i="12"/>
  <c r="M42" i="12"/>
  <c r="M40" i="12"/>
  <c r="M39" i="12"/>
  <c r="M38" i="12"/>
  <c r="M37" i="12"/>
  <c r="M36" i="12"/>
  <c r="M35" i="12"/>
  <c r="M34" i="12"/>
  <c r="M33" i="12"/>
  <c r="M32" i="12"/>
  <c r="M31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M4" i="12"/>
  <c r="M47" i="11"/>
  <c r="M44" i="11"/>
  <c r="M42" i="11"/>
  <c r="M41" i="11"/>
  <c r="M40" i="11"/>
  <c r="M39" i="11"/>
  <c r="M38" i="11"/>
  <c r="M37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6" i="11"/>
  <c r="M15" i="11"/>
  <c r="M14" i="11"/>
  <c r="M13" i="11"/>
  <c r="M12" i="11"/>
  <c r="M11" i="11"/>
  <c r="M10" i="11"/>
  <c r="M9" i="11"/>
  <c r="M8" i="11"/>
  <c r="M7" i="11"/>
  <c r="M6" i="11"/>
  <c r="M5" i="11"/>
  <c r="M4" i="11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4" i="10"/>
  <c r="N92" i="10"/>
  <c r="N91" i="10"/>
  <c r="N90" i="10"/>
  <c r="N89" i="10"/>
  <c r="N88" i="10"/>
  <c r="N87" i="10"/>
  <c r="N86" i="10"/>
  <c r="N69" i="10"/>
  <c r="N68" i="10"/>
  <c r="N67" i="10"/>
  <c r="N66" i="10"/>
  <c r="N65" i="10"/>
  <c r="N63" i="10"/>
  <c r="N62" i="10"/>
  <c r="N61" i="10"/>
  <c r="N60" i="10"/>
  <c r="N59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1" i="10"/>
  <c r="N30" i="10"/>
  <c r="N29" i="10"/>
  <c r="N28" i="10"/>
  <c r="N27" i="10"/>
  <c r="N26" i="10"/>
  <c r="N25" i="10"/>
  <c r="N23" i="10"/>
  <c r="N22" i="10"/>
  <c r="N21" i="10"/>
  <c r="N19" i="10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O47" i="8"/>
  <c r="O46" i="8"/>
  <c r="O45" i="8"/>
  <c r="O44" i="8"/>
  <c r="O43" i="8"/>
  <c r="O42" i="8"/>
  <c r="O41" i="8"/>
  <c r="O40" i="8"/>
  <c r="O39" i="8"/>
  <c r="O35" i="8"/>
  <c r="O34" i="8"/>
  <c r="O33" i="8"/>
  <c r="O32" i="8"/>
  <c r="O31" i="8"/>
  <c r="O30" i="8"/>
  <c r="O29" i="8"/>
  <c r="O28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122" i="7"/>
  <c r="O121" i="7"/>
  <c r="O120" i="7"/>
  <c r="O119" i="7"/>
  <c r="O118" i="7"/>
  <c r="O117" i="7"/>
  <c r="O116" i="7"/>
  <c r="O115" i="7"/>
  <c r="O114" i="7"/>
  <c r="O113" i="7"/>
  <c r="O112" i="7"/>
  <c r="O111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3" i="7"/>
  <c r="O32" i="7"/>
  <c r="O31" i="7"/>
  <c r="O30" i="7"/>
  <c r="O29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5" i="7"/>
  <c r="O4" i="7"/>
  <c r="N65" i="6"/>
  <c r="N64" i="6"/>
  <c r="N63" i="6"/>
  <c r="N62" i="6"/>
  <c r="N60" i="6"/>
  <c r="N59" i="6"/>
  <c r="N54" i="6"/>
  <c r="N53" i="6"/>
  <c r="N50" i="6"/>
  <c r="N49" i="6"/>
  <c r="N42" i="6"/>
  <c r="N41" i="6"/>
  <c r="N40" i="6"/>
  <c r="N31" i="6"/>
  <c r="N30" i="6"/>
  <c r="N27" i="6"/>
  <c r="N26" i="6"/>
  <c r="N23" i="6"/>
  <c r="N22" i="6"/>
  <c r="N21" i="6"/>
  <c r="N20" i="6"/>
  <c r="N19" i="6"/>
  <c r="N18" i="6"/>
  <c r="N17" i="6"/>
  <c r="N16" i="6"/>
  <c r="N15" i="6"/>
  <c r="N12" i="6"/>
  <c r="N6" i="6"/>
  <c r="N5" i="6"/>
  <c r="N4" i="6"/>
  <c r="N7" i="5"/>
  <c r="N6" i="5"/>
  <c r="N5" i="5"/>
  <c r="N4" i="5"/>
  <c r="N67" i="4"/>
  <c r="N65" i="4"/>
  <c r="N63" i="4"/>
  <c r="N62" i="4"/>
  <c r="N61" i="4"/>
  <c r="N57" i="4"/>
  <c r="N56" i="4"/>
  <c r="N55" i="4"/>
  <c r="N54" i="4"/>
  <c r="N52" i="4"/>
  <c r="N51" i="4"/>
  <c r="N49" i="4"/>
  <c r="N48" i="4"/>
  <c r="N46" i="4"/>
  <c r="N45" i="4"/>
  <c r="N44" i="4"/>
  <c r="N38" i="4"/>
  <c r="N37" i="4"/>
  <c r="N36" i="4"/>
  <c r="N35" i="4"/>
  <c r="N33" i="4"/>
  <c r="N32" i="4"/>
  <c r="N29" i="4"/>
  <c r="N27" i="4"/>
  <c r="N26" i="4"/>
  <c r="N25" i="4"/>
  <c r="N24" i="4"/>
  <c r="N23" i="4"/>
  <c r="N22" i="4"/>
  <c r="N20" i="4"/>
  <c r="N19" i="4"/>
  <c r="N18" i="4"/>
  <c r="N17" i="4"/>
  <c r="N16" i="4"/>
  <c r="N15" i="4"/>
  <c r="N14" i="4"/>
  <c r="N13" i="4"/>
  <c r="N12" i="4"/>
  <c r="N46" i="3"/>
  <c r="N45" i="3"/>
  <c r="N44" i="3"/>
  <c r="N39" i="3"/>
  <c r="N38" i="3"/>
  <c r="N37" i="3"/>
  <c r="N36" i="3"/>
  <c r="N35" i="3"/>
  <c r="N34" i="3"/>
  <c r="N33" i="3"/>
  <c r="N32" i="3"/>
  <c r="N31" i="3"/>
  <c r="N29" i="3"/>
  <c r="N28" i="3"/>
  <c r="N27" i="3"/>
  <c r="N26" i="3"/>
  <c r="N25" i="3"/>
  <c r="N24" i="3"/>
  <c r="N23" i="3"/>
  <c r="N22" i="3"/>
  <c r="N21" i="3"/>
  <c r="N20" i="3"/>
  <c r="N11" i="3"/>
  <c r="N10" i="3"/>
  <c r="N9" i="3"/>
  <c r="N8" i="3"/>
  <c r="N7" i="3"/>
  <c r="N6" i="3"/>
  <c r="N5" i="3"/>
  <c r="N4" i="3"/>
  <c r="G22" i="26"/>
  <c r="B441" i="34" s="1"/>
  <c r="K8" i="21"/>
  <c r="K12" i="21"/>
  <c r="L12" i="21" s="1"/>
  <c r="B1087" i="34" s="1"/>
  <c r="K13" i="21"/>
  <c r="D1088" i="34" s="1"/>
  <c r="K26" i="16"/>
  <c r="B249" i="34" s="1"/>
  <c r="L25" i="4"/>
  <c r="B48" i="34" s="1"/>
  <c r="L23" i="4"/>
  <c r="B47" i="34" s="1"/>
  <c r="L18" i="4"/>
  <c r="B44" i="34" s="1"/>
  <c r="L16" i="4"/>
  <c r="B43" i="34" s="1"/>
  <c r="L62" i="4"/>
  <c r="B91" i="34" s="1"/>
  <c r="L57" i="4"/>
  <c r="B88" i="34" s="1"/>
  <c r="K24" i="17"/>
  <c r="L24" i="17" s="1"/>
  <c r="B1019" i="34" s="1"/>
  <c r="K77" i="14"/>
  <c r="K75" i="14"/>
  <c r="L75" i="14" s="1"/>
  <c r="B986" i="34" s="1"/>
  <c r="K59" i="14"/>
  <c r="D970" i="34" s="1"/>
  <c r="K61" i="14"/>
  <c r="K51" i="14"/>
  <c r="D962" i="34" s="1"/>
  <c r="L119" i="10"/>
  <c r="B208" i="34" s="1"/>
  <c r="L118" i="10"/>
  <c r="K9" i="18"/>
  <c r="B1001" i="34" s="1"/>
  <c r="K16" i="13"/>
  <c r="D858" i="34" s="1"/>
  <c r="K31" i="19"/>
  <c r="L31" i="19" s="1"/>
  <c r="B1045" i="34" s="1"/>
  <c r="K32" i="19"/>
  <c r="L32" i="19" s="1"/>
  <c r="B1046" i="34" s="1"/>
  <c r="J4" i="15"/>
  <c r="B764" i="34" s="1"/>
  <c r="K4" i="13"/>
  <c r="D847" i="34" s="1"/>
  <c r="K6" i="22"/>
  <c r="L6" i="22" s="1"/>
  <c r="B1097" i="34" s="1"/>
  <c r="K10" i="22"/>
  <c r="D1101" i="34" s="1"/>
  <c r="K76" i="16"/>
  <c r="B304" i="34" s="1"/>
  <c r="L29" i="10"/>
  <c r="B130" i="34" s="1"/>
  <c r="C130" i="34"/>
  <c r="K57" i="14"/>
  <c r="G19" i="26"/>
  <c r="B432" i="34" s="1"/>
  <c r="K89" i="16"/>
  <c r="K90" i="16"/>
  <c r="B301" i="34" s="1"/>
  <c r="I10" i="36"/>
  <c r="B454" i="34" s="1"/>
  <c r="I25" i="36"/>
  <c r="B753" i="34" s="1"/>
  <c r="I24" i="36"/>
  <c r="I23" i="36"/>
  <c r="I22" i="36"/>
  <c r="B748" i="34" s="1"/>
  <c r="I20" i="36"/>
  <c r="I19" i="36"/>
  <c r="B747" i="34" s="1"/>
  <c r="I17" i="36"/>
  <c r="I16" i="36"/>
  <c r="I15" i="36"/>
  <c r="I14" i="36"/>
  <c r="B1149" i="34" s="1"/>
  <c r="I12" i="36"/>
  <c r="B453" i="34" s="1"/>
  <c r="I11" i="36"/>
  <c r="I9" i="36"/>
  <c r="B452" i="34" s="1"/>
  <c r="I8" i="36"/>
  <c r="I7" i="36"/>
  <c r="B450" i="34" s="1"/>
  <c r="I6" i="36"/>
  <c r="K45" i="14"/>
  <c r="K43" i="14"/>
  <c r="L43" i="14" s="1"/>
  <c r="B954" i="34" s="1"/>
  <c r="K41" i="14"/>
  <c r="K30" i="13"/>
  <c r="D872" i="34" s="1"/>
  <c r="K72" i="23"/>
  <c r="K71" i="23"/>
  <c r="K68" i="23"/>
  <c r="B372" i="34" s="1"/>
  <c r="K32" i="23"/>
  <c r="K67" i="23"/>
  <c r="B371" i="34" s="1"/>
  <c r="K66" i="23"/>
  <c r="B370" i="34" s="1"/>
  <c r="K65" i="23"/>
  <c r="B369" i="34" s="1"/>
  <c r="K56" i="23"/>
  <c r="B394" i="34" s="1"/>
  <c r="M47" i="8"/>
  <c r="B746" i="34" s="1"/>
  <c r="M46" i="8"/>
  <c r="B745" i="34" s="1"/>
  <c r="M45" i="8"/>
  <c r="B744" i="34" s="1"/>
  <c r="M44" i="8"/>
  <c r="B743" i="34" s="1"/>
  <c r="M43" i="8"/>
  <c r="B742" i="34" s="1"/>
  <c r="M42" i="8"/>
  <c r="B741" i="34" s="1"/>
  <c r="L8" i="8"/>
  <c r="M8" i="8" s="1"/>
  <c r="B711" i="34" s="1"/>
  <c r="L9" i="8"/>
  <c r="D712" i="34" s="1"/>
  <c r="L10" i="8"/>
  <c r="D713" i="34" s="1"/>
  <c r="L11" i="8"/>
  <c r="M11" i="8" s="1"/>
  <c r="B714" i="34" s="1"/>
  <c r="L12" i="8"/>
  <c r="D715" i="34" s="1"/>
  <c r="L13" i="8"/>
  <c r="L14" i="8"/>
  <c r="M14" i="8" s="1"/>
  <c r="B717" i="34" s="1"/>
  <c r="L15" i="8"/>
  <c r="L16" i="8"/>
  <c r="D719" i="34" s="1"/>
  <c r="L17" i="8"/>
  <c r="D720" i="34" s="1"/>
  <c r="L18" i="8"/>
  <c r="M18" i="8" s="1"/>
  <c r="B703" i="34" s="1"/>
  <c r="L19" i="8"/>
  <c r="D704" i="34" s="1"/>
  <c r="L21" i="8"/>
  <c r="M21" i="8" s="1"/>
  <c r="B706" i="34" s="1"/>
  <c r="L28" i="8"/>
  <c r="M28" i="8" s="1"/>
  <c r="B727" i="34" s="1"/>
  <c r="L29" i="8"/>
  <c r="M29" i="8" s="1"/>
  <c r="B728" i="34" s="1"/>
  <c r="L30" i="8"/>
  <c r="M30" i="8" s="1"/>
  <c r="B729" i="34" s="1"/>
  <c r="L31" i="8"/>
  <c r="M31" i="8" s="1"/>
  <c r="B730" i="34" s="1"/>
  <c r="L32" i="8"/>
  <c r="D731" i="34" s="1"/>
  <c r="L33" i="8"/>
  <c r="M33" i="8" s="1"/>
  <c r="B732" i="34" s="1"/>
  <c r="L34" i="8"/>
  <c r="L35" i="8"/>
  <c r="M35" i="8" s="1"/>
  <c r="B734" i="34" s="1"/>
  <c r="L39" i="8"/>
  <c r="D738" i="34" s="1"/>
  <c r="L40" i="8"/>
  <c r="D739" i="34" s="1"/>
  <c r="L41" i="8"/>
  <c r="K22" i="18"/>
  <c r="B1012" i="34"/>
  <c r="K18" i="17"/>
  <c r="L18" i="17" s="1"/>
  <c r="B1125" i="34" s="1"/>
  <c r="B227" i="34"/>
  <c r="B226" i="34"/>
  <c r="C225" i="34"/>
  <c r="K32" i="9"/>
  <c r="B674" i="34" s="1"/>
  <c r="K31" i="9"/>
  <c r="B673" i="34" s="1"/>
  <c r="G24" i="26"/>
  <c r="B439" i="34" s="1"/>
  <c r="G13" i="26"/>
  <c r="K20" i="9"/>
  <c r="B668" i="34" s="1"/>
  <c r="K19" i="9"/>
  <c r="K18" i="9"/>
  <c r="K17" i="9"/>
  <c r="K13" i="9"/>
  <c r="B700" i="34" s="1"/>
  <c r="K15" i="9"/>
  <c r="B701" i="34" s="1"/>
  <c r="K23" i="17"/>
  <c r="L23" i="17" s="1"/>
  <c r="B1110" i="34" s="1"/>
  <c r="K22" i="17"/>
  <c r="L22" i="17" s="1"/>
  <c r="B1109" i="34" s="1"/>
  <c r="K21" i="17"/>
  <c r="L21" i="17" s="1"/>
  <c r="B1108" i="34" s="1"/>
  <c r="J5" i="15"/>
  <c r="K23" i="14"/>
  <c r="L23" i="14" s="1"/>
  <c r="B934" i="34" s="1"/>
  <c r="L122" i="10"/>
  <c r="B211" i="34" s="1"/>
  <c r="L32" i="3"/>
  <c r="B7" i="34" s="1"/>
  <c r="K77" i="16"/>
  <c r="K75" i="16"/>
  <c r="B303" i="34" s="1"/>
  <c r="K13" i="22"/>
  <c r="L13" i="22" s="1"/>
  <c r="B1104" i="34" s="1"/>
  <c r="K12" i="22"/>
  <c r="K11" i="22"/>
  <c r="D1102" i="34" s="1"/>
  <c r="K16" i="21"/>
  <c r="D1091" i="34" s="1"/>
  <c r="K15" i="21"/>
  <c r="K36" i="9"/>
  <c r="B657" i="34" s="1"/>
  <c r="K35" i="9"/>
  <c r="B656" i="34" s="1"/>
  <c r="K34" i="9"/>
  <c r="B655" i="34" s="1"/>
  <c r="K33" i="9"/>
  <c r="B654" i="34" s="1"/>
  <c r="K26" i="9"/>
  <c r="K25" i="9"/>
  <c r="B649" i="34" s="1"/>
  <c r="K24" i="9"/>
  <c r="B648" i="34" s="1"/>
  <c r="K23" i="9"/>
  <c r="B647" i="34" s="1"/>
  <c r="K22" i="9"/>
  <c r="B646" i="34" s="1"/>
  <c r="K21" i="9"/>
  <c r="B645" i="34" s="1"/>
  <c r="L108" i="10"/>
  <c r="B123" i="34" s="1"/>
  <c r="C123" i="34"/>
  <c r="L104" i="10"/>
  <c r="B122" i="34" s="1"/>
  <c r="L94" i="10"/>
  <c r="B137" i="34" s="1"/>
  <c r="C137" i="34"/>
  <c r="L90" i="10"/>
  <c r="B134" i="34" s="1"/>
  <c r="L56" i="10"/>
  <c r="B119" i="34" s="1"/>
  <c r="C119" i="34"/>
  <c r="L50" i="10"/>
  <c r="C118" i="34"/>
  <c r="L28" i="10"/>
  <c r="C129" i="34"/>
  <c r="L23" i="10"/>
  <c r="B126" i="34" s="1"/>
  <c r="K48" i="23"/>
  <c r="B386" i="34" s="1"/>
  <c r="K6" i="21"/>
  <c r="D1081" i="34" s="1"/>
  <c r="K18" i="24"/>
  <c r="D419" i="34" s="1"/>
  <c r="K17" i="24"/>
  <c r="K16" i="24"/>
  <c r="L16" i="24" s="1"/>
  <c r="B417" i="34" s="1"/>
  <c r="K62" i="16"/>
  <c r="L5" i="7"/>
  <c r="D475" i="34" s="1"/>
  <c r="L4" i="7"/>
  <c r="D474" i="34" s="1"/>
  <c r="K19" i="13"/>
  <c r="K28" i="13"/>
  <c r="L28" i="13" s="1"/>
  <c r="B870" i="34" s="1"/>
  <c r="G37" i="26"/>
  <c r="K44" i="23"/>
  <c r="B360" i="34" s="1"/>
  <c r="K43" i="23"/>
  <c r="B359" i="34" s="1"/>
  <c r="K42" i="23"/>
  <c r="B358" i="34" s="1"/>
  <c r="K25" i="11"/>
  <c r="B754" i="34" s="1"/>
  <c r="K27" i="11"/>
  <c r="B756" i="34" s="1"/>
  <c r="K26" i="11"/>
  <c r="B755" i="34" s="1"/>
  <c r="L98" i="10"/>
  <c r="B192" i="34" s="1"/>
  <c r="K24" i="23"/>
  <c r="K22" i="23"/>
  <c r="B338" i="34" s="1"/>
  <c r="K16" i="23"/>
  <c r="B332" i="34" s="1"/>
  <c r="L16" i="6"/>
  <c r="B591" i="34" s="1"/>
  <c r="L46" i="4"/>
  <c r="B80" i="34" s="1"/>
  <c r="L45" i="4"/>
  <c r="B79" i="34" s="1"/>
  <c r="L44" i="4"/>
  <c r="B78" i="34" s="1"/>
  <c r="L26" i="3"/>
  <c r="B41" i="34" s="1"/>
  <c r="L25" i="3"/>
  <c r="B40" i="34" s="1"/>
  <c r="L24" i="3"/>
  <c r="L23" i="3"/>
  <c r="B38" i="34" s="1"/>
  <c r="L22" i="3"/>
  <c r="B37" i="34" s="1"/>
  <c r="L21" i="3"/>
  <c r="B36" i="34" s="1"/>
  <c r="L20" i="3"/>
  <c r="K42" i="16"/>
  <c r="K39" i="16"/>
  <c r="B259" i="34" s="1"/>
  <c r="K41" i="16"/>
  <c r="G31" i="26"/>
  <c r="L49" i="4"/>
  <c r="B83" i="34" s="1"/>
  <c r="L48" i="4"/>
  <c r="B19" i="34"/>
  <c r="K22" i="20"/>
  <c r="K5" i="28"/>
  <c r="B1354" i="34" s="1"/>
  <c r="K6" i="28"/>
  <c r="B1378" i="34" s="1"/>
  <c r="K7" i="28"/>
  <c r="B1379" i="34" s="1"/>
  <c r="K8" i="28"/>
  <c r="B1380" i="34" s="1"/>
  <c r="K9" i="28"/>
  <c r="B1381" i="34" s="1"/>
  <c r="K10" i="28"/>
  <c r="J10" i="28" s="1"/>
  <c r="K11" i="28"/>
  <c r="B1356" i="34" s="1"/>
  <c r="K12" i="28"/>
  <c r="B1357" i="34" s="1"/>
  <c r="K13" i="28"/>
  <c r="J13" i="28" s="1"/>
  <c r="K14" i="28"/>
  <c r="B1359" i="34" s="1"/>
  <c r="K15" i="28"/>
  <c r="J15" i="28" s="1"/>
  <c r="K16" i="28"/>
  <c r="J16" i="28" s="1"/>
  <c r="K17" i="28"/>
  <c r="K18" i="28"/>
  <c r="J18" i="28" s="1"/>
  <c r="K19" i="28"/>
  <c r="B1364" i="34" s="1"/>
  <c r="K20" i="28"/>
  <c r="J20" i="28" s="1"/>
  <c r="K21" i="28"/>
  <c r="B1366" i="34" s="1"/>
  <c r="K22" i="28"/>
  <c r="J22" i="28" s="1"/>
  <c r="K23" i="28"/>
  <c r="B1368" i="34" s="1"/>
  <c r="B1142" i="34"/>
  <c r="B1145" i="34"/>
  <c r="G4" i="26"/>
  <c r="G6" i="26"/>
  <c r="B1130" i="34" s="1"/>
  <c r="G9" i="26"/>
  <c r="B1133" i="34" s="1"/>
  <c r="G11" i="26"/>
  <c r="B424" i="34" s="1"/>
  <c r="G12" i="26"/>
  <c r="B425" i="34" s="1"/>
  <c r="G20" i="26"/>
  <c r="G21" i="26"/>
  <c r="B434" i="34" s="1"/>
  <c r="G25" i="26"/>
  <c r="G27" i="26"/>
  <c r="B444" i="34" s="1"/>
  <c r="G30" i="26"/>
  <c r="B435" i="34" s="1"/>
  <c r="G35" i="26"/>
  <c r="B1136" i="34" s="1"/>
  <c r="G36" i="26"/>
  <c r="B1137" i="34" s="1"/>
  <c r="G38" i="26"/>
  <c r="B1139" i="34" s="1"/>
  <c r="G40" i="26"/>
  <c r="K4" i="25"/>
  <c r="D398" i="34" s="1"/>
  <c r="K5" i="25"/>
  <c r="K6" i="25"/>
  <c r="L6" i="25" s="1"/>
  <c r="B400" i="34" s="1"/>
  <c r="K7" i="25"/>
  <c r="D401" i="34" s="1"/>
  <c r="K8" i="25"/>
  <c r="L8" i="25" s="1"/>
  <c r="B402" i="34" s="1"/>
  <c r="K9" i="25"/>
  <c r="L9" i="25" s="1"/>
  <c r="B403" i="34" s="1"/>
  <c r="K10" i="25"/>
  <c r="D404" i="34" s="1"/>
  <c r="K4" i="24"/>
  <c r="K5" i="24"/>
  <c r="D406" i="34" s="1"/>
  <c r="K6" i="24"/>
  <c r="L6" i="24" s="1"/>
  <c r="B407" i="34" s="1"/>
  <c r="K7" i="24"/>
  <c r="K8" i="24"/>
  <c r="K9" i="24"/>
  <c r="D416" i="34" s="1"/>
  <c r="K10" i="24"/>
  <c r="K11" i="24"/>
  <c r="L11" i="24" s="1"/>
  <c r="B409" i="34" s="1"/>
  <c r="K12" i="24"/>
  <c r="D410" i="34" s="1"/>
  <c r="K13" i="24"/>
  <c r="D411" i="34" s="1"/>
  <c r="K14" i="24"/>
  <c r="K15" i="24"/>
  <c r="K20" i="24"/>
  <c r="L20" i="24" s="1"/>
  <c r="B421" i="34" s="1"/>
  <c r="K21" i="24"/>
  <c r="D422" i="34" s="1"/>
  <c r="K22" i="24"/>
  <c r="L22" i="24" s="1"/>
  <c r="B423" i="34" s="1"/>
  <c r="K4" i="23"/>
  <c r="K5" i="23"/>
  <c r="B321" i="34" s="1"/>
  <c r="K6" i="23"/>
  <c r="B322" i="34" s="1"/>
  <c r="K7" i="23"/>
  <c r="B323" i="34" s="1"/>
  <c r="K8" i="23"/>
  <c r="B324" i="34" s="1"/>
  <c r="K9" i="23"/>
  <c r="K10" i="23"/>
  <c r="K11" i="23"/>
  <c r="B327" i="34" s="1"/>
  <c r="K12" i="23"/>
  <c r="K13" i="23"/>
  <c r="B329" i="34" s="1"/>
  <c r="K14" i="23"/>
  <c r="K15" i="23"/>
  <c r="B331" i="34" s="1"/>
  <c r="K17" i="23"/>
  <c r="B333" i="34" s="1"/>
  <c r="K18" i="23"/>
  <c r="K19" i="23"/>
  <c r="K20" i="23"/>
  <c r="K21" i="23"/>
  <c r="B337" i="34" s="1"/>
  <c r="K23" i="23"/>
  <c r="B339" i="34" s="1"/>
  <c r="K25" i="23"/>
  <c r="B348" i="34" s="1"/>
  <c r="K26" i="23"/>
  <c r="B349" i="34" s="1"/>
  <c r="K27" i="23"/>
  <c r="K28" i="23"/>
  <c r="B351" i="34" s="1"/>
  <c r="K30" i="23"/>
  <c r="B353" i="34" s="1"/>
  <c r="K31" i="23"/>
  <c r="B354" i="34" s="1"/>
  <c r="K33" i="23"/>
  <c r="B342" i="34" s="1"/>
  <c r="K34" i="23"/>
  <c r="B343" i="34" s="1"/>
  <c r="K35" i="23"/>
  <c r="B344" i="34" s="1"/>
  <c r="K36" i="23"/>
  <c r="K37" i="23"/>
  <c r="B346" i="34" s="1"/>
  <c r="K38" i="23"/>
  <c r="K40" i="23"/>
  <c r="K41" i="23"/>
  <c r="B357" i="34" s="1"/>
  <c r="K45" i="23"/>
  <c r="B361" i="34" s="1"/>
  <c r="K46" i="23"/>
  <c r="B362" i="34" s="1"/>
  <c r="K47" i="23"/>
  <c r="B363" i="34" s="1"/>
  <c r="K49" i="23"/>
  <c r="B387" i="34" s="1"/>
  <c r="K50" i="23"/>
  <c r="K51" i="23"/>
  <c r="K55" i="23"/>
  <c r="K69" i="23"/>
  <c r="B373" i="34" s="1"/>
  <c r="K70" i="23"/>
  <c r="B374" i="34" s="1"/>
  <c r="K73" i="23"/>
  <c r="B377" i="34" s="1"/>
  <c r="K79" i="23"/>
  <c r="B383" i="34" s="1"/>
  <c r="K4" i="22"/>
  <c r="L4" i="22" s="1"/>
  <c r="B1095" i="34" s="1"/>
  <c r="K5" i="22"/>
  <c r="K8" i="22"/>
  <c r="D1099" i="34" s="1"/>
  <c r="K9" i="22"/>
  <c r="D1100" i="34" s="1"/>
  <c r="K4" i="21"/>
  <c r="L4" i="21" s="1"/>
  <c r="B1079" i="34" s="1"/>
  <c r="K5" i="21"/>
  <c r="L5" i="21" s="1"/>
  <c r="B1080" i="34" s="1"/>
  <c r="K7" i="21"/>
  <c r="K10" i="21"/>
  <c r="K11" i="21"/>
  <c r="D1086" i="34" s="1"/>
  <c r="K4" i="20"/>
  <c r="K5" i="20"/>
  <c r="L5" i="20" s="1"/>
  <c r="B1058" i="34" s="1"/>
  <c r="K6" i="20"/>
  <c r="L6" i="20" s="1"/>
  <c r="B1059" i="34" s="1"/>
  <c r="K7" i="20"/>
  <c r="L7" i="20" s="1"/>
  <c r="B1060" i="34" s="1"/>
  <c r="K8" i="20"/>
  <c r="K9" i="20"/>
  <c r="K10" i="20"/>
  <c r="L10" i="20" s="1"/>
  <c r="B1063" i="34" s="1"/>
  <c r="K11" i="20"/>
  <c r="D1064" i="34" s="1"/>
  <c r="K12" i="20"/>
  <c r="K13" i="20"/>
  <c r="L13" i="20" s="1"/>
  <c r="B1068" i="34" s="1"/>
  <c r="K14" i="20"/>
  <c r="L14" i="20" s="1"/>
  <c r="B1069" i="34" s="1"/>
  <c r="K15" i="20"/>
  <c r="K16" i="20"/>
  <c r="K17" i="20"/>
  <c r="L17" i="20" s="1"/>
  <c r="B1072" i="34" s="1"/>
  <c r="K18" i="20"/>
  <c r="K19" i="20"/>
  <c r="L19" i="20" s="1"/>
  <c r="B1074" i="34" s="1"/>
  <c r="K20" i="20"/>
  <c r="L20" i="20" s="1"/>
  <c r="B1075" i="34" s="1"/>
  <c r="K21" i="20"/>
  <c r="D1076" i="34" s="1"/>
  <c r="K23" i="20"/>
  <c r="K4" i="19"/>
  <c r="L4" i="19" s="1"/>
  <c r="B1020" i="34" s="1"/>
  <c r="K5" i="19"/>
  <c r="L5" i="19" s="1"/>
  <c r="B1021" i="34" s="1"/>
  <c r="K6" i="19"/>
  <c r="D1022" i="34" s="1"/>
  <c r="K8" i="19"/>
  <c r="L8" i="19" s="1"/>
  <c r="B1026" i="34" s="1"/>
  <c r="K10" i="19"/>
  <c r="D1025" i="34" s="1"/>
  <c r="K11" i="19"/>
  <c r="D1027" i="34" s="1"/>
  <c r="K13" i="19"/>
  <c r="D1030" i="34" s="1"/>
  <c r="K14" i="19"/>
  <c r="L14" i="19" s="1"/>
  <c r="B1029" i="34" s="1"/>
  <c r="K15" i="19"/>
  <c r="D1031" i="34" s="1"/>
  <c r="K16" i="19"/>
  <c r="L16" i="19" s="1"/>
  <c r="B1065" i="34" s="1"/>
  <c r="K17" i="19"/>
  <c r="K20" i="19"/>
  <c r="D1034" i="34" s="1"/>
  <c r="K21" i="19"/>
  <c r="K25" i="19"/>
  <c r="D1041" i="34"/>
  <c r="K28" i="19"/>
  <c r="L28" i="19" s="1"/>
  <c r="B1042" i="34" s="1"/>
  <c r="K34" i="19"/>
  <c r="L34" i="19" s="1"/>
  <c r="B1050" i="34" s="1"/>
  <c r="K36" i="19"/>
  <c r="K37" i="19"/>
  <c r="D1051" i="34" s="1"/>
  <c r="K39" i="19"/>
  <c r="K40" i="19"/>
  <c r="L40" i="19" s="1"/>
  <c r="B1054" i="34" s="1"/>
  <c r="K41" i="19"/>
  <c r="L41" i="19" s="1"/>
  <c r="B1055" i="34" s="1"/>
  <c r="K4" i="18"/>
  <c r="B997" i="34" s="1"/>
  <c r="K7" i="18"/>
  <c r="B1000" i="34" s="1"/>
  <c r="K8" i="18"/>
  <c r="B1014" i="34" s="1"/>
  <c r="K10" i="18"/>
  <c r="B1002" i="34" s="1"/>
  <c r="K11" i="18"/>
  <c r="B1015" i="34" s="1"/>
  <c r="K12" i="18"/>
  <c r="B1003" i="34" s="1"/>
  <c r="K13" i="18"/>
  <c r="B1004" i="34" s="1"/>
  <c r="K14" i="18"/>
  <c r="B1005" i="34" s="1"/>
  <c r="K15" i="18"/>
  <c r="B1006" i="34" s="1"/>
  <c r="K16" i="18"/>
  <c r="B1007" i="34" s="1"/>
  <c r="K17" i="18"/>
  <c r="B1016" i="34" s="1"/>
  <c r="K18" i="18"/>
  <c r="K20" i="18"/>
  <c r="B1010" i="34" s="1"/>
  <c r="K21" i="18"/>
  <c r="B1011" i="34" s="1"/>
  <c r="K23" i="18"/>
  <c r="K24" i="18"/>
  <c r="K25" i="18"/>
  <c r="B1018" i="34" s="1"/>
  <c r="K14" i="17"/>
  <c r="L14" i="17" s="1"/>
  <c r="B1113" i="34" s="1"/>
  <c r="K15" i="17"/>
  <c r="D1122" i="34" s="1"/>
  <c r="K17" i="17"/>
  <c r="K4" i="16"/>
  <c r="K5" i="16"/>
  <c r="B228" i="34" s="1"/>
  <c r="K6" i="16"/>
  <c r="B229" i="34" s="1"/>
  <c r="K7" i="16"/>
  <c r="B230" i="34" s="1"/>
  <c r="K8" i="16"/>
  <c r="B231" i="34" s="1"/>
  <c r="K9" i="16"/>
  <c r="B232" i="34" s="1"/>
  <c r="K10" i="16"/>
  <c r="B233" i="34" s="1"/>
  <c r="K11" i="16"/>
  <c r="B234" i="34" s="1"/>
  <c r="K12" i="16"/>
  <c r="B235" i="34" s="1"/>
  <c r="K18" i="16"/>
  <c r="K19" i="16"/>
  <c r="B242" i="34" s="1"/>
  <c r="K20" i="16"/>
  <c r="K21" i="16"/>
  <c r="K22" i="16"/>
  <c r="B245" i="34" s="1"/>
  <c r="K23" i="16"/>
  <c r="B246" i="34" s="1"/>
  <c r="K24" i="16"/>
  <c r="B247" i="34" s="1"/>
  <c r="K25" i="16"/>
  <c r="B248" i="34" s="1"/>
  <c r="K27" i="16"/>
  <c r="B250" i="34" s="1"/>
  <c r="K28" i="16"/>
  <c r="K29" i="16"/>
  <c r="B252" i="34" s="1"/>
  <c r="K30" i="16"/>
  <c r="K31" i="16"/>
  <c r="B254" i="34" s="1"/>
  <c r="K32" i="16"/>
  <c r="K33" i="16"/>
  <c r="K35" i="16"/>
  <c r="B299" i="34" s="1"/>
  <c r="K37" i="16"/>
  <c r="K38" i="16"/>
  <c r="B258" i="34" s="1"/>
  <c r="K40" i="16"/>
  <c r="B295" i="34" s="1"/>
  <c r="K43" i="16"/>
  <c r="K44" i="16"/>
  <c r="B263" i="34" s="1"/>
  <c r="K45" i="16"/>
  <c r="B265" i="34"/>
  <c r="K48" i="16"/>
  <c r="B267" i="34" s="1"/>
  <c r="K49" i="16"/>
  <c r="B268" i="34" s="1"/>
  <c r="K50" i="16"/>
  <c r="B269" i="34" s="1"/>
  <c r="K51" i="16"/>
  <c r="B285" i="34" s="1"/>
  <c r="K52" i="16"/>
  <c r="B286" i="34" s="1"/>
  <c r="K53" i="16"/>
  <c r="B278" i="34" s="1"/>
  <c r="K54" i="16"/>
  <c r="B292" i="34" s="1"/>
  <c r="K55" i="16"/>
  <c r="K56" i="16"/>
  <c r="B270" i="34" s="1"/>
  <c r="K57" i="16"/>
  <c r="K58" i="16"/>
  <c r="B272" i="34" s="1"/>
  <c r="K60" i="16"/>
  <c r="B291" i="34" s="1"/>
  <c r="K61" i="16"/>
  <c r="B273" i="34" s="1"/>
  <c r="K64" i="16"/>
  <c r="B281" i="34" s="1"/>
  <c r="K65" i="16"/>
  <c r="B282" i="34" s="1"/>
  <c r="K66" i="16"/>
  <c r="B283" i="34" s="1"/>
  <c r="K67" i="16"/>
  <c r="B284" i="34" s="1"/>
  <c r="K68" i="16"/>
  <c r="B288" i="34" s="1"/>
  <c r="K69" i="16"/>
  <c r="K70" i="16"/>
  <c r="B287" i="34" s="1"/>
  <c r="K72" i="16"/>
  <c r="B275" i="34" s="1"/>
  <c r="K87" i="16"/>
  <c r="J6" i="15"/>
  <c r="B757" i="34" s="1"/>
  <c r="J7" i="15"/>
  <c r="B758" i="34" s="1"/>
  <c r="J8" i="15"/>
  <c r="B759" i="34" s="1"/>
  <c r="J9" i="15"/>
  <c r="B760" i="34" s="1"/>
  <c r="J10" i="15"/>
  <c r="J11" i="15"/>
  <c r="B762" i="34" s="1"/>
  <c r="J12" i="15"/>
  <c r="B763" i="34" s="1"/>
  <c r="K4" i="14"/>
  <c r="D915" i="34" s="1"/>
  <c r="K5" i="14"/>
  <c r="L5" i="14" s="1"/>
  <c r="B916" i="34" s="1"/>
  <c r="K6" i="14"/>
  <c r="D917" i="34" s="1"/>
  <c r="K7" i="14"/>
  <c r="K8" i="14"/>
  <c r="L8" i="14" s="1"/>
  <c r="B919" i="34" s="1"/>
  <c r="K9" i="14"/>
  <c r="K10" i="14"/>
  <c r="L10" i="14" s="1"/>
  <c r="B921" i="34" s="1"/>
  <c r="K11" i="14"/>
  <c r="L11" i="14" s="1"/>
  <c r="B922" i="34" s="1"/>
  <c r="D923" i="34"/>
  <c r="K13" i="14"/>
  <c r="L13" i="14" s="1"/>
  <c r="B924" i="34" s="1"/>
  <c r="K14" i="14"/>
  <c r="L14" i="14" s="1"/>
  <c r="B925" i="34" s="1"/>
  <c r="K15" i="14"/>
  <c r="L15" i="14" s="1"/>
  <c r="B926" i="34" s="1"/>
  <c r="K16" i="14"/>
  <c r="L16" i="14" s="1"/>
  <c r="B927" i="34" s="1"/>
  <c r="K17" i="14"/>
  <c r="K18" i="14"/>
  <c r="L18" i="14" s="1"/>
  <c r="B929" i="34" s="1"/>
  <c r="K19" i="14"/>
  <c r="L19" i="14" s="1"/>
  <c r="B930" i="34" s="1"/>
  <c r="K20" i="14"/>
  <c r="L20" i="14" s="1"/>
  <c r="B931" i="34" s="1"/>
  <c r="K21" i="14"/>
  <c r="K25" i="14"/>
  <c r="K27" i="14"/>
  <c r="K28" i="14"/>
  <c r="L28" i="14" s="1"/>
  <c r="B939" i="34" s="1"/>
  <c r="K29" i="14"/>
  <c r="L29" i="14" s="1"/>
  <c r="B940" i="34" s="1"/>
  <c r="K30" i="14"/>
  <c r="K31" i="14"/>
  <c r="L31" i="14" s="1"/>
  <c r="B942" i="34" s="1"/>
  <c r="K32" i="14"/>
  <c r="D943" i="34" s="1"/>
  <c r="K33" i="14"/>
  <c r="D944" i="34" s="1"/>
  <c r="K34" i="14"/>
  <c r="L34" i="14" s="1"/>
  <c r="B945" i="34" s="1"/>
  <c r="K35" i="14"/>
  <c r="D946" i="34" s="1"/>
  <c r="K36" i="14"/>
  <c r="D947" i="34" s="1"/>
  <c r="K37" i="14"/>
  <c r="K38" i="14"/>
  <c r="D949" i="34" s="1"/>
  <c r="K39" i="14"/>
  <c r="D950" i="34" s="1"/>
  <c r="K40" i="14"/>
  <c r="L40" i="14" s="1"/>
  <c r="B951" i="34" s="1"/>
  <c r="K42" i="14"/>
  <c r="D953" i="34" s="1"/>
  <c r="K44" i="14"/>
  <c r="D955" i="34" s="1"/>
  <c r="K46" i="14"/>
  <c r="K49" i="14"/>
  <c r="D960" i="34" s="1"/>
  <c r="K50" i="14"/>
  <c r="D961" i="34" s="1"/>
  <c r="K52" i="14"/>
  <c r="L52" i="14" s="1"/>
  <c r="B963" i="34" s="1"/>
  <c r="K53" i="14"/>
  <c r="D964" i="34" s="1"/>
  <c r="K54" i="14"/>
  <c r="D965" i="34" s="1"/>
  <c r="K55" i="14"/>
  <c r="L55" i="14" s="1"/>
  <c r="B966" i="34" s="1"/>
  <c r="K56" i="14"/>
  <c r="K58" i="14"/>
  <c r="K60" i="14"/>
  <c r="L60" i="14" s="1"/>
  <c r="B971" i="34" s="1"/>
  <c r="K63" i="14"/>
  <c r="L63" i="14" s="1"/>
  <c r="B974" i="34" s="1"/>
  <c r="K64" i="14"/>
  <c r="L64" i="14" s="1"/>
  <c r="B975" i="34" s="1"/>
  <c r="K67" i="14"/>
  <c r="L67" i="14" s="1"/>
  <c r="B978" i="34" s="1"/>
  <c r="K68" i="14"/>
  <c r="K73" i="14"/>
  <c r="L73" i="14" s="1"/>
  <c r="B984" i="34" s="1"/>
  <c r="K74" i="14"/>
  <c r="L74" i="14" s="1"/>
  <c r="B985" i="34" s="1"/>
  <c r="K76" i="14"/>
  <c r="K78" i="14"/>
  <c r="L78" i="14" s="1"/>
  <c r="B989" i="34" s="1"/>
  <c r="K79" i="14"/>
  <c r="D990" i="34" s="1"/>
  <c r="K80" i="14"/>
  <c r="K81" i="14"/>
  <c r="L81" i="14" s="1"/>
  <c r="B992" i="34" s="1"/>
  <c r="K82" i="14"/>
  <c r="L82" i="14" s="1"/>
  <c r="B993" i="34" s="1"/>
  <c r="K83" i="14"/>
  <c r="D994" i="34" s="1"/>
  <c r="K84" i="14"/>
  <c r="K85" i="14"/>
  <c r="D996" i="34" s="1"/>
  <c r="K5" i="13"/>
  <c r="L5" i="13" s="1"/>
  <c r="B848" i="34" s="1"/>
  <c r="K6" i="13"/>
  <c r="D849" i="34" s="1"/>
  <c r="K7" i="13"/>
  <c r="K8" i="13"/>
  <c r="D851" i="34" s="1"/>
  <c r="K9" i="13"/>
  <c r="D852" i="34" s="1"/>
  <c r="K10" i="13"/>
  <c r="D853" i="34" s="1"/>
  <c r="K11" i="13"/>
  <c r="L11" i="13" s="1"/>
  <c r="B854" i="34" s="1"/>
  <c r="K14" i="13"/>
  <c r="L14" i="13" s="1"/>
  <c r="B857" i="34" s="1"/>
  <c r="K15" i="13"/>
  <c r="K17" i="13"/>
  <c r="L17" i="13" s="1"/>
  <c r="B860" i="34" s="1"/>
  <c r="K20" i="13"/>
  <c r="D863" i="34" s="1"/>
  <c r="K21" i="13"/>
  <c r="L21" i="13" s="1"/>
  <c r="B864" i="34" s="1"/>
  <c r="K22" i="13"/>
  <c r="D865" i="34" s="1"/>
  <c r="K23" i="13"/>
  <c r="D866" i="34" s="1"/>
  <c r="K24" i="13"/>
  <c r="K25" i="13"/>
  <c r="L25" i="13" s="1"/>
  <c r="B868" i="34" s="1"/>
  <c r="K27" i="13"/>
  <c r="K29" i="13"/>
  <c r="L29" i="13" s="1"/>
  <c r="B873" i="34" s="1"/>
  <c r="K31" i="13"/>
  <c r="K34" i="13"/>
  <c r="K35" i="13"/>
  <c r="L35" i="13" s="1"/>
  <c r="B878" i="34" s="1"/>
  <c r="K36" i="13"/>
  <c r="D879" i="34" s="1"/>
  <c r="K37" i="13"/>
  <c r="K38" i="13"/>
  <c r="K39" i="13"/>
  <c r="L39" i="13" s="1"/>
  <c r="B882" i="34" s="1"/>
  <c r="K40" i="13"/>
  <c r="K41" i="13"/>
  <c r="K42" i="13"/>
  <c r="D885" i="34" s="1"/>
  <c r="K43" i="13"/>
  <c r="K44" i="13"/>
  <c r="D887" i="34" s="1"/>
  <c r="K45" i="13"/>
  <c r="L45" i="13" s="1"/>
  <c r="B888" i="34" s="1"/>
  <c r="K46" i="13"/>
  <c r="K47" i="13"/>
  <c r="K48" i="13"/>
  <c r="K49" i="13"/>
  <c r="D892" i="34" s="1"/>
  <c r="K50" i="13"/>
  <c r="L50" i="13" s="1"/>
  <c r="B893" i="34" s="1"/>
  <c r="K51" i="13"/>
  <c r="D894" i="34" s="1"/>
  <c r="K52" i="13"/>
  <c r="K53" i="13"/>
  <c r="L53" i="13" s="1"/>
  <c r="B897" i="34" s="1"/>
  <c r="K54" i="13"/>
  <c r="D896" i="34" s="1"/>
  <c r="K61" i="13"/>
  <c r="K64" i="13"/>
  <c r="L64" i="13" s="1"/>
  <c r="B907" i="34" s="1"/>
  <c r="K65" i="13"/>
  <c r="L65" i="13" s="1"/>
  <c r="B908" i="34" s="1"/>
  <c r="K66" i="13"/>
  <c r="D909" i="34" s="1"/>
  <c r="K67" i="13"/>
  <c r="L67" i="13" s="1"/>
  <c r="B910" i="34" s="1"/>
  <c r="K68" i="13"/>
  <c r="D911" i="34" s="1"/>
  <c r="K69" i="13"/>
  <c r="D912" i="34" s="1"/>
  <c r="K70" i="13"/>
  <c r="D913" i="34" s="1"/>
  <c r="K71" i="13"/>
  <c r="K4" i="12"/>
  <c r="B766" i="34" s="1"/>
  <c r="K5" i="12"/>
  <c r="B767" i="34" s="1"/>
  <c r="K6" i="12"/>
  <c r="B768" i="34" s="1"/>
  <c r="K7" i="12"/>
  <c r="K8" i="12"/>
  <c r="B770" i="34" s="1"/>
  <c r="K9" i="12"/>
  <c r="K10" i="12"/>
  <c r="K11" i="12"/>
  <c r="K12" i="12"/>
  <c r="B774" i="34" s="1"/>
  <c r="K13" i="12"/>
  <c r="B775" i="34" s="1"/>
  <c r="K14" i="12"/>
  <c r="B776" i="34" s="1"/>
  <c r="K15" i="12"/>
  <c r="B777" i="34" s="1"/>
  <c r="K16" i="12"/>
  <c r="B778" i="34" s="1"/>
  <c r="K17" i="12"/>
  <c r="B779" i="34" s="1"/>
  <c r="K18" i="12"/>
  <c r="K19" i="12"/>
  <c r="K31" i="12"/>
  <c r="B793" i="34" s="1"/>
  <c r="K32" i="12"/>
  <c r="B794" i="34" s="1"/>
  <c r="K33" i="12"/>
  <c r="B795" i="34" s="1"/>
  <c r="K34" i="12"/>
  <c r="B799" i="34" s="1"/>
  <c r="K35" i="12"/>
  <c r="K36" i="12"/>
  <c r="B801" i="34" s="1"/>
  <c r="K37" i="12"/>
  <c r="B802" i="34" s="1"/>
  <c r="K38" i="12"/>
  <c r="B803" i="34" s="1"/>
  <c r="K39" i="12"/>
  <c r="K40" i="12"/>
  <c r="B805" i="34" s="1"/>
  <c r="K42" i="12"/>
  <c r="K43" i="12"/>
  <c r="B809" i="34" s="1"/>
  <c r="K4" i="11"/>
  <c r="K5" i="11"/>
  <c r="B811" i="34" s="1"/>
  <c r="K6" i="11"/>
  <c r="B812" i="34" s="1"/>
  <c r="K7" i="11"/>
  <c r="B813" i="34" s="1"/>
  <c r="K8" i="11"/>
  <c r="K9" i="11"/>
  <c r="B815" i="34" s="1"/>
  <c r="K10" i="11"/>
  <c r="K11" i="11"/>
  <c r="B817" i="34" s="1"/>
  <c r="K12" i="11"/>
  <c r="B818" i="34" s="1"/>
  <c r="K13" i="11"/>
  <c r="B819" i="34" s="1"/>
  <c r="K14" i="11"/>
  <c r="K15" i="11"/>
  <c r="K16" i="11"/>
  <c r="B822" i="34" s="1"/>
  <c r="K18" i="11"/>
  <c r="B824" i="34" s="1"/>
  <c r="K19" i="11"/>
  <c r="K20" i="11"/>
  <c r="B826" i="34" s="1"/>
  <c r="K21" i="11"/>
  <c r="K22" i="11"/>
  <c r="B828" i="34" s="1"/>
  <c r="K23" i="11"/>
  <c r="B829" i="34" s="1"/>
  <c r="K24" i="11"/>
  <c r="K28" i="11"/>
  <c r="B831" i="34" s="1"/>
  <c r="K29" i="11"/>
  <c r="B832" i="34" s="1"/>
  <c r="K30" i="11"/>
  <c r="B833" i="34" s="1"/>
  <c r="K31" i="11"/>
  <c r="B834" i="34" s="1"/>
  <c r="K32" i="11"/>
  <c r="B835" i="34" s="1"/>
  <c r="K33" i="11"/>
  <c r="B796" i="34" s="1"/>
  <c r="K34" i="11"/>
  <c r="B797" i="34" s="1"/>
  <c r="K35" i="11"/>
  <c r="B798" i="34" s="1"/>
  <c r="K37" i="11"/>
  <c r="K38" i="11"/>
  <c r="B837" i="34" s="1"/>
  <c r="K39" i="11"/>
  <c r="B838" i="34" s="1"/>
  <c r="K40" i="11"/>
  <c r="B839" i="34" s="1"/>
  <c r="K41" i="11"/>
  <c r="K42" i="11"/>
  <c r="B841" i="34" s="1"/>
  <c r="K44" i="11"/>
  <c r="B844" i="34"/>
  <c r="K47" i="11"/>
  <c r="L19" i="10"/>
  <c r="L21" i="10"/>
  <c r="B216" i="34" s="1"/>
  <c r="L22" i="10"/>
  <c r="B125" i="34" s="1"/>
  <c r="L25" i="10"/>
  <c r="L26" i="10"/>
  <c r="C127" i="34"/>
  <c r="L27" i="10"/>
  <c r="C128" i="34"/>
  <c r="L30" i="10"/>
  <c r="B219" i="34" s="1"/>
  <c r="C219" i="34"/>
  <c r="L31" i="10"/>
  <c r="B131" i="34" s="1"/>
  <c r="C131" i="34"/>
  <c r="L38" i="10"/>
  <c r="L39" i="10"/>
  <c r="B175" i="34" s="1"/>
  <c r="C175" i="34"/>
  <c r="L40" i="10"/>
  <c r="B176" i="34" s="1"/>
  <c r="C176" i="34"/>
  <c r="L41" i="10"/>
  <c r="B177" i="34" s="1"/>
  <c r="C177" i="34"/>
  <c r="L42" i="10"/>
  <c r="B108" i="34" s="1"/>
  <c r="C108" i="34"/>
  <c r="L43" i="10"/>
  <c r="B178" i="34" s="1"/>
  <c r="L44" i="10"/>
  <c r="B109" i="34" s="1"/>
  <c r="L45" i="10"/>
  <c r="B179" i="34" s="1"/>
  <c r="C179" i="34"/>
  <c r="L46" i="10"/>
  <c r="B180" i="34" s="1"/>
  <c r="C180" i="34"/>
  <c r="L47" i="10"/>
  <c r="C181" i="34"/>
  <c r="L48" i="10"/>
  <c r="L49" i="10"/>
  <c r="B110" i="34" s="1"/>
  <c r="C110" i="34"/>
  <c r="L51" i="10"/>
  <c r="B183" i="34" s="1"/>
  <c r="C183" i="34"/>
  <c r="L52" i="10"/>
  <c r="B184" i="34" s="1"/>
  <c r="C184" i="34"/>
  <c r="L53" i="10"/>
  <c r="B185" i="34" s="1"/>
  <c r="C185" i="34"/>
  <c r="L54" i="10"/>
  <c r="L55" i="10"/>
  <c r="B111" i="34" s="1"/>
  <c r="C111" i="34"/>
  <c r="L57" i="10"/>
  <c r="B112" i="34" s="1"/>
  <c r="C112" i="34"/>
  <c r="L59" i="10"/>
  <c r="B187" i="34" s="1"/>
  <c r="C187" i="34"/>
  <c r="L63" i="10"/>
  <c r="B188" i="34" s="1"/>
  <c r="C188" i="34"/>
  <c r="L65" i="10"/>
  <c r="B190" i="34" s="1"/>
  <c r="C190" i="34"/>
  <c r="L66" i="10"/>
  <c r="B113" i="34" s="1"/>
  <c r="L67" i="10"/>
  <c r="B191" i="34" s="1"/>
  <c r="L68" i="10"/>
  <c r="B114" i="34" s="1"/>
  <c r="C114" i="34"/>
  <c r="L69" i="10"/>
  <c r="C121" i="34"/>
  <c r="L86" i="10"/>
  <c r="L87" i="10"/>
  <c r="B132" i="34" s="1"/>
  <c r="C132" i="34"/>
  <c r="L88" i="10"/>
  <c r="B221" i="34" s="1"/>
  <c r="C221" i="34"/>
  <c r="L89" i="10"/>
  <c r="B133" i="34" s="1"/>
  <c r="L91" i="10"/>
  <c r="C222" i="34"/>
  <c r="L92" i="10"/>
  <c r="L96" i="10"/>
  <c r="B224" i="34" s="1"/>
  <c r="L97" i="10"/>
  <c r="B138" i="34" s="1"/>
  <c r="L99" i="10"/>
  <c r="L100" i="10"/>
  <c r="B115" i="34" s="1"/>
  <c r="L101" i="10"/>
  <c r="C194" i="34"/>
  <c r="L102" i="10"/>
  <c r="L103" i="10"/>
  <c r="L105" i="10"/>
  <c r="L106" i="10"/>
  <c r="B197" i="34" s="1"/>
  <c r="L107" i="10"/>
  <c r="B117" i="34" s="1"/>
  <c r="L109" i="10"/>
  <c r="B198" i="34" s="1"/>
  <c r="C198" i="34"/>
  <c r="L110" i="10"/>
  <c r="B199" i="34" s="1"/>
  <c r="L111" i="10"/>
  <c r="L112" i="10"/>
  <c r="L113" i="10"/>
  <c r="B202" i="34" s="1"/>
  <c r="L114" i="10"/>
  <c r="L115" i="10"/>
  <c r="B204" i="34" s="1"/>
  <c r="L116" i="10"/>
  <c r="B205" i="34" s="1"/>
  <c r="L117" i="10"/>
  <c r="L120" i="10"/>
  <c r="B209" i="34" s="1"/>
  <c r="L121" i="10"/>
  <c r="B210" i="34" s="1"/>
  <c r="C210" i="34"/>
  <c r="L123" i="10"/>
  <c r="B212" i="34" s="1"/>
  <c r="K4" i="9"/>
  <c r="B651" i="34" s="1"/>
  <c r="K5" i="9"/>
  <c r="K6" i="9"/>
  <c r="K7" i="9"/>
  <c r="B658" i="34" s="1"/>
  <c r="K8" i="9"/>
  <c r="K9" i="9"/>
  <c r="B660" i="34" s="1"/>
  <c r="K10" i="9"/>
  <c r="K11" i="9"/>
  <c r="B662" i="34" s="1"/>
  <c r="K12" i="9"/>
  <c r="K14" i="9"/>
  <c r="K16" i="9"/>
  <c r="K27" i="9"/>
  <c r="B669" i="34" s="1"/>
  <c r="K28" i="9"/>
  <c r="K29" i="9"/>
  <c r="K30" i="9"/>
  <c r="B672" i="34" s="1"/>
  <c r="K37" i="9"/>
  <c r="B675" i="34" s="1"/>
  <c r="K38" i="9"/>
  <c r="K39" i="9"/>
  <c r="B677" i="34" s="1"/>
  <c r="K40" i="9"/>
  <c r="K41" i="9"/>
  <c r="B679" i="34" s="1"/>
  <c r="K42" i="9"/>
  <c r="K43" i="9"/>
  <c r="B681" i="34" s="1"/>
  <c r="K44" i="9"/>
  <c r="B682" i="34" s="1"/>
  <c r="K45" i="9"/>
  <c r="B683" i="34" s="1"/>
  <c r="K46" i="9"/>
  <c r="K47" i="9"/>
  <c r="B685" i="34" s="1"/>
  <c r="K48" i="9"/>
  <c r="B686" i="34" s="1"/>
  <c r="K49" i="9"/>
  <c r="B687" i="34" s="1"/>
  <c r="K50" i="9"/>
  <c r="K51" i="9"/>
  <c r="K52" i="9"/>
  <c r="B690" i="34" s="1"/>
  <c r="K53" i="9"/>
  <c r="K54" i="9"/>
  <c r="B692" i="34" s="1"/>
  <c r="K55" i="9"/>
  <c r="K56" i="9"/>
  <c r="B694" i="34" s="1"/>
  <c r="K57" i="9"/>
  <c r="B695" i="34" s="1"/>
  <c r="K58" i="9"/>
  <c r="B696" i="34" s="1"/>
  <c r="K59" i="9"/>
  <c r="K60" i="9"/>
  <c r="B698" i="34" s="1"/>
  <c r="K61" i="9"/>
  <c r="B699" i="34" s="1"/>
  <c r="L9" i="7"/>
  <c r="M9" i="7" s="1"/>
  <c r="B456" i="34" s="1"/>
  <c r="L10" i="7"/>
  <c r="M10" i="7" s="1"/>
  <c r="B479" i="34" s="1"/>
  <c r="L11" i="7"/>
  <c r="M11" i="7" s="1"/>
  <c r="B457" i="34" s="1"/>
  <c r="L12" i="7"/>
  <c r="D480" i="34" s="1"/>
  <c r="L13" i="7"/>
  <c r="M13" i="7" s="1"/>
  <c r="B458" i="34" s="1"/>
  <c r="L14" i="7"/>
  <c r="D481" i="34" s="1"/>
  <c r="L15" i="7"/>
  <c r="M15" i="7" s="1"/>
  <c r="B459" i="34" s="1"/>
  <c r="L16" i="7"/>
  <c r="M16" i="7" s="1"/>
  <c r="B482" i="34" s="1"/>
  <c r="L17" i="7"/>
  <c r="L18" i="7"/>
  <c r="M18" i="7" s="1"/>
  <c r="B483" i="34" s="1"/>
  <c r="L19" i="7"/>
  <c r="M19" i="7" s="1"/>
  <c r="B484" i="34" s="1"/>
  <c r="L20" i="7"/>
  <c r="L21" i="7"/>
  <c r="D486" i="34" s="1"/>
  <c r="L22" i="7"/>
  <c r="D487" i="34" s="1"/>
  <c r="L5" i="6"/>
  <c r="L12" i="6"/>
  <c r="B587" i="34" s="1"/>
  <c r="L15" i="6"/>
  <c r="B590" i="34" s="1"/>
  <c r="L17" i="6"/>
  <c r="L18" i="6"/>
  <c r="L19" i="6"/>
  <c r="L20" i="6"/>
  <c r="L21" i="6"/>
  <c r="L22" i="6"/>
  <c r="L23" i="6"/>
  <c r="L26" i="6"/>
  <c r="L27" i="6"/>
  <c r="L30" i="6"/>
  <c r="B605" i="34" s="1"/>
  <c r="L31" i="6"/>
  <c r="B606" i="34" s="1"/>
  <c r="L40" i="6"/>
  <c r="B615" i="34" s="1"/>
  <c r="L41" i="6"/>
  <c r="L42" i="6"/>
  <c r="L49" i="6"/>
  <c r="L53" i="6"/>
  <c r="L59" i="6"/>
  <c r="B634" i="34" s="1"/>
  <c r="L60" i="6"/>
  <c r="L62" i="6"/>
  <c r="B637" i="34" s="1"/>
  <c r="L63" i="6"/>
  <c r="B638" i="34" s="1"/>
  <c r="L64" i="6"/>
  <c r="B639" i="34" s="1"/>
  <c r="L65" i="6"/>
  <c r="B640" i="34" s="1"/>
  <c r="L4" i="5"/>
  <c r="B641" i="34" s="1"/>
  <c r="L5" i="5"/>
  <c r="B642" i="34" s="1"/>
  <c r="L6" i="5"/>
  <c r="L7" i="5"/>
  <c r="L12" i="4"/>
  <c r="B62" i="34" s="1"/>
  <c r="L13" i="4"/>
  <c r="B42" i="34" s="1"/>
  <c r="L14" i="4"/>
  <c r="L15" i="4"/>
  <c r="L17" i="4"/>
  <c r="L19" i="4"/>
  <c r="B66" i="34" s="1"/>
  <c r="L20" i="4"/>
  <c r="B45" i="34" s="1"/>
  <c r="L22" i="4"/>
  <c r="B67" i="34" s="1"/>
  <c r="L24" i="4"/>
  <c r="B68" i="34" s="1"/>
  <c r="L26" i="4"/>
  <c r="B49" i="34" s="1"/>
  <c r="L27" i="4"/>
  <c r="B50" i="34" s="1"/>
  <c r="L29" i="4"/>
  <c r="L32" i="4"/>
  <c r="L33" i="4"/>
  <c r="B72" i="34" s="1"/>
  <c r="L35" i="4"/>
  <c r="L36" i="4"/>
  <c r="B74" i="34" s="1"/>
  <c r="L37" i="4"/>
  <c r="L38" i="4"/>
  <c r="B76" i="34" s="1"/>
  <c r="L51" i="4"/>
  <c r="B85" i="34" s="1"/>
  <c r="L52" i="4"/>
  <c r="B86" i="34" s="1"/>
  <c r="L54" i="4"/>
  <c r="B54" i="34" s="1"/>
  <c r="L55" i="4"/>
  <c r="B55" i="34" s="1"/>
  <c r="L56" i="4"/>
  <c r="B56" i="34" s="1"/>
  <c r="L63" i="4"/>
  <c r="B59" i="34" s="1"/>
  <c r="L65" i="4"/>
  <c r="L67" i="4"/>
  <c r="L5" i="3"/>
  <c r="B20" i="34" s="1"/>
  <c r="L6" i="3"/>
  <c r="B21" i="34" s="1"/>
  <c r="L7" i="3"/>
  <c r="B22" i="34" s="1"/>
  <c r="L8" i="3"/>
  <c r="L9" i="3"/>
  <c r="L10" i="3"/>
  <c r="L11" i="3"/>
  <c r="L27" i="3"/>
  <c r="L28" i="3"/>
  <c r="B3" i="34" s="1"/>
  <c r="L29" i="3"/>
  <c r="L31" i="3"/>
  <c r="B6" i="34" s="1"/>
  <c r="L33" i="3"/>
  <c r="B8" i="34" s="1"/>
  <c r="L34" i="3"/>
  <c r="L35" i="3"/>
  <c r="L36" i="3"/>
  <c r="B11" i="34" s="1"/>
  <c r="L37" i="3"/>
  <c r="B12" i="34" s="1"/>
  <c r="L38" i="3"/>
  <c r="L39" i="3"/>
  <c r="L44" i="3"/>
  <c r="L45" i="3"/>
  <c r="B103" i="34" s="1"/>
  <c r="L46" i="3"/>
  <c r="M102" i="7"/>
  <c r="B560" i="34" s="1"/>
  <c r="L25" i="7"/>
  <c r="L23" i="7"/>
  <c r="D488" i="34" s="1"/>
  <c r="B158" i="34"/>
  <c r="B163" i="34"/>
  <c r="B168" i="34"/>
  <c r="B162" i="34"/>
  <c r="B148" i="34"/>
  <c r="C227" i="34"/>
  <c r="C218" i="34"/>
  <c r="B225" i="34"/>
  <c r="C226" i="34"/>
  <c r="C216" i="34"/>
  <c r="C206" i="34"/>
  <c r="C202" i="34"/>
  <c r="C138" i="34"/>
  <c r="C133" i="34"/>
  <c r="C125" i="34"/>
  <c r="C116" i="34"/>
  <c r="C148" i="34"/>
  <c r="C220" i="34"/>
  <c r="C209" i="34"/>
  <c r="C205" i="34"/>
  <c r="C201" i="34"/>
  <c r="C197" i="34"/>
  <c r="C193" i="34"/>
  <c r="C124" i="34"/>
  <c r="C115" i="34"/>
  <c r="C145" i="34"/>
  <c r="C224" i="34"/>
  <c r="C212" i="34"/>
  <c r="C208" i="34"/>
  <c r="C204" i="34"/>
  <c r="C200" i="34"/>
  <c r="C196" i="34"/>
  <c r="C192" i="34"/>
  <c r="C135" i="34"/>
  <c r="C163" i="34"/>
  <c r="C167" i="34"/>
  <c r="B1129" i="34"/>
  <c r="B170" i="34"/>
  <c r="B220" i="34"/>
  <c r="B1140" i="34"/>
  <c r="B144" i="34"/>
  <c r="B172" i="34"/>
  <c r="N27" i="12"/>
  <c r="B149" i="34"/>
  <c r="B105" i="34"/>
  <c r="B772" i="34"/>
  <c r="B820" i="34"/>
  <c r="B214" i="34"/>
  <c r="B153" i="34"/>
  <c r="C629" i="34"/>
  <c r="C625" i="34"/>
  <c r="D570" i="34"/>
  <c r="B368" i="34"/>
  <c r="J11" i="28"/>
  <c r="B999" i="34"/>
  <c r="B781" i="34"/>
  <c r="B222" i="34"/>
  <c r="B152" i="34"/>
  <c r="B160" i="34"/>
  <c r="F12" i="29"/>
  <c r="F16" i="29"/>
  <c r="F7" i="30"/>
  <c r="M42" i="3" l="1"/>
  <c r="N45" i="6"/>
  <c r="N46" i="6"/>
  <c r="M17" i="10"/>
  <c r="L75" i="16"/>
  <c r="D507" i="34"/>
  <c r="M64" i="7"/>
  <c r="B523" i="34" s="1"/>
  <c r="M56" i="7"/>
  <c r="B515" i="34" s="1"/>
  <c r="D467" i="34"/>
  <c r="J12" i="28"/>
  <c r="D1039" i="34"/>
  <c r="L25" i="19"/>
  <c r="B1039" i="34" s="1"/>
  <c r="L21" i="19"/>
  <c r="B1035" i="34" s="1"/>
  <c r="D561" i="34"/>
  <c r="D547" i="34"/>
  <c r="D463" i="34"/>
  <c r="M49" i="7"/>
  <c r="B508" i="34" s="1"/>
  <c r="M89" i="7"/>
  <c r="B471" i="34" s="1"/>
  <c r="M6" i="4"/>
  <c r="D524" i="34"/>
  <c r="M119" i="7"/>
  <c r="B571" i="34" s="1"/>
  <c r="D546" i="34"/>
  <c r="N73" i="7"/>
  <c r="N65" i="7"/>
  <c r="D465" i="34"/>
  <c r="B1362" i="34"/>
  <c r="J17" i="28"/>
  <c r="B1367" i="34"/>
  <c r="B1360" i="34"/>
  <c r="M29" i="7"/>
  <c r="B494" i="34" s="1"/>
  <c r="D500" i="34"/>
  <c r="D504" i="34"/>
  <c r="D495" i="34"/>
  <c r="D501" i="34"/>
  <c r="N89" i="7"/>
  <c r="M24" i="7"/>
  <c r="B489" i="34" s="1"/>
  <c r="M113" i="7"/>
  <c r="B565" i="34" s="1"/>
  <c r="D1023" i="34"/>
  <c r="D519" i="34"/>
  <c r="K95" i="38"/>
  <c r="B1271" i="34" s="1"/>
  <c r="D535" i="34"/>
  <c r="D566" i="34"/>
  <c r="L56" i="13"/>
  <c r="B899" i="34" s="1"/>
  <c r="L13" i="17"/>
  <c r="B1124" i="34" s="1"/>
  <c r="J14" i="28"/>
  <c r="D536" i="34"/>
  <c r="D1052" i="34"/>
  <c r="D461" i="34"/>
  <c r="M91" i="7"/>
  <c r="B472" i="34" s="1"/>
  <c r="D528" i="34"/>
  <c r="M85" i="7"/>
  <c r="B541" i="34" s="1"/>
  <c r="M115" i="7"/>
  <c r="B567" i="34" s="1"/>
  <c r="M45" i="7"/>
  <c r="B505" i="34" s="1"/>
  <c r="M99" i="7"/>
  <c r="B557" i="34" s="1"/>
  <c r="M61" i="7"/>
  <c r="B520" i="34" s="1"/>
  <c r="D421" i="34"/>
  <c r="J40" i="36"/>
  <c r="J32" i="36"/>
  <c r="J58" i="36"/>
  <c r="J51" i="36"/>
  <c r="L79" i="23"/>
  <c r="L74" i="23"/>
  <c r="M55" i="7"/>
  <c r="B514" i="34" s="1"/>
  <c r="L9" i="17"/>
  <c r="B1115" i="34" s="1"/>
  <c r="M93" i="7"/>
  <c r="B473" i="34" s="1"/>
  <c r="D1234" i="34"/>
  <c r="L63" i="13"/>
  <c r="B906" i="34" s="1"/>
  <c r="L16" i="22"/>
  <c r="B1107" i="34" s="1"/>
  <c r="D973" i="34"/>
  <c r="L11" i="21"/>
  <c r="B1086" i="34" s="1"/>
  <c r="M63" i="7"/>
  <c r="B522" i="34" s="1"/>
  <c r="D1228" i="34"/>
  <c r="K89" i="38"/>
  <c r="B1265" i="34" s="1"/>
  <c r="K163" i="38"/>
  <c r="B1338" i="34" s="1"/>
  <c r="N117" i="38"/>
  <c r="D1208" i="34"/>
  <c r="N10" i="38"/>
  <c r="K41" i="38"/>
  <c r="B1218" i="34" s="1"/>
  <c r="K10" i="38"/>
  <c r="B1188" i="34" s="1"/>
  <c r="L79" i="16"/>
  <c r="M19" i="21"/>
  <c r="M117" i="7"/>
  <c r="B569" i="34" s="1"/>
  <c r="M47" i="7"/>
  <c r="B506" i="34" s="1"/>
  <c r="D555" i="34"/>
  <c r="M71" i="7"/>
  <c r="B530" i="34" s="1"/>
  <c r="N77" i="7"/>
  <c r="N69" i="7"/>
  <c r="N61" i="7"/>
  <c r="N31" i="7"/>
  <c r="M101" i="7"/>
  <c r="B559" i="34" s="1"/>
  <c r="D538" i="34"/>
  <c r="M121" i="7"/>
  <c r="B573" i="34" s="1"/>
  <c r="M87" i="7"/>
  <c r="B542" i="34" s="1"/>
  <c r="M33" i="7"/>
  <c r="B498" i="34" s="1"/>
  <c r="M67" i="7"/>
  <c r="B526" i="34" s="1"/>
  <c r="N71" i="7"/>
  <c r="N63" i="7"/>
  <c r="N55" i="7"/>
  <c r="N47" i="7"/>
  <c r="N33" i="7"/>
  <c r="D540" i="34"/>
  <c r="N93" i="7"/>
  <c r="M59" i="7"/>
  <c r="B518" i="34" s="1"/>
  <c r="D549" i="34"/>
  <c r="D510" i="34"/>
  <c r="M75" i="7"/>
  <c r="B534" i="34" s="1"/>
  <c r="N95" i="38"/>
  <c r="K29" i="38"/>
  <c r="B1206" i="34" s="1"/>
  <c r="D1214" i="34"/>
  <c r="N156" i="38"/>
  <c r="D1332" i="34"/>
  <c r="N87" i="7"/>
  <c r="D724" i="34"/>
  <c r="M39" i="7"/>
  <c r="B502" i="34" s="1"/>
  <c r="N43" i="38"/>
  <c r="N35" i="38"/>
  <c r="N103" i="38"/>
  <c r="D1220" i="34"/>
  <c r="K53" i="38"/>
  <c r="B1230" i="34" s="1"/>
  <c r="K91" i="38"/>
  <c r="B1267" i="34" s="1"/>
  <c r="N91" i="38"/>
  <c r="N99" i="38"/>
  <c r="L64" i="23"/>
  <c r="M52" i="13"/>
  <c r="M9" i="6"/>
  <c r="N67" i="7"/>
  <c r="N59" i="7"/>
  <c r="N51" i="7"/>
  <c r="N29" i="7"/>
  <c r="K144" i="38"/>
  <c r="B1320" i="34" s="1"/>
  <c r="N97" i="7"/>
  <c r="N83" i="7"/>
  <c r="N113" i="7"/>
  <c r="M54" i="6"/>
  <c r="M38" i="19"/>
  <c r="J54" i="36"/>
  <c r="M58" i="10"/>
  <c r="L39" i="23"/>
  <c r="M7" i="19"/>
  <c r="J21" i="36"/>
  <c r="J37" i="36"/>
  <c r="J8" i="28"/>
  <c r="L40" i="12"/>
  <c r="L8" i="12"/>
  <c r="L24" i="12"/>
  <c r="L12" i="12"/>
  <c r="L17" i="11"/>
  <c r="M9" i="10"/>
  <c r="M10" i="10"/>
  <c r="M5" i="10"/>
  <c r="M23" i="4"/>
  <c r="M15" i="3"/>
  <c r="M47" i="3"/>
  <c r="M48" i="14"/>
  <c r="H23" i="26"/>
  <c r="M7" i="22"/>
  <c r="M31" i="4"/>
  <c r="L36" i="11"/>
  <c r="B806" i="34" s="1"/>
  <c r="M60" i="13"/>
  <c r="M28" i="4"/>
  <c r="M21" i="4"/>
  <c r="M6" i="10"/>
  <c r="M30" i="4"/>
  <c r="M60" i="4"/>
  <c r="M32" i="13"/>
  <c r="K101" i="38"/>
  <c r="B1277" i="34" s="1"/>
  <c r="D1230" i="34"/>
  <c r="L15" i="22"/>
  <c r="B1106" i="34" s="1"/>
  <c r="K12" i="38"/>
  <c r="B1190" i="34" s="1"/>
  <c r="D1042" i="34"/>
  <c r="D1079" i="34"/>
  <c r="M52" i="7"/>
  <c r="B511" i="34" s="1"/>
  <c r="N90" i="7"/>
  <c r="D1098" i="34"/>
  <c r="L7" i="22"/>
  <c r="B1098" i="34" s="1"/>
  <c r="D1275" i="34"/>
  <c r="K46" i="38"/>
  <c r="B1223" i="34" s="1"/>
  <c r="M122" i="7"/>
  <c r="B574" i="34" s="1"/>
  <c r="L4" i="25"/>
  <c r="B398" i="34" s="1"/>
  <c r="N7" i="8"/>
  <c r="D992" i="34"/>
  <c r="D1068" i="34"/>
  <c r="L8" i="13"/>
  <c r="B851" i="34" s="1"/>
  <c r="D482" i="34"/>
  <c r="D981" i="34"/>
  <c r="D539" i="34"/>
  <c r="M90" i="7"/>
  <c r="B544" i="34" s="1"/>
  <c r="M26" i="7"/>
  <c r="B490" i="34" s="1"/>
  <c r="D958" i="34"/>
  <c r="M84" i="7"/>
  <c r="B469" i="34" s="1"/>
  <c r="N68" i="7"/>
  <c r="N52" i="7"/>
  <c r="N48" i="7"/>
  <c r="N44" i="7"/>
  <c r="N5" i="38"/>
  <c r="K170" i="38"/>
  <c r="B1345" i="34" s="1"/>
  <c r="D959" i="34"/>
  <c r="L23" i="13"/>
  <c r="B866" i="34" s="1"/>
  <c r="K134" i="38"/>
  <c r="B1310" i="34" s="1"/>
  <c r="D1233" i="34"/>
  <c r="D552" i="34"/>
  <c r="M34" i="7"/>
  <c r="B499" i="34" s="1"/>
  <c r="N114" i="7"/>
  <c r="N102" i="7"/>
  <c r="N36" i="7"/>
  <c r="N40" i="7"/>
  <c r="N110" i="7"/>
  <c r="D976" i="34"/>
  <c r="B584" i="34"/>
  <c r="M58" i="6"/>
  <c r="L29" i="23"/>
  <c r="N61" i="38"/>
  <c r="K92" i="38"/>
  <c r="B1268" i="34" s="1"/>
  <c r="N147" i="38"/>
  <c r="D1104" i="34"/>
  <c r="D921" i="34"/>
  <c r="N26" i="7"/>
  <c r="D479" i="34"/>
  <c r="D897" i="34"/>
  <c r="D1125" i="34"/>
  <c r="D1072" i="34"/>
  <c r="D1323" i="34"/>
  <c r="K117" i="38"/>
  <c r="B1293" i="34" s="1"/>
  <c r="K61" i="38"/>
  <c r="B1238" i="34" s="1"/>
  <c r="K7" i="38"/>
  <c r="B1185" i="34" s="1"/>
  <c r="D1312" i="34"/>
  <c r="D1295" i="34"/>
  <c r="D982" i="34"/>
  <c r="D1094" i="34"/>
  <c r="M100" i="7"/>
  <c r="B558" i="34" s="1"/>
  <c r="N25" i="8"/>
  <c r="D1254" i="34"/>
  <c r="N159" i="38"/>
  <c r="D1338" i="34"/>
  <c r="M54" i="7"/>
  <c r="B513" i="34" s="1"/>
  <c r="M5" i="7"/>
  <c r="B475" i="34" s="1"/>
  <c r="D873" i="34"/>
  <c r="L10" i="13"/>
  <c r="B853" i="34" s="1"/>
  <c r="D483" i="34"/>
  <c r="D470" i="34"/>
  <c r="L69" i="14"/>
  <c r="B980" i="34" s="1"/>
  <c r="M9" i="17"/>
  <c r="M14" i="22"/>
  <c r="M22" i="3"/>
  <c r="L94" i="16"/>
  <c r="L39" i="16"/>
  <c r="L19" i="18"/>
  <c r="M65" i="14"/>
  <c r="L80" i="16"/>
  <c r="L91" i="16"/>
  <c r="L63" i="16"/>
  <c r="L24" i="16"/>
  <c r="L47" i="23"/>
  <c r="B355" i="34"/>
  <c r="D927" i="34"/>
  <c r="L79" i="14"/>
  <c r="B990" i="34" s="1"/>
  <c r="L38" i="14"/>
  <c r="B949" i="34" s="1"/>
  <c r="L44" i="14"/>
  <c r="B955" i="34" s="1"/>
  <c r="D939" i="34"/>
  <c r="L66" i="14"/>
  <c r="B977" i="34" s="1"/>
  <c r="D985" i="34"/>
  <c r="L85" i="14"/>
  <c r="B996" i="34" s="1"/>
  <c r="D945" i="34"/>
  <c r="D963" i="34"/>
  <c r="L21" i="24"/>
  <c r="B422" i="34" s="1"/>
  <c r="L5" i="24"/>
  <c r="B406" i="34" s="1"/>
  <c r="N12" i="38"/>
  <c r="D1193" i="34"/>
  <c r="D706" i="34"/>
  <c r="L30" i="13"/>
  <c r="B872" i="34" s="1"/>
  <c r="K66" i="38"/>
  <c r="B1243" i="34" s="1"/>
  <c r="L18" i="13"/>
  <c r="B861" i="34" s="1"/>
  <c r="N23" i="8"/>
  <c r="D971" i="34"/>
  <c r="N27" i="38"/>
  <c r="N114" i="38"/>
  <c r="K31" i="38"/>
  <c r="B1208" i="34" s="1"/>
  <c r="K103" i="38"/>
  <c r="B1279" i="34" s="1"/>
  <c r="D1286" i="34"/>
  <c r="L18" i="24"/>
  <c r="B419" i="34" s="1"/>
  <c r="N24" i="8"/>
  <c r="D993" i="34"/>
  <c r="M32" i="8"/>
  <c r="B731" i="34" s="1"/>
  <c r="L54" i="14"/>
  <c r="B965" i="34" s="1"/>
  <c r="L7" i="25"/>
  <c r="B401" i="34" s="1"/>
  <c r="D989" i="34"/>
  <c r="D848" i="34"/>
  <c r="D1186" i="34"/>
  <c r="K8" i="38"/>
  <c r="B1186" i="34" s="1"/>
  <c r="M57" i="7"/>
  <c r="B516" i="34" s="1"/>
  <c r="D496" i="34"/>
  <c r="L13" i="24"/>
  <c r="B411" i="34" s="1"/>
  <c r="D900" i="34"/>
  <c r="D407" i="34"/>
  <c r="D563" i="34"/>
  <c r="D532" i="34"/>
  <c r="D553" i="34"/>
  <c r="D1117" i="34"/>
  <c r="D709" i="34"/>
  <c r="N119" i="7"/>
  <c r="N111" i="7"/>
  <c r="N37" i="7"/>
  <c r="D458" i="34"/>
  <c r="M16" i="8"/>
  <c r="B719" i="34" s="1"/>
  <c r="D1305" i="34"/>
  <c r="L16" i="21"/>
  <c r="B1091" i="34" s="1"/>
  <c r="N63" i="38"/>
  <c r="K13" i="38"/>
  <c r="B1191" i="34" s="1"/>
  <c r="N161" i="38"/>
  <c r="D727" i="34"/>
  <c r="L9" i="24"/>
  <c r="B416" i="34" s="1"/>
  <c r="D1345" i="34"/>
  <c r="K166" i="38"/>
  <c r="B1341" i="34" s="1"/>
  <c r="N129" i="38"/>
  <c r="D916" i="34"/>
  <c r="D893" i="34"/>
  <c r="K149" i="38"/>
  <c r="B1325" i="34" s="1"/>
  <c r="L50" i="14"/>
  <c r="B961" i="34" s="1"/>
  <c r="M53" i="7"/>
  <c r="B512" i="34" s="1"/>
  <c r="D1093" i="34"/>
  <c r="D735" i="34"/>
  <c r="N45" i="7"/>
  <c r="N99" i="7"/>
  <c r="N103" i="7"/>
  <c r="N107" i="7"/>
  <c r="J45" i="36"/>
  <c r="J49" i="36"/>
  <c r="J28" i="36"/>
  <c r="J46" i="36"/>
  <c r="J19" i="36"/>
  <c r="J34" i="36"/>
  <c r="B1365" i="34"/>
  <c r="J9" i="28"/>
  <c r="B1363" i="34"/>
  <c r="L20" i="18"/>
  <c r="L7" i="18"/>
  <c r="L17" i="18"/>
  <c r="L68" i="16"/>
  <c r="L90" i="16"/>
  <c r="L70" i="16"/>
  <c r="L10" i="16"/>
  <c r="L26" i="16"/>
  <c r="L88" i="16"/>
  <c r="L83" i="16"/>
  <c r="L73" i="16"/>
  <c r="L34" i="16"/>
  <c r="L29" i="16"/>
  <c r="L8" i="16"/>
  <c r="L60" i="16"/>
  <c r="K11" i="15"/>
  <c r="L32" i="12"/>
  <c r="L16" i="12"/>
  <c r="L41" i="12"/>
  <c r="L19" i="11"/>
  <c r="M104" i="10"/>
  <c r="M21" i="10"/>
  <c r="M121" i="10"/>
  <c r="M97" i="10"/>
  <c r="M42" i="10"/>
  <c r="M71" i="10"/>
  <c r="M63" i="10"/>
  <c r="M56" i="10"/>
  <c r="M18" i="10"/>
  <c r="M36" i="10"/>
  <c r="M81" i="10"/>
  <c r="M86" i="10"/>
  <c r="L34" i="9"/>
  <c r="L43" i="9"/>
  <c r="L39" i="9"/>
  <c r="L7" i="9"/>
  <c r="L56" i="9"/>
  <c r="L48" i="9"/>
  <c r="L45" i="9"/>
  <c r="M31" i="6"/>
  <c r="M25" i="4"/>
  <c r="M45" i="4"/>
  <c r="M61" i="4"/>
  <c r="M26" i="4"/>
  <c r="M18" i="4"/>
  <c r="M12" i="3"/>
  <c r="M16" i="3"/>
  <c r="M17" i="3"/>
  <c r="M48" i="3"/>
  <c r="M18" i="3"/>
  <c r="M62" i="13"/>
  <c r="K161" i="38"/>
  <c r="B1336" i="34" s="1"/>
  <c r="L66" i="23"/>
  <c r="L58" i="23"/>
  <c r="L73" i="23"/>
  <c r="L69" i="23"/>
  <c r="L23" i="23"/>
  <c r="L59" i="23"/>
  <c r="L13" i="19"/>
  <c r="B1030" i="34" s="1"/>
  <c r="L37" i="19"/>
  <c r="B1051" i="34" s="1"/>
  <c r="L27" i="19"/>
  <c r="B1041" i="34" s="1"/>
  <c r="D456" i="34"/>
  <c r="M78" i="7"/>
  <c r="B537" i="34" s="1"/>
  <c r="M21" i="7"/>
  <c r="B486" i="34" s="1"/>
  <c r="M62" i="7"/>
  <c r="B521" i="34" s="1"/>
  <c r="M116" i="7"/>
  <c r="B568" i="34" s="1"/>
  <c r="M50" i="7"/>
  <c r="B509" i="34" s="1"/>
  <c r="D548" i="34"/>
  <c r="D517" i="34"/>
  <c r="D543" i="34"/>
  <c r="D545" i="34"/>
  <c r="D529" i="34"/>
  <c r="D462" i="34"/>
  <c r="D464" i="34"/>
  <c r="M104" i="7"/>
  <c r="B562" i="34" s="1"/>
  <c r="D466" i="34"/>
  <c r="D525" i="34"/>
  <c r="M120" i="7"/>
  <c r="B572" i="34" s="1"/>
  <c r="D533" i="34"/>
  <c r="N92" i="7"/>
  <c r="N78" i="7"/>
  <c r="N74" i="7"/>
  <c r="N70" i="7"/>
  <c r="N66" i="7"/>
  <c r="N62" i="7"/>
  <c r="N58" i="7"/>
  <c r="N54" i="7"/>
  <c r="D1285" i="34"/>
  <c r="D1216" i="34"/>
  <c r="K38" i="38"/>
  <c r="B1215" i="34" s="1"/>
  <c r="D1283" i="34"/>
  <c r="D1284" i="34"/>
  <c r="K107" i="38"/>
  <c r="B1283" i="34" s="1"/>
  <c r="K108" i="38"/>
  <c r="B1284" i="34" s="1"/>
  <c r="N109" i="38"/>
  <c r="N18" i="38"/>
  <c r="K34" i="38"/>
  <c r="B1211" i="34" s="1"/>
  <c r="D1215" i="34"/>
  <c r="L62" i="13"/>
  <c r="B905" i="34" s="1"/>
  <c r="L69" i="13"/>
  <c r="B912" i="34" s="1"/>
  <c r="D907" i="34"/>
  <c r="L32" i="13"/>
  <c r="B875" i="34" s="1"/>
  <c r="L55" i="13"/>
  <c r="B898" i="34" s="1"/>
  <c r="D878" i="34"/>
  <c r="D875" i="34"/>
  <c r="L16" i="13"/>
  <c r="B858" i="34" s="1"/>
  <c r="D882" i="34"/>
  <c r="L4" i="13"/>
  <c r="B847" i="34" s="1"/>
  <c r="L54" i="13"/>
  <c r="B896" i="34" s="1"/>
  <c r="L38" i="11"/>
  <c r="L14" i="11"/>
  <c r="L6" i="11"/>
  <c r="L35" i="11"/>
  <c r="L25" i="11"/>
  <c r="M94" i="10"/>
  <c r="M32" i="19"/>
  <c r="M12" i="19"/>
  <c r="L36" i="13"/>
  <c r="B879" i="34" s="1"/>
  <c r="L13" i="13"/>
  <c r="B856" i="34" s="1"/>
  <c r="D860" i="34"/>
  <c r="D908" i="34"/>
  <c r="M13" i="13"/>
  <c r="M54" i="13"/>
  <c r="M5" i="13"/>
  <c r="D1028" i="34"/>
  <c r="M47" i="14"/>
  <c r="M20" i="13"/>
  <c r="L8" i="22"/>
  <c r="B1099" i="34" s="1"/>
  <c r="D737" i="34"/>
  <c r="L20" i="13"/>
  <c r="B863" i="34" s="1"/>
  <c r="N89" i="38"/>
  <c r="K114" i="38"/>
  <c r="B1290" i="34" s="1"/>
  <c r="D1059" i="34"/>
  <c r="D940" i="34"/>
  <c r="D1212" i="34"/>
  <c r="N7" i="38"/>
  <c r="N97" i="38"/>
  <c r="K159" i="38"/>
  <c r="B1334" i="34" s="1"/>
  <c r="L39" i="14"/>
  <c r="B950" i="34" s="1"/>
  <c r="M22" i="7"/>
  <c r="B487" i="34" s="1"/>
  <c r="L6" i="21"/>
  <c r="B1081" i="34" s="1"/>
  <c r="M19" i="8"/>
  <c r="B704" i="34" s="1"/>
  <c r="K56" i="38"/>
  <c r="B1233" i="34" s="1"/>
  <c r="N110" i="38"/>
  <c r="D476" i="34"/>
  <c r="L42" i="14"/>
  <c r="B953" i="34" s="1"/>
  <c r="N77" i="38"/>
  <c r="D1273" i="34"/>
  <c r="M32" i="7"/>
  <c r="B497" i="34" s="1"/>
  <c r="L33" i="13"/>
  <c r="B876" i="34" s="1"/>
  <c r="M28" i="7"/>
  <c r="B492" i="34" s="1"/>
  <c r="M23" i="17"/>
  <c r="M8" i="22"/>
  <c r="M52" i="14"/>
  <c r="M19" i="14"/>
  <c r="M64" i="13"/>
  <c r="M8" i="13"/>
  <c r="M4" i="13"/>
  <c r="N120" i="7"/>
  <c r="N116" i="7"/>
  <c r="N96" i="7"/>
  <c r="N38" i="7"/>
  <c r="M22" i="24"/>
  <c r="M4" i="25"/>
  <c r="M15" i="22"/>
  <c r="D723" i="34"/>
  <c r="N22" i="8"/>
  <c r="N146" i="38"/>
  <c r="D1322" i="34"/>
  <c r="N22" i="7"/>
  <c r="D869" i="34"/>
  <c r="L10" i="25"/>
  <c r="B404" i="34" s="1"/>
  <c r="M17" i="8"/>
  <c r="B720" i="34" s="1"/>
  <c r="M13" i="22"/>
  <c r="M16" i="21"/>
  <c r="M13" i="21"/>
  <c r="M15" i="19"/>
  <c r="M79" i="14"/>
  <c r="M75" i="14"/>
  <c r="M51" i="13"/>
  <c r="M17" i="13"/>
  <c r="N88" i="7"/>
  <c r="M21" i="24"/>
  <c r="M7" i="25"/>
  <c r="N100" i="7"/>
  <c r="N104" i="7"/>
  <c r="N7" i="7"/>
  <c r="N6" i="8"/>
  <c r="L15" i="19"/>
  <c r="B1031" i="34" s="1"/>
  <c r="D722" i="34"/>
  <c r="D1321" i="34"/>
  <c r="N18" i="7"/>
  <c r="M9" i="8"/>
  <c r="B712" i="34" s="1"/>
  <c r="D1019" i="34"/>
  <c r="D417" i="34"/>
  <c r="D400" i="34"/>
  <c r="D1108" i="34"/>
  <c r="D1069" i="34"/>
  <c r="D978" i="34"/>
  <c r="D1118" i="34"/>
  <c r="L13" i="21"/>
  <c r="B1088" i="34" s="1"/>
  <c r="K15" i="38"/>
  <c r="B1193" i="34" s="1"/>
  <c r="D1218" i="34"/>
  <c r="M28" i="14"/>
  <c r="M5" i="14"/>
  <c r="M53" i="13"/>
  <c r="N82" i="7"/>
  <c r="N42" i="7"/>
  <c r="M10" i="25"/>
  <c r="M8" i="17"/>
  <c r="N23" i="7"/>
  <c r="M33" i="13"/>
  <c r="M66" i="14"/>
  <c r="M70" i="14"/>
  <c r="M32" i="4"/>
  <c r="N34" i="8"/>
  <c r="K145" i="38"/>
  <c r="B1321" i="34" s="1"/>
  <c r="N144" i="38"/>
  <c r="K157" i="38"/>
  <c r="B1333" i="34" s="1"/>
  <c r="N157" i="38"/>
  <c r="D1221" i="34"/>
  <c r="N29" i="38"/>
  <c r="N50" i="38"/>
  <c r="D1183" i="34"/>
  <c r="N66" i="38"/>
  <c r="K63" i="38"/>
  <c r="B1240" i="34" s="1"/>
  <c r="N166" i="38"/>
  <c r="D1187" i="34"/>
  <c r="D1226" i="34"/>
  <c r="K49" i="38"/>
  <c r="B1226" i="34" s="1"/>
  <c r="N149" i="38"/>
  <c r="K136" i="38"/>
  <c r="B1312" i="34" s="1"/>
  <c r="K119" i="38"/>
  <c r="B1295" i="34" s="1"/>
  <c r="N111" i="38"/>
  <c r="N46" i="38"/>
  <c r="E9" i="29"/>
  <c r="M52" i="4"/>
  <c r="M106" i="10"/>
  <c r="M26" i="10"/>
  <c r="H6" i="26"/>
  <c r="M4" i="3"/>
  <c r="M50" i="10"/>
  <c r="M22" i="8"/>
  <c r="B721" i="34" s="1"/>
  <c r="D705" i="34"/>
  <c r="N19" i="8"/>
  <c r="D728" i="34"/>
  <c r="D730" i="34"/>
  <c r="D717" i="34"/>
  <c r="N14" i="8"/>
  <c r="N31" i="8"/>
  <c r="N9" i="8"/>
  <c r="N20" i="8"/>
  <c r="N27" i="8"/>
  <c r="L18" i="12"/>
  <c r="H40" i="26"/>
  <c r="H20" i="26"/>
  <c r="L62" i="16"/>
  <c r="N15" i="8"/>
  <c r="J6" i="36"/>
  <c r="M29" i="10"/>
  <c r="M118" i="10"/>
  <c r="M15" i="13"/>
  <c r="E18" i="29"/>
  <c r="M48" i="10"/>
  <c r="K156" i="38"/>
  <c r="B1332" i="34" s="1"/>
  <c r="K78" i="38"/>
  <c r="B1255" i="34" s="1"/>
  <c r="K64" i="38"/>
  <c r="B1241" i="34" s="1"/>
  <c r="K104" i="38"/>
  <c r="B1280" i="34" s="1"/>
  <c r="N121" i="38"/>
  <c r="N16" i="38"/>
  <c r="D1241" i="34"/>
  <c r="D1297" i="34"/>
  <c r="K16" i="38"/>
  <c r="B1194" i="34" s="1"/>
  <c r="K164" i="38"/>
  <c r="B1339" i="34" s="1"/>
  <c r="D1255" i="34"/>
  <c r="N165" i="38"/>
  <c r="N134" i="38"/>
  <c r="N101" i="38"/>
  <c r="N13" i="38"/>
  <c r="D1264" i="34"/>
  <c r="M25" i="10"/>
  <c r="M53" i="6"/>
  <c r="L57" i="9"/>
  <c r="N87" i="38"/>
  <c r="D1196" i="34"/>
  <c r="N80" i="38"/>
  <c r="D1189" i="34"/>
  <c r="N113" i="38"/>
  <c r="K50" i="38"/>
  <c r="B1227" i="34" s="1"/>
  <c r="K130" i="38"/>
  <c r="B1306" i="34" s="1"/>
  <c r="D1282" i="34"/>
  <c r="N34" i="38"/>
  <c r="D1219" i="34"/>
  <c r="K131" i="38"/>
  <c r="B1307" i="34" s="1"/>
  <c r="N57" i="38"/>
  <c r="D1199" i="34"/>
  <c r="D1198" i="34"/>
  <c r="K80" i="38"/>
  <c r="B1257" i="34" s="1"/>
  <c r="D1197" i="34"/>
  <c r="K60" i="38"/>
  <c r="B1237" i="34" s="1"/>
  <c r="N131" i="38"/>
  <c r="D1326" i="34"/>
  <c r="N42" i="38"/>
  <c r="N25" i="7"/>
  <c r="M46" i="3"/>
  <c r="M87" i="10"/>
  <c r="M52" i="10"/>
  <c r="M40" i="10"/>
  <c r="L44" i="11"/>
  <c r="L39" i="11"/>
  <c r="E18" i="30"/>
  <c r="M14" i="4"/>
  <c r="M120" i="10"/>
  <c r="M100" i="10"/>
  <c r="M19" i="10"/>
  <c r="L43" i="23"/>
  <c r="J11" i="36"/>
  <c r="M112" i="10"/>
  <c r="L56" i="23"/>
  <c r="E10" i="30"/>
  <c r="L15" i="12"/>
  <c r="M55" i="14"/>
  <c r="L33" i="23"/>
  <c r="L22" i="23"/>
  <c r="M16" i="24"/>
  <c r="N19" i="38"/>
  <c r="K20" i="38"/>
  <c r="B1198" i="34" s="1"/>
  <c r="N21" i="38"/>
  <c r="K48" i="38"/>
  <c r="B1225" i="34" s="1"/>
  <c r="D1313" i="34"/>
  <c r="N9" i="38"/>
  <c r="K59" i="38"/>
  <c r="B1236" i="34" s="1"/>
  <c r="N160" i="38"/>
  <c r="N127" i="38"/>
  <c r="D1229" i="34"/>
  <c r="D1222" i="34"/>
  <c r="N115" i="38"/>
  <c r="N48" i="38"/>
  <c r="N32" i="38"/>
  <c r="D1296" i="34"/>
  <c r="K111" i="38"/>
  <c r="B1287" i="34" s="1"/>
  <c r="K120" i="38"/>
  <c r="B1296" i="34" s="1"/>
  <c r="D1344" i="34"/>
  <c r="K98" i="38"/>
  <c r="B1274" i="34" s="1"/>
  <c r="N137" i="38"/>
  <c r="N52" i="38"/>
  <c r="N17" i="38"/>
  <c r="K94" i="38"/>
  <c r="B1270" i="34" s="1"/>
  <c r="D1291" i="34"/>
  <c r="K44" i="38"/>
  <c r="B1221" i="34" s="1"/>
  <c r="N104" i="38"/>
  <c r="N59" i="38"/>
  <c r="K45" i="38"/>
  <c r="B1222" i="34" s="1"/>
  <c r="N11" i="38"/>
  <c r="K100" i="38"/>
  <c r="B1276" i="34" s="1"/>
  <c r="N169" i="38"/>
  <c r="D1335" i="34"/>
  <c r="D1274" i="34"/>
  <c r="K118" i="38"/>
  <c r="B1294" i="34" s="1"/>
  <c r="K90" i="38"/>
  <c r="B1266" i="34" s="1"/>
  <c r="K128" i="38"/>
  <c r="B1304" i="34" s="1"/>
  <c r="D1209" i="34"/>
  <c r="D1195" i="34"/>
  <c r="N128" i="38"/>
  <c r="K106" i="38"/>
  <c r="B1282" i="34" s="1"/>
  <c r="N164" i="38"/>
  <c r="D1239" i="34"/>
  <c r="K39" i="38"/>
  <c r="B1216" i="34" s="1"/>
  <c r="N130" i="38"/>
  <c r="D1237" i="34"/>
  <c r="D1204" i="34"/>
  <c r="N37" i="38"/>
  <c r="N100" i="38"/>
  <c r="K6" i="38"/>
  <c r="B1184" i="34" s="1"/>
  <c r="K150" i="38"/>
  <c r="B1326" i="34" s="1"/>
  <c r="N6" i="38"/>
  <c r="N92" i="38"/>
  <c r="K165" i="38"/>
  <c r="B1340" i="34" s="1"/>
  <c r="D1303" i="34"/>
  <c r="N94" i="38"/>
  <c r="D1294" i="34"/>
  <c r="N51" i="38"/>
  <c r="N62" i="38"/>
  <c r="N90" i="38"/>
  <c r="K113" i="38"/>
  <c r="B1289" i="34" s="1"/>
  <c r="E10" i="29"/>
  <c r="M42" i="6"/>
  <c r="M27" i="6"/>
  <c r="M23" i="6"/>
  <c r="M19" i="6"/>
  <c r="L15" i="9"/>
  <c r="L18" i="9"/>
  <c r="E13" i="29"/>
  <c r="E19" i="30"/>
  <c r="M38" i="3"/>
  <c r="M34" i="3"/>
  <c r="M11" i="3"/>
  <c r="M7" i="3"/>
  <c r="M67" i="4"/>
  <c r="M55" i="4"/>
  <c r="M15" i="4"/>
  <c r="M20" i="6"/>
  <c r="M5" i="6"/>
  <c r="N10" i="7"/>
  <c r="L51" i="9"/>
  <c r="L47" i="9"/>
  <c r="L41" i="9"/>
  <c r="L28" i="9"/>
  <c r="L12" i="9"/>
  <c r="L8" i="9"/>
  <c r="L5" i="9"/>
  <c r="M113" i="10"/>
  <c r="M101" i="10"/>
  <c r="M89" i="10"/>
  <c r="M69" i="10"/>
  <c r="M44" i="10"/>
  <c r="L12" i="19"/>
  <c r="B1028" i="34" s="1"/>
  <c r="D1035" i="34"/>
  <c r="D1065" i="34"/>
  <c r="M13" i="19"/>
  <c r="D1021" i="34"/>
  <c r="L20" i="19"/>
  <c r="B1034" i="34" s="1"/>
  <c r="M25" i="19"/>
  <c r="M9" i="25"/>
  <c r="M20" i="3"/>
  <c r="H31" i="26"/>
  <c r="M46" i="4"/>
  <c r="E6" i="30"/>
  <c r="L59" i="9"/>
  <c r="L55" i="9"/>
  <c r="L11" i="12"/>
  <c r="L7" i="12"/>
  <c r="M68" i="13"/>
  <c r="M43" i="13"/>
  <c r="M27" i="13"/>
  <c r="M37" i="14"/>
  <c r="M33" i="14"/>
  <c r="K10" i="15"/>
  <c r="L32" i="16"/>
  <c r="L20" i="16"/>
  <c r="M20" i="20"/>
  <c r="M16" i="20"/>
  <c r="M12" i="20"/>
  <c r="M4" i="21"/>
  <c r="L51" i="23"/>
  <c r="L38" i="23"/>
  <c r="M8" i="24"/>
  <c r="M5" i="24"/>
  <c r="M5" i="25"/>
  <c r="M11" i="10"/>
  <c r="L40" i="9"/>
  <c r="H38" i="26"/>
  <c r="M28" i="10"/>
  <c r="M22" i="17"/>
  <c r="H5" i="26"/>
  <c r="L44" i="9"/>
  <c r="M15" i="20"/>
  <c r="L41" i="16"/>
  <c r="L32" i="9"/>
  <c r="M8" i="21"/>
  <c r="E15" i="29"/>
  <c r="E19" i="29"/>
  <c r="M9" i="3"/>
  <c r="M29" i="4"/>
  <c r="M24" i="4"/>
  <c r="M30" i="6"/>
  <c r="M26" i="6"/>
  <c r="M22" i="6"/>
  <c r="M18" i="6"/>
  <c r="N20" i="7"/>
  <c r="M117" i="10"/>
  <c r="M99" i="10"/>
  <c r="M88" i="10"/>
  <c r="M65" i="10"/>
  <c r="M27" i="10"/>
  <c r="L47" i="11"/>
  <c r="L41" i="11"/>
  <c r="L37" i="11"/>
  <c r="L29" i="11"/>
  <c r="L22" i="11"/>
  <c r="L18" i="11"/>
  <c r="L31" i="12"/>
  <c r="M47" i="13"/>
  <c r="M41" i="13"/>
  <c r="M37" i="13"/>
  <c r="M7" i="13"/>
  <c r="L19" i="16"/>
  <c r="L12" i="18"/>
  <c r="L37" i="23"/>
  <c r="L19" i="23"/>
  <c r="L10" i="23"/>
  <c r="L6" i="23"/>
  <c r="M28" i="13"/>
  <c r="L21" i="9"/>
  <c r="L24" i="9"/>
  <c r="L77" i="16"/>
  <c r="H13" i="26"/>
  <c r="L72" i="23"/>
  <c r="M45" i="14"/>
  <c r="M6" i="17"/>
  <c r="M35" i="6"/>
  <c r="M57" i="6"/>
  <c r="H7" i="26"/>
  <c r="M4" i="14"/>
  <c r="L23" i="9"/>
  <c r="N18" i="8"/>
  <c r="L17" i="12"/>
  <c r="M12" i="14"/>
  <c r="L26" i="9"/>
  <c r="E15" i="30"/>
  <c r="M44" i="3"/>
  <c r="M31" i="3"/>
  <c r="M6" i="5"/>
  <c r="M60" i="6"/>
  <c r="N12" i="7"/>
  <c r="L30" i="9"/>
  <c r="L16" i="9"/>
  <c r="M114" i="10"/>
  <c r="M111" i="10"/>
  <c r="M102" i="10"/>
  <c r="L37" i="12"/>
  <c r="L34" i="12"/>
  <c r="M84" i="14"/>
  <c r="M80" i="14"/>
  <c r="M56" i="14"/>
  <c r="M46" i="14"/>
  <c r="M27" i="14"/>
  <c r="M7" i="14"/>
  <c r="L43" i="16"/>
  <c r="L24" i="18"/>
  <c r="L18" i="18"/>
  <c r="M36" i="19"/>
  <c r="M14" i="24"/>
  <c r="M10" i="24"/>
  <c r="L17" i="9"/>
  <c r="M57" i="14"/>
  <c r="M81" i="14"/>
  <c r="E5" i="30"/>
  <c r="M39" i="3"/>
  <c r="M35" i="3"/>
  <c r="M17" i="4"/>
  <c r="L42" i="9"/>
  <c r="M38" i="10"/>
  <c r="L31" i="11"/>
  <c r="M13" i="24"/>
  <c r="M18" i="24"/>
  <c r="N33" i="8"/>
  <c r="L9" i="18"/>
  <c r="M61" i="14"/>
  <c r="E4" i="31"/>
  <c r="M29" i="3"/>
  <c r="M35" i="4"/>
  <c r="M6" i="6"/>
  <c r="L52" i="9"/>
  <c r="L29" i="9"/>
  <c r="L14" i="9"/>
  <c r="L6" i="9"/>
  <c r="M47" i="10"/>
  <c r="L8" i="11"/>
  <c r="L4" i="11"/>
  <c r="L4" i="12"/>
  <c r="M46" i="13"/>
  <c r="M30" i="14"/>
  <c r="M25" i="14"/>
  <c r="L33" i="16"/>
  <c r="L23" i="18"/>
  <c r="M17" i="19"/>
  <c r="M6" i="19"/>
  <c r="M5" i="21"/>
  <c r="L55" i="23"/>
  <c r="L40" i="23"/>
  <c r="L9" i="23"/>
  <c r="M22" i="20"/>
  <c r="M21" i="3"/>
  <c r="M25" i="3"/>
  <c r="J9" i="36"/>
  <c r="H22" i="26"/>
  <c r="M58" i="4"/>
  <c r="L82" i="16"/>
  <c r="E12" i="29"/>
  <c r="E16" i="30"/>
  <c r="M27" i="3"/>
  <c r="M10" i="3"/>
  <c r="M65" i="4"/>
  <c r="M37" i="4"/>
  <c r="M4" i="6"/>
  <c r="N17" i="7"/>
  <c r="N9" i="7"/>
  <c r="L37" i="9"/>
  <c r="M103" i="10"/>
  <c r="L10" i="11"/>
  <c r="M38" i="13"/>
  <c r="M34" i="13"/>
  <c r="M14" i="13"/>
  <c r="M17" i="17"/>
  <c r="M4" i="19"/>
  <c r="M9" i="20"/>
  <c r="M5" i="22"/>
  <c r="L15" i="23"/>
  <c r="M8" i="25"/>
  <c r="H12" i="26"/>
  <c r="M15" i="21"/>
  <c r="L19" i="9"/>
  <c r="N21" i="8"/>
  <c r="H19" i="26"/>
  <c r="M7" i="17"/>
  <c r="M22" i="14"/>
  <c r="M14" i="10"/>
  <c r="M4" i="22"/>
  <c r="D1095" i="34"/>
  <c r="L74" i="16"/>
  <c r="L81" i="16"/>
  <c r="B310" i="34"/>
  <c r="L44" i="16"/>
  <c r="L53" i="16"/>
  <c r="L14" i="16"/>
  <c r="M39" i="14"/>
  <c r="L51" i="14"/>
  <c r="B962" i="34" s="1"/>
  <c r="M36" i="14"/>
  <c r="D954" i="34"/>
  <c r="L36" i="14"/>
  <c r="B947" i="34" s="1"/>
  <c r="D957" i="34"/>
  <c r="D942" i="34"/>
  <c r="L4" i="14"/>
  <c r="B915" i="34" s="1"/>
  <c r="D926" i="34"/>
  <c r="D918" i="34"/>
  <c r="L12" i="14"/>
  <c r="B923" i="34" s="1"/>
  <c r="D930" i="34"/>
  <c r="L56" i="14"/>
  <c r="B967" i="34" s="1"/>
  <c r="L27" i="14"/>
  <c r="B938" i="34" s="1"/>
  <c r="L83" i="14"/>
  <c r="B994" i="34" s="1"/>
  <c r="D938" i="34"/>
  <c r="D991" i="34"/>
  <c r="L68" i="13"/>
  <c r="B911" i="34" s="1"/>
  <c r="L27" i="13"/>
  <c r="B871" i="34" s="1"/>
  <c r="M11" i="13"/>
  <c r="D871" i="34"/>
  <c r="D868" i="34"/>
  <c r="M38" i="4"/>
  <c r="M49" i="4"/>
  <c r="B71" i="34"/>
  <c r="M33" i="4"/>
  <c r="L53" i="14"/>
  <c r="B964" i="34" s="1"/>
  <c r="L7" i="13"/>
  <c r="B850" i="34" s="1"/>
  <c r="D1045" i="34"/>
  <c r="L70" i="13"/>
  <c r="B913" i="34" s="1"/>
  <c r="L25" i="14"/>
  <c r="B936" i="34" s="1"/>
  <c r="D929" i="34"/>
  <c r="M23" i="19"/>
  <c r="L10" i="19"/>
  <c r="B1025" i="34" s="1"/>
  <c r="M6" i="22"/>
  <c r="D968" i="34"/>
  <c r="L9" i="20"/>
  <c r="B1062" i="34" s="1"/>
  <c r="D718" i="34"/>
  <c r="M14" i="17"/>
  <c r="L37" i="14"/>
  <c r="B948" i="34" s="1"/>
  <c r="D1047" i="34"/>
  <c r="L4" i="17"/>
  <c r="B1111" i="34" s="1"/>
  <c r="D1063" i="34"/>
  <c r="L10" i="17"/>
  <c r="B1116" i="34" s="1"/>
  <c r="D850" i="34"/>
  <c r="N8" i="7"/>
  <c r="M45" i="13"/>
  <c r="D881" i="34"/>
  <c r="D925" i="34"/>
  <c r="L38" i="13"/>
  <c r="B881" i="34" s="1"/>
  <c r="D854" i="34"/>
  <c r="D1062" i="34"/>
  <c r="L57" i="14"/>
  <c r="B968" i="34" s="1"/>
  <c r="D956" i="34"/>
  <c r="D877" i="34"/>
  <c r="D732" i="34"/>
  <c r="D726" i="34"/>
  <c r="D403" i="34"/>
  <c r="L23" i="19"/>
  <c r="B1037" i="34" s="1"/>
  <c r="M23" i="13"/>
  <c r="D857" i="34"/>
  <c r="M11" i="19"/>
  <c r="L61" i="14"/>
  <c r="B972" i="34" s="1"/>
  <c r="M33" i="19"/>
  <c r="N24" i="7"/>
  <c r="D884" i="34"/>
  <c r="L51" i="13"/>
  <c r="B894" i="34" s="1"/>
  <c r="M31" i="19"/>
  <c r="D1029" i="34"/>
  <c r="M8" i="7"/>
  <c r="B478" i="34" s="1"/>
  <c r="D484" i="34"/>
  <c r="L30" i="14"/>
  <c r="B941" i="34" s="1"/>
  <c r="D1054" i="34"/>
  <c r="L59" i="14"/>
  <c r="B970" i="34" s="1"/>
  <c r="D888" i="34"/>
  <c r="L34" i="13"/>
  <c r="B877" i="34" s="1"/>
  <c r="D935" i="34"/>
  <c r="D948" i="34"/>
  <c r="D703" i="34"/>
  <c r="M15" i="8"/>
  <c r="B718" i="34" s="1"/>
  <c r="D1097" i="34"/>
  <c r="L17" i="24"/>
  <c r="B418" i="34" s="1"/>
  <c r="D418" i="34"/>
  <c r="M77" i="14"/>
  <c r="D988" i="34"/>
  <c r="L77" i="14"/>
  <c r="B988" i="34" s="1"/>
  <c r="D987" i="34"/>
  <c r="M76" i="14"/>
  <c r="M68" i="14"/>
  <c r="L68" i="14"/>
  <c r="B979" i="34" s="1"/>
  <c r="D969" i="34"/>
  <c r="L58" i="14"/>
  <c r="B969" i="34" s="1"/>
  <c r="M10" i="21"/>
  <c r="L10" i="21"/>
  <c r="B1085" i="34" s="1"/>
  <c r="M15" i="24"/>
  <c r="D413" i="34"/>
  <c r="D409" i="34"/>
  <c r="M11" i="24"/>
  <c r="M7" i="24"/>
  <c r="L7" i="24"/>
  <c r="B414" i="34" s="1"/>
  <c r="D414" i="34"/>
  <c r="M4" i="24"/>
  <c r="D405" i="34"/>
  <c r="L4" i="24"/>
  <c r="B405" i="34" s="1"/>
  <c r="M19" i="13"/>
  <c r="L19" i="13"/>
  <c r="B862" i="34" s="1"/>
  <c r="D707" i="34"/>
  <c r="M4" i="8"/>
  <c r="B707" i="34" s="1"/>
  <c r="N4" i="8"/>
  <c r="D1192" i="34"/>
  <c r="K14" i="38"/>
  <c r="B1192" i="34" s="1"/>
  <c r="N14" i="38"/>
  <c r="N28" i="38"/>
  <c r="K28" i="38"/>
  <c r="B1205" i="34" s="1"/>
  <c r="D1205" i="34"/>
  <c r="D1213" i="34"/>
  <c r="N36" i="38"/>
  <c r="D1269" i="34"/>
  <c r="N93" i="38"/>
  <c r="K93" i="38"/>
  <c r="B1269" i="34" s="1"/>
  <c r="N168" i="38"/>
  <c r="D1343" i="34"/>
  <c r="M19" i="24"/>
  <c r="L19" i="24"/>
  <c r="B420" i="34" s="1"/>
  <c r="D420" i="34"/>
  <c r="K65" i="38"/>
  <c r="B1242" i="34" s="1"/>
  <c r="D1242" i="34"/>
  <c r="N65" i="38"/>
  <c r="K102" i="38"/>
  <c r="B1278" i="34" s="1"/>
  <c r="N102" i="38"/>
  <c r="K126" i="38"/>
  <c r="B1302" i="34" s="1"/>
  <c r="N126" i="38"/>
  <c r="D1302" i="34"/>
  <c r="N135" i="38"/>
  <c r="D1311" i="34"/>
  <c r="M16" i="19"/>
  <c r="M23" i="14"/>
  <c r="D1278" i="34"/>
  <c r="L6" i="14"/>
  <c r="B917" i="34" s="1"/>
  <c r="M17" i="24"/>
  <c r="M44" i="13"/>
  <c r="L44" i="13"/>
  <c r="B887" i="34" s="1"/>
  <c r="M40" i="13"/>
  <c r="D883" i="34"/>
  <c r="L40" i="13"/>
  <c r="B883" i="34" s="1"/>
  <c r="M31" i="13"/>
  <c r="L31" i="13"/>
  <c r="B874" i="34" s="1"/>
  <c r="D867" i="34"/>
  <c r="M24" i="13"/>
  <c r="L15" i="13"/>
  <c r="B859" i="34" s="1"/>
  <c r="D859" i="34"/>
  <c r="L21" i="14"/>
  <c r="B932" i="34" s="1"/>
  <c r="D932" i="34"/>
  <c r="L17" i="14"/>
  <c r="B928" i="34" s="1"/>
  <c r="D928" i="34"/>
  <c r="M13" i="14"/>
  <c r="D924" i="34"/>
  <c r="M9" i="14"/>
  <c r="D920" i="34"/>
  <c r="L9" i="14"/>
  <c r="B920" i="34" s="1"/>
  <c r="D1053" i="34"/>
  <c r="L39" i="19"/>
  <c r="B1053" i="34" s="1"/>
  <c r="M8" i="19"/>
  <c r="D1026" i="34"/>
  <c r="M23" i="20"/>
  <c r="D1078" i="34"/>
  <c r="L23" i="20"/>
  <c r="B1078" i="34" s="1"/>
  <c r="M18" i="20"/>
  <c r="L18" i="20"/>
  <c r="B1073" i="34" s="1"/>
  <c r="M8" i="20"/>
  <c r="L8" i="20"/>
  <c r="B1061" i="34" s="1"/>
  <c r="M4" i="20"/>
  <c r="L4" i="20"/>
  <c r="B1057" i="34" s="1"/>
  <c r="D1057" i="34"/>
  <c r="L12" i="22"/>
  <c r="B1103" i="34" s="1"/>
  <c r="D1103" i="34"/>
  <c r="D710" i="34"/>
  <c r="M7" i="8"/>
  <c r="B710" i="34" s="1"/>
  <c r="M72" i="14"/>
  <c r="D983" i="34"/>
  <c r="K33" i="38"/>
  <c r="B1210" i="34" s="1"/>
  <c r="N33" i="38"/>
  <c r="D1210" i="34"/>
  <c r="D1253" i="34"/>
  <c r="N76" i="38"/>
  <c r="D1217" i="34"/>
  <c r="N40" i="38"/>
  <c r="D1235" i="34"/>
  <c r="K58" i="38"/>
  <c r="B1235" i="34" s="1"/>
  <c r="N58" i="38"/>
  <c r="M13" i="8"/>
  <c r="B716" i="34" s="1"/>
  <c r="N13" i="8"/>
  <c r="D716" i="34"/>
  <c r="D1083" i="34"/>
  <c r="L8" i="21"/>
  <c r="B1083" i="34" s="1"/>
  <c r="D477" i="34"/>
  <c r="M7" i="7"/>
  <c r="B477" i="34" s="1"/>
  <c r="D1114" i="34"/>
  <c r="L8" i="17"/>
  <c r="B1114" i="34" s="1"/>
  <c r="L9" i="21"/>
  <c r="B1084" i="34" s="1"/>
  <c r="D1084" i="34"/>
  <c r="M9" i="21"/>
  <c r="L14" i="22"/>
  <c r="B1105" i="34" s="1"/>
  <c r="D1105" i="34"/>
  <c r="N26" i="38"/>
  <c r="D1203" i="34"/>
  <c r="K26" i="38"/>
  <c r="B1203" i="34" s="1"/>
  <c r="N30" i="38"/>
  <c r="D1207" i="34"/>
  <c r="K30" i="38"/>
  <c r="B1207" i="34" s="1"/>
  <c r="N105" i="38"/>
  <c r="K105" i="38"/>
  <c r="B1281" i="34" s="1"/>
  <c r="K112" i="38"/>
  <c r="B1288" i="34" s="1"/>
  <c r="D1288" i="34"/>
  <c r="D1292" i="34"/>
  <c r="N116" i="38"/>
  <c r="K116" i="38"/>
  <c r="B1292" i="34" s="1"/>
  <c r="K148" i="38"/>
  <c r="B1324" i="34" s="1"/>
  <c r="N148" i="38"/>
  <c r="D1324" i="34"/>
  <c r="M41" i="14"/>
  <c r="D952" i="34"/>
  <c r="M10" i="22"/>
  <c r="L10" i="22"/>
  <c r="B1101" i="34" s="1"/>
  <c r="L15" i="24"/>
  <c r="B413" i="34" s="1"/>
  <c r="M71" i="13"/>
  <c r="L71" i="13"/>
  <c r="B914" i="34" s="1"/>
  <c r="M61" i="13"/>
  <c r="L61" i="13"/>
  <c r="B904" i="34" s="1"/>
  <c r="D904" i="34"/>
  <c r="D895" i="34"/>
  <c r="L52" i="13"/>
  <c r="B895" i="34" s="1"/>
  <c r="M48" i="13"/>
  <c r="L48" i="13"/>
  <c r="B891" i="34" s="1"/>
  <c r="D891" i="34"/>
  <c r="M41" i="8"/>
  <c r="B740" i="34" s="1"/>
  <c r="D740" i="34"/>
  <c r="L12" i="17"/>
  <c r="B1123" i="34" s="1"/>
  <c r="D1123" i="34"/>
  <c r="M12" i="17"/>
  <c r="M26" i="8"/>
  <c r="B725" i="34" s="1"/>
  <c r="D725" i="34"/>
  <c r="N26" i="8"/>
  <c r="N47" i="38"/>
  <c r="D1224" i="34"/>
  <c r="K47" i="38"/>
  <c r="B1224" i="34" s="1"/>
  <c r="K96" i="38"/>
  <c r="B1272" i="34" s="1"/>
  <c r="D1272" i="34"/>
  <c r="N96" i="38"/>
  <c r="D1342" i="34"/>
  <c r="K167" i="38"/>
  <c r="B1342" i="34" s="1"/>
  <c r="N167" i="38"/>
  <c r="N162" i="38"/>
  <c r="D1337" i="34"/>
  <c r="D1314" i="34"/>
  <c r="N138" i="38"/>
  <c r="K138" i="38"/>
  <c r="B1314" i="34" s="1"/>
  <c r="N28" i="8"/>
  <c r="M13" i="17"/>
  <c r="L48" i="14"/>
  <c r="B959" i="34" s="1"/>
  <c r="N28" i="7"/>
  <c r="L7" i="14"/>
  <c r="B918" i="34" s="1"/>
  <c r="D1049" i="34"/>
  <c r="L17" i="19"/>
  <c r="B1066" i="34" s="1"/>
  <c r="N105" i="7"/>
  <c r="N109" i="7"/>
  <c r="D551" i="34"/>
  <c r="M14" i="20"/>
  <c r="M50" i="13"/>
  <c r="M25" i="13"/>
  <c r="M21" i="13"/>
  <c r="M10" i="13"/>
  <c r="J26" i="36"/>
  <c r="J38" i="36"/>
  <c r="J42" i="36"/>
  <c r="J44" i="36"/>
  <c r="J14" i="36"/>
  <c r="J33" i="36"/>
  <c r="J36" i="36"/>
  <c r="J53" i="36"/>
  <c r="J31" i="36"/>
  <c r="J41" i="36"/>
  <c r="J22" i="36"/>
  <c r="J50" i="36"/>
  <c r="J39" i="36"/>
  <c r="J43" i="36"/>
  <c r="J48" i="36"/>
  <c r="B455" i="34"/>
  <c r="J52" i="36"/>
  <c r="B1355" i="34"/>
  <c r="J7" i="28"/>
  <c r="J19" i="28"/>
  <c r="B1361" i="34"/>
  <c r="B1358" i="34"/>
  <c r="B1144" i="34"/>
  <c r="B1146" i="34"/>
  <c r="H33" i="26"/>
  <c r="H15" i="26"/>
  <c r="B445" i="34"/>
  <c r="B436" i="34"/>
  <c r="H17" i="26"/>
  <c r="B433" i="34"/>
  <c r="H14" i="26"/>
  <c r="H32" i="26"/>
  <c r="B426" i="34"/>
  <c r="H26" i="26"/>
  <c r="L5" i="25"/>
  <c r="B399" i="34" s="1"/>
  <c r="D402" i="34"/>
  <c r="D399" i="34"/>
  <c r="L12" i="24"/>
  <c r="B410" i="34" s="1"/>
  <c r="L14" i="24"/>
  <c r="B412" i="34" s="1"/>
  <c r="D423" i="34"/>
  <c r="M12" i="24"/>
  <c r="D408" i="34"/>
  <c r="L10" i="24"/>
  <c r="B408" i="34" s="1"/>
  <c r="L8" i="24"/>
  <c r="B415" i="34" s="1"/>
  <c r="D412" i="34"/>
  <c r="L78" i="23"/>
  <c r="L49" i="23"/>
  <c r="L34" i="23"/>
  <c r="L57" i="23"/>
  <c r="L41" i="23"/>
  <c r="B335" i="34"/>
  <c r="L68" i="23"/>
  <c r="L7" i="23"/>
  <c r="L16" i="23"/>
  <c r="L30" i="23"/>
  <c r="B376" i="34"/>
  <c r="L44" i="23"/>
  <c r="L63" i="23"/>
  <c r="B389" i="34"/>
  <c r="B356" i="34"/>
  <c r="B325" i="34"/>
  <c r="L21" i="23"/>
  <c r="L17" i="23"/>
  <c r="L13" i="23"/>
  <c r="L5" i="23"/>
  <c r="M16" i="22"/>
  <c r="D1096" i="34"/>
  <c r="D1087" i="34"/>
  <c r="D1080" i="34"/>
  <c r="D1090" i="34"/>
  <c r="L15" i="21"/>
  <c r="B1090" i="34" s="1"/>
  <c r="D1070" i="34"/>
  <c r="D1075" i="34"/>
  <c r="D1058" i="34"/>
  <c r="D1061" i="34"/>
  <c r="L15" i="20"/>
  <c r="B1070" i="34" s="1"/>
  <c r="M5" i="20"/>
  <c r="D1074" i="34"/>
  <c r="L6" i="19"/>
  <c r="B1022" i="34" s="1"/>
  <c r="L11" i="19"/>
  <c r="B1027" i="34" s="1"/>
  <c r="M22" i="19"/>
  <c r="L22" i="19"/>
  <c r="B1036" i="34" s="1"/>
  <c r="D1020" i="34"/>
  <c r="L36" i="19"/>
  <c r="B1049" i="34" s="1"/>
  <c r="D1066" i="34"/>
  <c r="D1046" i="34"/>
  <c r="L21" i="18"/>
  <c r="L13" i="18"/>
  <c r="L16" i="18"/>
  <c r="L8" i="18"/>
  <c r="L4" i="18"/>
  <c r="L15" i="18"/>
  <c r="L6" i="18"/>
  <c r="B1017" i="34"/>
  <c r="L5" i="18"/>
  <c r="M5" i="17"/>
  <c r="L7" i="17"/>
  <c r="B1121" i="34" s="1"/>
  <c r="D1110" i="34"/>
  <c r="L6" i="17"/>
  <c r="B1120" i="34" s="1"/>
  <c r="D1112" i="34"/>
  <c r="D1113" i="34"/>
  <c r="D1120" i="34"/>
  <c r="D1109" i="34"/>
  <c r="M20" i="17"/>
  <c r="L17" i="17"/>
  <c r="B1119" i="34" s="1"/>
  <c r="D1119" i="34"/>
  <c r="L36" i="16"/>
  <c r="L6" i="16"/>
  <c r="L54" i="16"/>
  <c r="L27" i="16"/>
  <c r="B260" i="34"/>
  <c r="B243" i="34"/>
  <c r="B279" i="34"/>
  <c r="B262" i="34"/>
  <c r="L48" i="16"/>
  <c r="L38" i="16"/>
  <c r="L22" i="16"/>
  <c r="L9" i="16"/>
  <c r="L5" i="16"/>
  <c r="L78" i="16"/>
  <c r="L95" i="16"/>
  <c r="L61" i="16"/>
  <c r="L13" i="16"/>
  <c r="L23" i="16"/>
  <c r="L67" i="16"/>
  <c r="B297" i="34"/>
  <c r="B305" i="34"/>
  <c r="L84" i="16"/>
  <c r="B761" i="34"/>
  <c r="K7" i="15"/>
  <c r="D986" i="34"/>
  <c r="M6" i="14"/>
  <c r="D936" i="34"/>
  <c r="M63" i="14"/>
  <c r="D922" i="34"/>
  <c r="D995" i="34"/>
  <c r="D966" i="34"/>
  <c r="L45" i="14"/>
  <c r="B956" i="34" s="1"/>
  <c r="D974" i="34"/>
  <c r="D984" i="34"/>
  <c r="L33" i="14"/>
  <c r="B944" i="34" s="1"/>
  <c r="D941" i="34"/>
  <c r="D919" i="34"/>
  <c r="L84" i="14"/>
  <c r="B995" i="34" s="1"/>
  <c r="D951" i="34"/>
  <c r="L46" i="14"/>
  <c r="B957" i="34" s="1"/>
  <c r="D934" i="34"/>
  <c r="L80" i="14"/>
  <c r="B991" i="34" s="1"/>
  <c r="D972" i="34"/>
  <c r="D979" i="34"/>
  <c r="L32" i="14"/>
  <c r="B943" i="34" s="1"/>
  <c r="M24" i="14"/>
  <c r="M62" i="14"/>
  <c r="M11" i="14"/>
  <c r="D975" i="34"/>
  <c r="L76" i="14"/>
  <c r="B987" i="34" s="1"/>
  <c r="M82" i="14"/>
  <c r="M78" i="14"/>
  <c r="M74" i="14"/>
  <c r="M64" i="14"/>
  <c r="M44" i="14"/>
  <c r="M32" i="14"/>
  <c r="M21" i="14"/>
  <c r="L6" i="13"/>
  <c r="B849" i="34" s="1"/>
  <c r="M56" i="13"/>
  <c r="M29" i="13"/>
  <c r="L66" i="13"/>
  <c r="B909" i="34" s="1"/>
  <c r="D903" i="34"/>
  <c r="M30" i="13"/>
  <c r="L41" i="13"/>
  <c r="B884" i="34" s="1"/>
  <c r="M66" i="13"/>
  <c r="L24" i="13"/>
  <c r="B867" i="34" s="1"/>
  <c r="D886" i="34"/>
  <c r="D880" i="34"/>
  <c r="D874" i="34"/>
  <c r="D914" i="34"/>
  <c r="L42" i="13"/>
  <c r="B885" i="34" s="1"/>
  <c r="D864" i="34"/>
  <c r="L46" i="13"/>
  <c r="B889" i="34" s="1"/>
  <c r="L43" i="13"/>
  <c r="B886" i="34" s="1"/>
  <c r="L37" i="13"/>
  <c r="B880" i="34" s="1"/>
  <c r="D862" i="34"/>
  <c r="L47" i="13"/>
  <c r="B890" i="34" s="1"/>
  <c r="L60" i="13"/>
  <c r="B903" i="34" s="1"/>
  <c r="D890" i="34"/>
  <c r="M26" i="13"/>
  <c r="M57" i="13"/>
  <c r="M36" i="13"/>
  <c r="M6" i="13"/>
  <c r="M9" i="13"/>
  <c r="L9" i="13"/>
  <c r="B852" i="34" s="1"/>
  <c r="M55" i="13"/>
  <c r="D889" i="34"/>
  <c r="B773" i="34"/>
  <c r="B769" i="34"/>
  <c r="B780" i="34"/>
  <c r="L26" i="12"/>
  <c r="L30" i="12"/>
  <c r="L43" i="12"/>
  <c r="L36" i="12"/>
  <c r="L28" i="12"/>
  <c r="L30" i="11"/>
  <c r="B814" i="34"/>
  <c r="B846" i="34"/>
  <c r="L7" i="11"/>
  <c r="B836" i="34"/>
  <c r="B825" i="34"/>
  <c r="L45" i="11"/>
  <c r="L40" i="11"/>
  <c r="L32" i="11"/>
  <c r="L28" i="11"/>
  <c r="L16" i="11"/>
  <c r="L12" i="11"/>
  <c r="L20" i="11"/>
  <c r="L23" i="11"/>
  <c r="M45" i="10"/>
  <c r="M68" i="10"/>
  <c r="M22" i="10"/>
  <c r="M24" i="10"/>
  <c r="B195" i="34"/>
  <c r="B182" i="34"/>
  <c r="B174" i="34"/>
  <c r="M57" i="10"/>
  <c r="M41" i="10"/>
  <c r="B124" i="34"/>
  <c r="B193" i="34"/>
  <c r="B118" i="34"/>
  <c r="B116" i="34"/>
  <c r="B194" i="34"/>
  <c r="B181" i="34"/>
  <c r="B128" i="34"/>
  <c r="B218" i="34"/>
  <c r="M16" i="10"/>
  <c r="M108" i="10"/>
  <c r="M59" i="10"/>
  <c r="M46" i="10"/>
  <c r="B207" i="34"/>
  <c r="B129" i="34"/>
  <c r="M4" i="10"/>
  <c r="M13" i="10"/>
  <c r="M85" i="10"/>
  <c r="M76" i="10"/>
  <c r="M51" i="10"/>
  <c r="B127" i="34"/>
  <c r="M80" i="10"/>
  <c r="B200" i="34"/>
  <c r="M116" i="10"/>
  <c r="M72" i="10"/>
  <c r="M77" i="10"/>
  <c r="M32" i="10"/>
  <c r="M35" i="10"/>
  <c r="L13" i="9"/>
  <c r="L11" i="9"/>
  <c r="L4" i="9"/>
  <c r="B666" i="34"/>
  <c r="B659" i="34"/>
  <c r="B665" i="34"/>
  <c r="B678" i="34"/>
  <c r="B653" i="34"/>
  <c r="L27" i="9"/>
  <c r="L9" i="9"/>
  <c r="L60" i="9"/>
  <c r="B664" i="34"/>
  <c r="B680" i="34"/>
  <c r="B667" i="34"/>
  <c r="B689" i="34"/>
  <c r="B663" i="34"/>
  <c r="B670" i="34"/>
  <c r="B702" i="34"/>
  <c r="B693" i="34"/>
  <c r="B697" i="34"/>
  <c r="B652" i="34"/>
  <c r="N35" i="8"/>
  <c r="M10" i="8"/>
  <c r="B713" i="34" s="1"/>
  <c r="M34" i="8"/>
  <c r="B733" i="34" s="1"/>
  <c r="N41" i="8"/>
  <c r="D714" i="34"/>
  <c r="D708" i="34"/>
  <c r="D729" i="34"/>
  <c r="M40" i="8"/>
  <c r="B739" i="34" s="1"/>
  <c r="M37" i="8"/>
  <c r="B736" i="34" s="1"/>
  <c r="N37" i="8"/>
  <c r="N11" i="8"/>
  <c r="D734" i="34"/>
  <c r="N38" i="8"/>
  <c r="N108" i="7"/>
  <c r="D493" i="34"/>
  <c r="M98" i="7"/>
  <c r="B550" i="34" s="1"/>
  <c r="M27" i="7"/>
  <c r="B491" i="34" s="1"/>
  <c r="D531" i="34"/>
  <c r="N115" i="7"/>
  <c r="N95" i="7"/>
  <c r="N80" i="7"/>
  <c r="N76" i="7"/>
  <c r="N72" i="7"/>
  <c r="N64" i="7"/>
  <c r="N57" i="7"/>
  <c r="N53" i="7"/>
  <c r="N49" i="7"/>
  <c r="N43" i="7"/>
  <c r="N35" i="7"/>
  <c r="N106" i="7"/>
  <c r="N11" i="7"/>
  <c r="D457" i="34"/>
  <c r="M23" i="7"/>
  <c r="B488" i="34" s="1"/>
  <c r="N112" i="7"/>
  <c r="D564" i="34"/>
  <c r="D527" i="34"/>
  <c r="M82" i="7"/>
  <c r="B468" i="34" s="1"/>
  <c r="M108" i="7"/>
  <c r="B554" i="34" s="1"/>
  <c r="N122" i="7"/>
  <c r="N118" i="7"/>
  <c r="N98" i="7"/>
  <c r="N94" i="7"/>
  <c r="N79" i="7"/>
  <c r="N75" i="7"/>
  <c r="N60" i="7"/>
  <c r="N56" i="7"/>
  <c r="N34" i="7"/>
  <c r="N30" i="7"/>
  <c r="N91" i="7"/>
  <c r="N86" i="7"/>
  <c r="N46" i="7"/>
  <c r="N13" i="7"/>
  <c r="N101" i="7"/>
  <c r="N19" i="7"/>
  <c r="N121" i="7"/>
  <c r="N117" i="7"/>
  <c r="N85" i="7"/>
  <c r="N39" i="7"/>
  <c r="M62" i="6"/>
  <c r="B610" i="34"/>
  <c r="M65" i="6"/>
  <c r="B593" i="34"/>
  <c r="M46" i="6"/>
  <c r="M50" i="6"/>
  <c r="M12" i="6"/>
  <c r="M59" i="6"/>
  <c r="B580" i="34"/>
  <c r="M45" i="6"/>
  <c r="M64" i="6"/>
  <c r="B635" i="34"/>
  <c r="B581" i="34"/>
  <c r="B632" i="34"/>
  <c r="M33" i="6"/>
  <c r="M15" i="6"/>
  <c r="M16" i="6"/>
  <c r="B617" i="34"/>
  <c r="B595" i="34"/>
  <c r="B628" i="34"/>
  <c r="M4" i="5"/>
  <c r="B51" i="34"/>
  <c r="M12" i="4"/>
  <c r="M5" i="4"/>
  <c r="M57" i="4"/>
  <c r="B69" i="34"/>
  <c r="M7" i="4"/>
  <c r="M39" i="4"/>
  <c r="M13" i="4"/>
  <c r="M62" i="4"/>
  <c r="M51" i="4"/>
  <c r="M36" i="4"/>
  <c r="M63" i="4"/>
  <c r="M54" i="4"/>
  <c r="M27" i="4"/>
  <c r="M20" i="4"/>
  <c r="M4" i="4"/>
  <c r="M59" i="4"/>
  <c r="M36" i="3"/>
  <c r="B35" i="34"/>
  <c r="M40" i="3"/>
  <c r="M6" i="3"/>
  <c r="M14" i="3"/>
  <c r="B17" i="34"/>
  <c r="B13" i="34"/>
  <c r="M43" i="3"/>
  <c r="M41" i="3"/>
  <c r="M30" i="3"/>
  <c r="M49" i="3"/>
  <c r="M23" i="3"/>
  <c r="M26" i="3"/>
  <c r="M5" i="3"/>
  <c r="M37" i="3"/>
  <c r="M33" i="3"/>
  <c r="M28" i="3"/>
  <c r="M13" i="3"/>
  <c r="M96" i="10"/>
  <c r="M39" i="10"/>
  <c r="L33" i="11"/>
  <c r="L14" i="12"/>
  <c r="L40" i="16"/>
  <c r="L11" i="18"/>
  <c r="M34" i="19"/>
  <c r="M7" i="20"/>
  <c r="M7" i="21"/>
  <c r="N12" i="8"/>
  <c r="L67" i="23"/>
  <c r="J10" i="36"/>
  <c r="K4" i="15"/>
  <c r="M12" i="21"/>
  <c r="M84" i="10"/>
  <c r="M7" i="5"/>
  <c r="L39" i="12"/>
  <c r="L6" i="12"/>
  <c r="M22" i="4"/>
  <c r="N21" i="7"/>
  <c r="L58" i="9"/>
  <c r="M115" i="10"/>
  <c r="M92" i="10"/>
  <c r="M49" i="10"/>
  <c r="M54" i="14"/>
  <c r="M50" i="14"/>
  <c r="M20" i="24"/>
  <c r="M6" i="25"/>
  <c r="H35" i="26"/>
  <c r="N5" i="7"/>
  <c r="L48" i="23"/>
  <c r="L31" i="9"/>
  <c r="N16" i="8"/>
  <c r="L76" i="16"/>
  <c r="J27" i="36"/>
  <c r="J47" i="36"/>
  <c r="M31" i="10"/>
  <c r="L10" i="12"/>
  <c r="E14" i="29"/>
  <c r="M41" i="6"/>
  <c r="N16" i="7"/>
  <c r="L54" i="9"/>
  <c r="L50" i="9"/>
  <c r="M123" i="10"/>
  <c r="M105" i="10"/>
  <c r="M30" i="10"/>
  <c r="L21" i="11"/>
  <c r="L35" i="12"/>
  <c r="M70" i="13"/>
  <c r="L30" i="16"/>
  <c r="L18" i="16"/>
  <c r="L36" i="23"/>
  <c r="H27" i="26"/>
  <c r="M98" i="10"/>
  <c r="L42" i="23"/>
  <c r="M21" i="17"/>
  <c r="M18" i="17"/>
  <c r="N30" i="8"/>
  <c r="N8" i="8"/>
  <c r="J16" i="36"/>
  <c r="J24" i="36"/>
  <c r="M119" i="10"/>
  <c r="M24" i="17"/>
  <c r="M8" i="3"/>
  <c r="M19" i="4"/>
  <c r="M49" i="6"/>
  <c r="M40" i="6"/>
  <c r="M21" i="6"/>
  <c r="M17" i="6"/>
  <c r="N14" i="7"/>
  <c r="M110" i="10"/>
  <c r="M107" i="10"/>
  <c r="M66" i="10"/>
  <c r="M54" i="10"/>
  <c r="L15" i="11"/>
  <c r="L11" i="11"/>
  <c r="M69" i="13"/>
  <c r="M65" i="13"/>
  <c r="M49" i="13"/>
  <c r="M85" i="14"/>
  <c r="M73" i="14"/>
  <c r="M20" i="14"/>
  <c r="M16" i="14"/>
  <c r="K8" i="15"/>
  <c r="L72" i="16"/>
  <c r="L64" i="16"/>
  <c r="L56" i="16"/>
  <c r="L46" i="16"/>
  <c r="L37" i="16"/>
  <c r="L12" i="16"/>
  <c r="M27" i="19"/>
  <c r="L45" i="23"/>
  <c r="L28" i="23"/>
  <c r="L12" i="23"/>
  <c r="M44" i="4"/>
  <c r="L26" i="11"/>
  <c r="M6" i="21"/>
  <c r="M23" i="10"/>
  <c r="M90" i="10"/>
  <c r="L36" i="9"/>
  <c r="M32" i="3"/>
  <c r="N40" i="8"/>
  <c r="N29" i="8"/>
  <c r="M19" i="3"/>
  <c r="H34" i="26"/>
  <c r="L61" i="9"/>
  <c r="L53" i="9"/>
  <c r="L49" i="9"/>
  <c r="L46" i="9"/>
  <c r="L38" i="9"/>
  <c r="L10" i="9"/>
  <c r="L38" i="12"/>
  <c r="M39" i="13"/>
  <c r="M35" i="13"/>
  <c r="M53" i="14"/>
  <c r="M49" i="14"/>
  <c r="M35" i="14"/>
  <c r="M8" i="14"/>
  <c r="K12" i="15"/>
  <c r="L87" i="16"/>
  <c r="L51" i="16"/>
  <c r="L21" i="16"/>
  <c r="M40" i="19"/>
  <c r="M11" i="21"/>
  <c r="L25" i="23"/>
  <c r="L20" i="23"/>
  <c r="H9" i="26"/>
  <c r="L35" i="9"/>
  <c r="L20" i="9"/>
  <c r="N32" i="8"/>
  <c r="L65" i="23"/>
  <c r="J7" i="36"/>
  <c r="M109" i="10"/>
  <c r="M91" i="10"/>
  <c r="M67" i="10"/>
  <c r="M55" i="10"/>
  <c r="M53" i="10"/>
  <c r="M43" i="10"/>
  <c r="L42" i="11"/>
  <c r="L34" i="11"/>
  <c r="L24" i="11"/>
  <c r="L13" i="11"/>
  <c r="L9" i="11"/>
  <c r="L5" i="11"/>
  <c r="L42" i="12"/>
  <c r="L33" i="12"/>
  <c r="L19" i="12"/>
  <c r="L13" i="12"/>
  <c r="L9" i="12"/>
  <c r="L5" i="12"/>
  <c r="M67" i="13"/>
  <c r="M42" i="13"/>
  <c r="M22" i="13"/>
  <c r="M83" i="14"/>
  <c r="M60" i="14"/>
  <c r="M34" i="14"/>
  <c r="M31" i="14"/>
  <c r="M18" i="14"/>
  <c r="M15" i="14"/>
  <c r="K6" i="15"/>
  <c r="L69" i="16"/>
  <c r="L66" i="16"/>
  <c r="L58" i="16"/>
  <c r="L55" i="16"/>
  <c r="L50" i="16"/>
  <c r="L45" i="16"/>
  <c r="L35" i="16"/>
  <c r="L25" i="16"/>
  <c r="L11" i="16"/>
  <c r="L25" i="18"/>
  <c r="L14" i="18"/>
  <c r="M39" i="19"/>
  <c r="M21" i="19"/>
  <c r="M14" i="19"/>
  <c r="M5" i="19"/>
  <c r="M21" i="20"/>
  <c r="M17" i="20"/>
  <c r="M13" i="20"/>
  <c r="L70" i="23"/>
  <c r="L35" i="23"/>
  <c r="L31" i="23"/>
  <c r="L27" i="23"/>
  <c r="L18" i="23"/>
  <c r="L14" i="23"/>
  <c r="L11" i="23"/>
  <c r="L8" i="23"/>
  <c r="M9" i="24"/>
  <c r="H21" i="26"/>
  <c r="H4" i="26"/>
  <c r="L22" i="9"/>
  <c r="L25" i="9"/>
  <c r="M122" i="10"/>
  <c r="N39" i="8"/>
  <c r="N10" i="8"/>
  <c r="M43" i="14"/>
  <c r="J12" i="36"/>
  <c r="M16" i="13"/>
  <c r="M64" i="10"/>
  <c r="N5" i="8"/>
  <c r="M33" i="10"/>
  <c r="N36" i="8"/>
  <c r="M70" i="10"/>
  <c r="M69" i="14"/>
  <c r="M34" i="6"/>
  <c r="H16" i="26"/>
  <c r="J57" i="36"/>
  <c r="L16" i="16"/>
  <c r="L17" i="16"/>
  <c r="M74" i="10"/>
  <c r="M56" i="6"/>
  <c r="J30" i="36"/>
  <c r="N6" i="7"/>
  <c r="M82" i="10"/>
  <c r="M37" i="10"/>
  <c r="M67" i="14"/>
  <c r="M58" i="14"/>
  <c r="M42" i="14"/>
  <c r="M38" i="14"/>
  <c r="M29" i="14"/>
  <c r="M17" i="14"/>
  <c r="M14" i="14"/>
  <c r="M10" i="14"/>
  <c r="K9" i="15"/>
  <c r="L65" i="16"/>
  <c r="L57" i="16"/>
  <c r="L52" i="16"/>
  <c r="L49" i="16"/>
  <c r="L31" i="16"/>
  <c r="L28" i="16"/>
  <c r="L7" i="16"/>
  <c r="L4" i="16"/>
  <c r="M15" i="17"/>
  <c r="L10" i="18"/>
  <c r="M41" i="19"/>
  <c r="M37" i="19"/>
  <c r="M28" i="19"/>
  <c r="M20" i="19"/>
  <c r="M10" i="19"/>
  <c r="M10" i="20"/>
  <c r="M6" i="20"/>
  <c r="M9" i="22"/>
  <c r="L50" i="23"/>
  <c r="L46" i="23"/>
  <c r="L26" i="23"/>
  <c r="L4" i="23"/>
  <c r="M6" i="24"/>
  <c r="H36" i="26"/>
  <c r="H30" i="26"/>
  <c r="H11" i="26"/>
  <c r="L27" i="11"/>
  <c r="N4" i="7"/>
  <c r="L33" i="9"/>
  <c r="M12" i="22"/>
  <c r="K5" i="15"/>
  <c r="H24" i="26"/>
  <c r="L22" i="18"/>
  <c r="J25" i="36"/>
  <c r="L89" i="16"/>
  <c r="M51" i="14"/>
  <c r="M16" i="4"/>
  <c r="L15" i="16"/>
  <c r="M10" i="17"/>
  <c r="M16" i="17"/>
  <c r="M71" i="14"/>
  <c r="M18" i="13"/>
  <c r="M8" i="10"/>
  <c r="M12" i="10"/>
  <c r="M15" i="10"/>
  <c r="M18" i="21"/>
  <c r="J56" i="36"/>
  <c r="M63" i="13"/>
  <c r="M11" i="17"/>
  <c r="M78" i="10"/>
  <c r="J35" i="36"/>
  <c r="M95" i="10"/>
  <c r="D1060" i="34"/>
  <c r="M19" i="20"/>
  <c r="D1071" i="34"/>
  <c r="L12" i="20"/>
  <c r="B1067" i="34" s="1"/>
  <c r="L22" i="20"/>
  <c r="B1077" i="34" s="1"/>
  <c r="D1077" i="34"/>
  <c r="M11" i="20"/>
  <c r="L16" i="20"/>
  <c r="B1071" i="34" s="1"/>
  <c r="D1067" i="34"/>
  <c r="L11" i="20"/>
  <c r="B1064" i="34" s="1"/>
  <c r="M45" i="3"/>
  <c r="B691" i="34"/>
  <c r="M20" i="7"/>
  <c r="B485" i="34" s="1"/>
  <c r="B594" i="34"/>
  <c r="M12" i="7"/>
  <c r="B480" i="34" s="1"/>
  <c r="B4" i="34"/>
  <c r="B63" i="34"/>
  <c r="B203" i="34"/>
  <c r="M25" i="7"/>
  <c r="B493" i="34" s="1"/>
  <c r="B75" i="34"/>
  <c r="B104" i="34"/>
  <c r="B102" i="34"/>
  <c r="B26" i="34"/>
  <c r="B24" i="34"/>
  <c r="B64" i="34"/>
  <c r="B643" i="34"/>
  <c r="B602" i="34"/>
  <c r="B598" i="34"/>
  <c r="B596" i="34"/>
  <c r="B661" i="34"/>
  <c r="B201" i="34"/>
  <c r="B135" i="34"/>
  <c r="B121" i="34"/>
  <c r="B843" i="34"/>
  <c r="B840" i="34"/>
  <c r="B830" i="34"/>
  <c r="B827" i="34"/>
  <c r="B821" i="34"/>
  <c r="B771" i="34"/>
  <c r="L49" i="13"/>
  <c r="B892" i="34" s="1"/>
  <c r="L22" i="13"/>
  <c r="B865" i="34" s="1"/>
  <c r="D967" i="34"/>
  <c r="M40" i="14"/>
  <c r="D931" i="34"/>
  <c r="B294" i="34"/>
  <c r="B289" i="34"/>
  <c r="B271" i="34"/>
  <c r="B293" i="34"/>
  <c r="B255" i="34"/>
  <c r="B253" i="34"/>
  <c r="B251" i="34"/>
  <c r="B241" i="34"/>
  <c r="L15" i="17"/>
  <c r="B1122" i="34" s="1"/>
  <c r="B1013" i="34"/>
  <c r="D1085" i="34"/>
  <c r="L7" i="21"/>
  <c r="B1082" i="34" s="1"/>
  <c r="L9" i="22"/>
  <c r="B1100" i="34" s="1"/>
  <c r="L5" i="22"/>
  <c r="B1096" i="34" s="1"/>
  <c r="B393" i="34"/>
  <c r="B350" i="34"/>
  <c r="B336" i="34"/>
  <c r="B330" i="34"/>
  <c r="B328" i="34"/>
  <c r="B320" i="34"/>
  <c r="B1141" i="34"/>
  <c r="B1128" i="34"/>
  <c r="J21" i="28"/>
  <c r="M24" i="3"/>
  <c r="B39" i="34"/>
  <c r="B765" i="34"/>
  <c r="B1143" i="34"/>
  <c r="M12" i="8"/>
  <c r="B715" i="34" s="1"/>
  <c r="L41" i="14"/>
  <c r="B952" i="34" s="1"/>
  <c r="B449" i="34"/>
  <c r="J20" i="36"/>
  <c r="B749" i="34"/>
  <c r="B752" i="34"/>
  <c r="M56" i="4"/>
  <c r="M5" i="5"/>
  <c r="M63" i="6"/>
  <c r="N15" i="7"/>
  <c r="M17" i="7"/>
  <c r="B460" i="34" s="1"/>
  <c r="B579" i="34"/>
  <c r="B25" i="34"/>
  <c r="B10" i="34"/>
  <c r="B2" i="34"/>
  <c r="B61" i="34"/>
  <c r="B644" i="34"/>
  <c r="B616" i="34"/>
  <c r="B592" i="34"/>
  <c r="M14" i="7"/>
  <c r="B481" i="34" s="1"/>
  <c r="L42" i="16"/>
  <c r="B261" i="34"/>
  <c r="M11" i="22"/>
  <c r="L11" i="22"/>
  <c r="B1102" i="34" s="1"/>
  <c r="B375" i="34"/>
  <c r="L71" i="23"/>
  <c r="B1150" i="34"/>
  <c r="J17" i="36"/>
  <c r="D459" i="34"/>
  <c r="B597" i="34"/>
  <c r="B676" i="34"/>
  <c r="B60" i="34"/>
  <c r="B9" i="34"/>
  <c r="B14" i="34"/>
  <c r="B23" i="34"/>
  <c r="B73" i="34"/>
  <c r="B52" i="34"/>
  <c r="B65" i="34"/>
  <c r="B624" i="34"/>
  <c r="B601" i="34"/>
  <c r="D485" i="34"/>
  <c r="D460" i="34"/>
  <c r="B688" i="34"/>
  <c r="B684" i="34"/>
  <c r="B671" i="34"/>
  <c r="D1082" i="34"/>
  <c r="M48" i="4"/>
  <c r="B82" i="34"/>
  <c r="H37" i="26"/>
  <c r="B1138" i="34"/>
  <c r="L32" i="23"/>
  <c r="B341" i="34"/>
  <c r="J15" i="36"/>
  <c r="B1148" i="34"/>
  <c r="B206" i="34"/>
  <c r="B196" i="34"/>
  <c r="B186" i="34"/>
  <c r="B816" i="34"/>
  <c r="B810" i="34"/>
  <c r="B808" i="34"/>
  <c r="B804" i="34"/>
  <c r="B800" i="34"/>
  <c r="D910" i="34"/>
  <c r="L49" i="14"/>
  <c r="B960" i="34" s="1"/>
  <c r="L35" i="14"/>
  <c r="B946" i="34" s="1"/>
  <c r="B264" i="34"/>
  <c r="B257" i="34"/>
  <c r="B244" i="34"/>
  <c r="B296" i="34"/>
  <c r="B1008" i="34"/>
  <c r="D1055" i="34"/>
  <c r="D1050" i="34"/>
  <c r="L21" i="20"/>
  <c r="B1076" i="34" s="1"/>
  <c r="D1073" i="34"/>
  <c r="B388" i="34"/>
  <c r="B347" i="34"/>
  <c r="B345" i="34"/>
  <c r="B334" i="34"/>
  <c r="B326" i="34"/>
  <c r="D415" i="34"/>
  <c r="H25" i="26"/>
  <c r="B442" i="34"/>
  <c r="J6" i="28"/>
  <c r="L24" i="23"/>
  <c r="B340" i="34"/>
  <c r="D870" i="34"/>
  <c r="M4" i="7"/>
  <c r="B474" i="34" s="1"/>
  <c r="B650" i="34"/>
  <c r="M39" i="8"/>
  <c r="B738" i="34" s="1"/>
  <c r="D733" i="34"/>
  <c r="N17" i="8"/>
  <c r="D711" i="34"/>
  <c r="J8" i="36"/>
  <c r="B451" i="34"/>
  <c r="B1147" i="34"/>
  <c r="J23" i="36"/>
  <c r="B751" i="34"/>
  <c r="B300" i="34"/>
  <c r="M59" i="14"/>
  <c r="M4" i="17"/>
  <c r="L93" i="16"/>
  <c r="L86" i="16"/>
  <c r="H8" i="26"/>
  <c r="B429" i="34"/>
  <c r="M93" i="10"/>
  <c r="M20" i="10"/>
  <c r="B290" i="34"/>
  <c r="L59" i="16"/>
  <c r="L72" i="14"/>
  <c r="B983" i="34" s="1"/>
  <c r="B1135" i="34"/>
  <c r="L22" i="14"/>
  <c r="B933" i="34" s="1"/>
  <c r="B155" i="34"/>
  <c r="M79" i="10"/>
  <c r="B1160" i="34"/>
  <c r="B1181" i="34"/>
  <c r="B1182" i="34"/>
  <c r="D556" i="34"/>
  <c r="N50" i="7"/>
  <c r="N32" i="7"/>
  <c r="M8" i="6"/>
  <c r="J29" i="36"/>
  <c r="L92" i="16"/>
  <c r="B315" i="34"/>
  <c r="N81" i="7"/>
  <c r="M34" i="4"/>
  <c r="M7" i="10"/>
  <c r="N84" i="7"/>
  <c r="D503" i="34"/>
  <c r="N41" i="7"/>
  <c r="N27" i="7"/>
  <c r="H10" i="26"/>
  <c r="L85" i="16"/>
  <c r="M73" i="10"/>
  <c r="L25" i="12"/>
  <c r="L27" i="12"/>
  <c r="N10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tc={4B9DCA17-677D-4EAF-B669-00DBD981B02A}</author>
  </authors>
  <commentList>
    <comment ref="J19" authorId="0" shapeId="0" xr:uid="{4B9DCA17-677D-4EAF-B669-00DBD981B02A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Cena z dodatkiem stopowym</t>
      </text>
    </comment>
  </commentList>
</comments>
</file>

<file path=xl/sharedStrings.xml><?xml version="1.0" encoding="utf-8"?>
<sst xmlns="http://schemas.openxmlformats.org/spreadsheetml/2006/main" count="11173" uniqueCount="5666">
  <si>
    <t>PZ 1500/50</t>
  </si>
  <si>
    <t>PZ 1500/51</t>
  </si>
  <si>
    <t>PZ 1500/52</t>
  </si>
  <si>
    <t>PZ 1500/54</t>
  </si>
  <si>
    <t>PZ 1500/56</t>
  </si>
  <si>
    <t>PZ 1500/70</t>
  </si>
  <si>
    <t>PZ 1500/72</t>
  </si>
  <si>
    <t>PZ 1500/73</t>
  </si>
  <si>
    <t>PZ 1500/80</t>
  </si>
  <si>
    <t>PZ 1500/81</t>
  </si>
  <si>
    <t>PZ 1500/87</t>
  </si>
  <si>
    <t>PZ 1504/01</t>
  </si>
  <si>
    <t>E 42 4 B 32 H5</t>
  </si>
  <si>
    <t>E 6013</t>
  </si>
  <si>
    <t>E 7014</t>
  </si>
  <si>
    <t>E 7018</t>
  </si>
  <si>
    <t>E 7016-1</t>
  </si>
  <si>
    <t xml:space="preserve">EN </t>
  </si>
  <si>
    <t>E 46 5 B 32 H5</t>
  </si>
  <si>
    <t>E 8018-G</t>
  </si>
  <si>
    <t>E 8018-C1</t>
  </si>
  <si>
    <t>E 9018-D1</t>
  </si>
  <si>
    <t xml:space="preserve">E 55 4 MnMo B 32 </t>
  </si>
  <si>
    <t>E 11018-G</t>
  </si>
  <si>
    <t>E 8018-B2</t>
  </si>
  <si>
    <t>E 9018-B3</t>
  </si>
  <si>
    <t>E 8015-B6</t>
  </si>
  <si>
    <t>E CrMo5 B</t>
  </si>
  <si>
    <t>E CrMo91 B 42 H5</t>
  </si>
  <si>
    <t>E 9018-G</t>
  </si>
  <si>
    <t>E308-L17</t>
  </si>
  <si>
    <t>E308-L15</t>
  </si>
  <si>
    <t>E316-L16</t>
  </si>
  <si>
    <t>E316-L17</t>
  </si>
  <si>
    <t>E316-L15</t>
  </si>
  <si>
    <t>E309-L17</t>
  </si>
  <si>
    <t>E309-L15</t>
  </si>
  <si>
    <t>E309Mo-L17</t>
  </si>
  <si>
    <t>E NiCl</t>
  </si>
  <si>
    <t>E NiCrFe3</t>
  </si>
  <si>
    <t>(E NiCrMo5)</t>
  </si>
  <si>
    <t>E NiCrMo3</t>
  </si>
  <si>
    <t>E NiFe Cl</t>
  </si>
  <si>
    <t>E NiFe Cl-A</t>
  </si>
  <si>
    <t>ER70S-6</t>
  </si>
  <si>
    <t>G3Si1</t>
  </si>
  <si>
    <t>G2Si</t>
  </si>
  <si>
    <t>ER70S-3</t>
  </si>
  <si>
    <t>G4Si1</t>
  </si>
  <si>
    <t>W2Si</t>
  </si>
  <si>
    <t>W3Si1</t>
  </si>
  <si>
    <t>W4Si1</t>
  </si>
  <si>
    <t>ER80S-D2</t>
  </si>
  <si>
    <t>ER80S-G</t>
  </si>
  <si>
    <t>ER100S-G</t>
  </si>
  <si>
    <t>ER90S-G</t>
  </si>
  <si>
    <t>ER80S-Ni2</t>
  </si>
  <si>
    <t>ER110S-2</t>
  </si>
  <si>
    <t>W 46 2 W 4 Mo</t>
  </si>
  <si>
    <t>W CrMo1Si</t>
  </si>
  <si>
    <t>W 2Mo</t>
  </si>
  <si>
    <t>ER100S-D</t>
  </si>
  <si>
    <t>Kaptur</t>
  </si>
  <si>
    <t>Jarzmo do podnoszenia</t>
  </si>
  <si>
    <t>Wózek</t>
  </si>
  <si>
    <t>Łącznik do podajnika drutu</t>
  </si>
  <si>
    <t>Pokrywa plastikowa</t>
  </si>
  <si>
    <t>Mocowanie prowadnika</t>
  </si>
  <si>
    <t>Złączka</t>
  </si>
  <si>
    <t>Kierownica</t>
  </si>
  <si>
    <t>Rolki prostujące</t>
  </si>
  <si>
    <t>Do połączenia kaptura i prowadnika</t>
  </si>
  <si>
    <t>Nr Katalogowy</t>
  </si>
  <si>
    <t>Opis</t>
  </si>
  <si>
    <t>Cena PLN/szt.</t>
  </si>
  <si>
    <t>Znak CE-do 500 kg</t>
  </si>
  <si>
    <t>dł.                 1,8 m</t>
  </si>
  <si>
    <t>dł.                 3,0 m</t>
  </si>
  <si>
    <t>dł.                 4,5 m</t>
  </si>
  <si>
    <t>dł.                 8,0 m</t>
  </si>
  <si>
    <t>dł.                12,0 m</t>
  </si>
  <si>
    <t>Nazwa</t>
  </si>
  <si>
    <t>średn. x dł., mm</t>
  </si>
  <si>
    <t>szt. w pudełku</t>
  </si>
  <si>
    <t>il. pudełek w kartonie</t>
  </si>
  <si>
    <t>karton [kg]</t>
  </si>
  <si>
    <t>paleta [kg]</t>
  </si>
  <si>
    <t>cena PLN/karton</t>
  </si>
  <si>
    <t xml:space="preserve">PLN/kg </t>
  </si>
  <si>
    <t>pudełko [kg]</t>
  </si>
  <si>
    <t>szpula/MP</t>
  </si>
  <si>
    <t>szpula[kg]</t>
  </si>
  <si>
    <t>il.szpul na palecie</t>
  </si>
  <si>
    <t>cena PLN/opak.</t>
  </si>
  <si>
    <t>średn. [mm]</t>
  </si>
  <si>
    <t>dł. [mm]</t>
  </si>
  <si>
    <t>opak. [kg]</t>
  </si>
  <si>
    <t>il. opak.na palecie</t>
  </si>
  <si>
    <t>1072000P00</t>
  </si>
  <si>
    <t>worek [kg]</t>
  </si>
  <si>
    <t>cena PLN/worek</t>
  </si>
  <si>
    <t>il. pudełek na palecie</t>
  </si>
  <si>
    <t>szer. [mm]</t>
  </si>
  <si>
    <t>grubość [mm]</t>
  </si>
  <si>
    <t>szpula [kg]</t>
  </si>
  <si>
    <t>il. szpul na palecie</t>
  </si>
  <si>
    <t>dł.</t>
  </si>
  <si>
    <t xml:space="preserve">  opakowanie</t>
  </si>
  <si>
    <t>paleta</t>
  </si>
  <si>
    <t>cena PLN/m</t>
  </si>
  <si>
    <t>cena PLN/szt.</t>
  </si>
  <si>
    <t>W 55 4 Mn3NiCrMo</t>
  </si>
  <si>
    <t>W CrMo2Si</t>
  </si>
  <si>
    <t>W 2Ni2</t>
  </si>
  <si>
    <t>G 4Mo</t>
  </si>
  <si>
    <t>G 2Mo</t>
  </si>
  <si>
    <t>G CrMo1Si</t>
  </si>
  <si>
    <t>G Mn3NiCrMo</t>
  </si>
  <si>
    <t>G CrMo2Si</t>
  </si>
  <si>
    <t>G 2Ni2</t>
  </si>
  <si>
    <t>G Mn3Ni1CrMo</t>
  </si>
  <si>
    <t>G Mn4Ni2CrMo</t>
  </si>
  <si>
    <t>MSG-6-GZ-C-60G</t>
  </si>
  <si>
    <t>S Al 1070</t>
  </si>
  <si>
    <t>S Al 4043</t>
  </si>
  <si>
    <t>S Al 4047</t>
  </si>
  <si>
    <t>S Al 1450</t>
  </si>
  <si>
    <t>S Al 5356</t>
  </si>
  <si>
    <t>S Al 5183</t>
  </si>
  <si>
    <t>S Al 5087</t>
  </si>
  <si>
    <t>2.5.</t>
  </si>
  <si>
    <t>3.2.</t>
  </si>
  <si>
    <t>10.3.</t>
  </si>
  <si>
    <t>Dimensions</t>
  </si>
  <si>
    <t>[pcs]</t>
  </si>
  <si>
    <t>[kg]</t>
  </si>
  <si>
    <t>67-1</t>
  </si>
  <si>
    <t>pcs</t>
  </si>
  <si>
    <t>box's</t>
  </si>
  <si>
    <t>kg[+25]</t>
  </si>
  <si>
    <t>E9015-B9</t>
  </si>
  <si>
    <t>OK 67.55</t>
  </si>
  <si>
    <t>67554030G0</t>
  </si>
  <si>
    <t>E 22 9 3 N L B 2 2</t>
  </si>
  <si>
    <t>E2209-15</t>
  </si>
  <si>
    <t>30 m</t>
  </si>
  <si>
    <t>Materiały  Spawalnicze</t>
  </si>
  <si>
    <t>OK Band 308L</t>
  </si>
  <si>
    <t>EQ308L</t>
  </si>
  <si>
    <t>OK Band 316L</t>
  </si>
  <si>
    <t>EQ316L</t>
  </si>
  <si>
    <t xml:space="preserve">Produkty sprzedawane są zgodnie z umowami handlowymi  </t>
  </si>
  <si>
    <t>E Cr Mo1 B 42 H5</t>
  </si>
  <si>
    <t>E8018-B2-H4R</t>
  </si>
  <si>
    <t>Ceny nie zawierają podatku VAT</t>
  </si>
  <si>
    <t>Aluminium Marathon Pac 141 kg</t>
  </si>
  <si>
    <t>ESAB Cennik Materiały Spawalnicze</t>
  </si>
  <si>
    <t>Spis treści</t>
  </si>
  <si>
    <t>Elektrody otulone</t>
  </si>
  <si>
    <t>Strona</t>
  </si>
  <si>
    <t>Niskostopowe</t>
  </si>
  <si>
    <t>Niestopowe zasadowe</t>
  </si>
  <si>
    <t>Wysokostopowe</t>
  </si>
  <si>
    <t>Do napawania i regeneracji</t>
  </si>
  <si>
    <t>Druty elektrodowe lite i pręty TIG</t>
  </si>
  <si>
    <t>Druty i pręty niestopowe</t>
  </si>
  <si>
    <t>Druty niskostopowe</t>
  </si>
  <si>
    <t>Pręty niskostopowe</t>
  </si>
  <si>
    <t>Druty wysokostopowe</t>
  </si>
  <si>
    <t>Pręty wysokostopowe</t>
  </si>
  <si>
    <t>Druty do napawania</t>
  </si>
  <si>
    <t>Druty rdzeniowe</t>
  </si>
  <si>
    <t>Do stali niestopowych i niskostopowych</t>
  </si>
  <si>
    <t>Do stali wysokostopowych</t>
  </si>
  <si>
    <t>Druty i pręty do stopów aluminium</t>
  </si>
  <si>
    <t>Druty</t>
  </si>
  <si>
    <t>Pręty</t>
  </si>
  <si>
    <t>Druty i pręty do stopów aluminium i miedzi</t>
  </si>
  <si>
    <t xml:space="preserve">Druty </t>
  </si>
  <si>
    <t>Druty do spawania pod topnikiem</t>
  </si>
  <si>
    <t>Topniki</t>
  </si>
  <si>
    <t>Pręty do spawania gazowego</t>
  </si>
  <si>
    <t>Podkładki ceramiczne</t>
  </si>
  <si>
    <t>Akcesoria do Marathon Pac</t>
  </si>
  <si>
    <t>Niestopowe i niskostopowe</t>
  </si>
  <si>
    <t>Marathon Pac 250 kg</t>
  </si>
  <si>
    <t>Marathon Pac 475 kg</t>
  </si>
  <si>
    <t>Elektrody niestopowe zasadowe</t>
  </si>
  <si>
    <t>4586253P00</t>
  </si>
  <si>
    <t>4586324P00</t>
  </si>
  <si>
    <t>4586404P00</t>
  </si>
  <si>
    <t>4586504P00</t>
  </si>
  <si>
    <t>4587253P00</t>
  </si>
  <si>
    <t>4587323P00</t>
  </si>
  <si>
    <t>4587403P00</t>
  </si>
  <si>
    <t>ER 146</t>
  </si>
  <si>
    <t>ER 150</t>
  </si>
  <si>
    <t>EA 146</t>
  </si>
  <si>
    <t>ER 246</t>
  </si>
  <si>
    <t>ER 346</t>
  </si>
  <si>
    <t>E 6012</t>
  </si>
  <si>
    <t>OK Flux 10.16</t>
  </si>
  <si>
    <t>OK Flux 10.70</t>
  </si>
  <si>
    <t>OK Flux 10.97</t>
  </si>
  <si>
    <t>1097000P00</t>
  </si>
  <si>
    <t>EB 146</t>
  </si>
  <si>
    <t>EB150</t>
  </si>
  <si>
    <t>EB 155</t>
  </si>
  <si>
    <t>ES MoB</t>
  </si>
  <si>
    <t>Elektrody  niskostopowe</t>
  </si>
  <si>
    <t>Elektrody specjalne - do cięcia</t>
  </si>
  <si>
    <t>Specjalne - do cięcia</t>
  </si>
  <si>
    <t>Elektrody wysokostopowe</t>
  </si>
  <si>
    <t>ES 18-8R</t>
  </si>
  <si>
    <t>ES 18-8B</t>
  </si>
  <si>
    <t>ES 18-8-6B</t>
  </si>
  <si>
    <t>ES 24-18B</t>
  </si>
  <si>
    <t>1V40400300</t>
  </si>
  <si>
    <t>1V52300300</t>
  </si>
  <si>
    <t xml:space="preserve">Niestopowe druty MAG i pręty TIG </t>
  </si>
  <si>
    <t>1A63166910</t>
  </si>
  <si>
    <t>1A63089300</t>
  </si>
  <si>
    <t>OK Tubrod 14.00S</t>
  </si>
  <si>
    <t>1M00240300</t>
  </si>
  <si>
    <t>OK Tubrod 14.01</t>
  </si>
  <si>
    <t>OK Tubrod 14.02</t>
  </si>
  <si>
    <t xml:space="preserve">OK Tubrod 14.04 </t>
  </si>
  <si>
    <t>OK Tubrod 14.05</t>
  </si>
  <si>
    <t>OK Tubrod 15.00S</t>
  </si>
  <si>
    <t>1V00240300</t>
  </si>
  <si>
    <t>1V00300300</t>
  </si>
  <si>
    <t>OK Tubrod 15.13</t>
  </si>
  <si>
    <t>151412773P</t>
  </si>
  <si>
    <t>OK Tubrod 15.15</t>
  </si>
  <si>
    <t>OK Tubrod 15.17</t>
  </si>
  <si>
    <t>OK Tubrod 15.19</t>
  </si>
  <si>
    <t>OK Tubrod 15.20</t>
  </si>
  <si>
    <t>OK Tubrod 15.22</t>
  </si>
  <si>
    <t>OK Tubrod 15.27</t>
  </si>
  <si>
    <t>93-1</t>
  </si>
  <si>
    <t>77-9</t>
  </si>
  <si>
    <t>03-0</t>
  </si>
  <si>
    <t>46-3</t>
  </si>
  <si>
    <t>OK Autrod 309MoL</t>
  </si>
  <si>
    <t>G 23 12 2 L</t>
  </si>
  <si>
    <t>ER385</t>
  </si>
  <si>
    <t>OK Autrod 2509</t>
  </si>
  <si>
    <t>ER2509</t>
  </si>
  <si>
    <t>161210R150</t>
  </si>
  <si>
    <t>161240R150</t>
  </si>
  <si>
    <t>162124R150</t>
  </si>
  <si>
    <t>OK Tigrod 347</t>
  </si>
  <si>
    <t>W 19 9 Nb</t>
  </si>
  <si>
    <t>OK Tigrod 309L</t>
  </si>
  <si>
    <t>OK Tigrod 309MoL</t>
  </si>
  <si>
    <t>165424R150</t>
  </si>
  <si>
    <t>165420R150</t>
  </si>
  <si>
    <t>W 23 12 2 L</t>
  </si>
  <si>
    <t>168632R150</t>
  </si>
  <si>
    <t>168816R150</t>
  </si>
  <si>
    <t>168820R150</t>
  </si>
  <si>
    <t>168824R150</t>
  </si>
  <si>
    <t>Druty rdzeniowe niestopowe i niskostopowe</t>
  </si>
  <si>
    <t>Druty rdzeniowe wysokostopowe</t>
  </si>
  <si>
    <t>Druty MIG do stopów aluminium</t>
  </si>
  <si>
    <t>Pręty TIG do stopów aluminium</t>
  </si>
  <si>
    <t>Druty MIG do stopów Ni i Cu</t>
  </si>
  <si>
    <t>Druty niestopowe i niskostopowe pod topnik</t>
  </si>
  <si>
    <t>Taśmy wysokostopowe</t>
  </si>
  <si>
    <t>Akcesoria do MARATHON PAC typ 93</t>
  </si>
  <si>
    <t xml:space="preserve">Akcesoria do Aluminium MARATHON PAC </t>
  </si>
  <si>
    <t>Elektrody do napawania i regeneracji</t>
  </si>
  <si>
    <t>EN 350B</t>
  </si>
  <si>
    <t>OK Gasrod 98.70</t>
  </si>
  <si>
    <t>Druty lite do napawania</t>
  </si>
  <si>
    <t>MSG-6-GZ-C-50G</t>
  </si>
  <si>
    <t>1B08129320</t>
  </si>
  <si>
    <t>1B09109320</t>
  </si>
  <si>
    <t>1B09129320</t>
  </si>
  <si>
    <t>1B12129320</t>
  </si>
  <si>
    <t>OK Autrod 347Si</t>
  </si>
  <si>
    <t>OK Autrod 308LSi</t>
  </si>
  <si>
    <t>G 19 9 L</t>
  </si>
  <si>
    <t>Wysokostopowe pręty TIG</t>
  </si>
  <si>
    <t>OK Tigrod 308L</t>
  </si>
  <si>
    <t>OK Tigrod 347Si</t>
  </si>
  <si>
    <t>OK Tigrod 308LSi</t>
  </si>
  <si>
    <t>OK Tigrod 316L</t>
  </si>
  <si>
    <t>OK Tigrod 318Si</t>
  </si>
  <si>
    <t>OK Tigrod 316LSi</t>
  </si>
  <si>
    <t>OK Tigrod 309LSi</t>
  </si>
  <si>
    <t>OK Tigrod 310</t>
  </si>
  <si>
    <t>OK Tigrod 312</t>
  </si>
  <si>
    <t>OK Tigrod 2209</t>
  </si>
  <si>
    <t>OK Tigrod 16.95</t>
  </si>
  <si>
    <t>G 19 12 3 L</t>
  </si>
  <si>
    <t>OK Autrod 318Si</t>
  </si>
  <si>
    <t>OK Autrod 316LSi</t>
  </si>
  <si>
    <t>OK Autrod 309LSi</t>
  </si>
  <si>
    <t>OK Autrod 430LNb</t>
  </si>
  <si>
    <t>OK Autrod 309Si</t>
  </si>
  <si>
    <t>ER309Si</t>
  </si>
  <si>
    <t>G 22 12 H</t>
  </si>
  <si>
    <t>1B12109320</t>
  </si>
  <si>
    <t>1B13109320</t>
  </si>
  <si>
    <t>1B26109320</t>
  </si>
  <si>
    <t>1B26129320</t>
  </si>
  <si>
    <t>132808770K</t>
  </si>
  <si>
    <t>132816R15K</t>
  </si>
  <si>
    <t>132830R15K</t>
  </si>
  <si>
    <t>133216R150</t>
  </si>
  <si>
    <t>Druty wysokostopowe MIG/MAG</t>
  </si>
  <si>
    <t>OK Autrod 16.95</t>
  </si>
  <si>
    <t>OK Autrod 2209</t>
  </si>
  <si>
    <t>OK Autrod 312</t>
  </si>
  <si>
    <t>OK Autrod 310</t>
  </si>
  <si>
    <t>MSG-2-GZ-C-350</t>
  </si>
  <si>
    <t>Niskostopowe druty MAG</t>
  </si>
  <si>
    <t>Niskostopowe pręty TIG</t>
  </si>
  <si>
    <t>1B12086900</t>
  </si>
  <si>
    <t>1B13086900</t>
  </si>
  <si>
    <t>E Fe1</t>
  </si>
  <si>
    <t>3.</t>
  </si>
  <si>
    <t>1.</t>
  </si>
  <si>
    <t>2.</t>
  </si>
  <si>
    <t>4.</t>
  </si>
  <si>
    <t>5.</t>
  </si>
  <si>
    <t>6.</t>
  </si>
  <si>
    <t>3.3.</t>
  </si>
  <si>
    <t>7.</t>
  </si>
  <si>
    <t>2.6.</t>
  </si>
  <si>
    <t>1A50166910</t>
  </si>
  <si>
    <t>6.3.</t>
  </si>
  <si>
    <t>8.</t>
  </si>
  <si>
    <t>9.</t>
  </si>
  <si>
    <t>10.1.</t>
  </si>
  <si>
    <t>10.2.</t>
  </si>
  <si>
    <t>10.</t>
  </si>
  <si>
    <t>180416R120</t>
  </si>
  <si>
    <t>180420R120</t>
  </si>
  <si>
    <t>180424R120</t>
  </si>
  <si>
    <t>180440R120</t>
  </si>
  <si>
    <t>180520R120</t>
  </si>
  <si>
    <t>180524R120</t>
  </si>
  <si>
    <t>180532R120</t>
  </si>
  <si>
    <t>181516R120</t>
  </si>
  <si>
    <t>181520R120</t>
  </si>
  <si>
    <t>181524R120</t>
  </si>
  <si>
    <t>181532R120</t>
  </si>
  <si>
    <t>181540R120</t>
  </si>
  <si>
    <t>181616R120</t>
  </si>
  <si>
    <t>181624R120</t>
  </si>
  <si>
    <t>181632R120</t>
  </si>
  <si>
    <t>181640R120</t>
  </si>
  <si>
    <t>181724R120</t>
  </si>
  <si>
    <t>181732R120</t>
  </si>
  <si>
    <t>OK Tubrod 14.03</t>
  </si>
  <si>
    <t>161140R150</t>
  </si>
  <si>
    <t>163112R150</t>
  </si>
  <si>
    <t>163132R150</t>
  </si>
  <si>
    <t>165116R150</t>
  </si>
  <si>
    <t>165124R150</t>
  </si>
  <si>
    <t>165132R150</t>
  </si>
  <si>
    <t>167520R150</t>
  </si>
  <si>
    <t>167524R150</t>
  </si>
  <si>
    <t>G Z 17 L Nb</t>
  </si>
  <si>
    <t xml:space="preserve"> - </t>
  </si>
  <si>
    <t>130824R150</t>
  </si>
  <si>
    <t>130920R150</t>
  </si>
  <si>
    <t>130924R150</t>
  </si>
  <si>
    <t>130932R150</t>
  </si>
  <si>
    <t>131216R150</t>
  </si>
  <si>
    <t>131220R150</t>
  </si>
  <si>
    <t>131224R150</t>
  </si>
  <si>
    <t>131232R150</t>
  </si>
  <si>
    <t>131320R150</t>
  </si>
  <si>
    <t>131324R150</t>
  </si>
  <si>
    <t>132220R150</t>
  </si>
  <si>
    <t>132224R150</t>
  </si>
  <si>
    <t>132616R150</t>
  </si>
  <si>
    <t>132620R150</t>
  </si>
  <si>
    <t>132624R150</t>
  </si>
  <si>
    <t>132820R15K</t>
  </si>
  <si>
    <t>132824R15K</t>
  </si>
  <si>
    <t>126016R150</t>
  </si>
  <si>
    <t>126020R150</t>
  </si>
  <si>
    <t>126024R150</t>
  </si>
  <si>
    <t>126032R150</t>
  </si>
  <si>
    <t>126116R150</t>
  </si>
  <si>
    <t>126120R150</t>
  </si>
  <si>
    <t>126124R150</t>
  </si>
  <si>
    <t>126132R150</t>
  </si>
  <si>
    <t>126416R150</t>
  </si>
  <si>
    <t>126424R150</t>
  </si>
  <si>
    <t>126420R150</t>
  </si>
  <si>
    <t>126432R150</t>
  </si>
  <si>
    <t>48002530K0</t>
  </si>
  <si>
    <t>48003240G0</t>
  </si>
  <si>
    <t>48004040V0</t>
  </si>
  <si>
    <t>48005040V0</t>
  </si>
  <si>
    <t xml:space="preserve"> </t>
  </si>
  <si>
    <t>76-3</t>
  </si>
  <si>
    <t>77-3</t>
  </si>
  <si>
    <t>56-0</t>
  </si>
  <si>
    <t>98-4</t>
  </si>
  <si>
    <t>28-0</t>
  </si>
  <si>
    <t>52-0</t>
  </si>
  <si>
    <t>94-2</t>
  </si>
  <si>
    <t>28-1</t>
  </si>
  <si>
    <t>31-1</t>
  </si>
  <si>
    <t>ER80S-B2</t>
  </si>
  <si>
    <t>131620R150</t>
  </si>
  <si>
    <t>133220R150</t>
  </si>
  <si>
    <t>ER80S-B6</t>
  </si>
  <si>
    <t>W CrMo5</t>
  </si>
  <si>
    <t>W CrMo91</t>
  </si>
  <si>
    <t>133820R150</t>
  </si>
  <si>
    <t>2,5 x 350 1/4 VP</t>
  </si>
  <si>
    <t>3,2 x 450 1/2 VP</t>
  </si>
  <si>
    <t>4,0 x 450 1/2 VP</t>
  </si>
  <si>
    <t>5,0 x 450 1/2 VP</t>
  </si>
  <si>
    <t>3.2 x 350 1/4 VP</t>
  </si>
  <si>
    <t>74703230G0</t>
  </si>
  <si>
    <t>74704040G0</t>
  </si>
  <si>
    <t xml:space="preserve">3,2 x 350 1/2 VP </t>
  </si>
  <si>
    <t>E CrMo2 B 4 2 H5</t>
  </si>
  <si>
    <t>E CrMo1 B 4 2 H5</t>
  </si>
  <si>
    <t>2,0 x 300 1/4 VP</t>
  </si>
  <si>
    <t>2,5 x 300 1/4 VP</t>
  </si>
  <si>
    <t>OK 73.08</t>
  </si>
  <si>
    <t>OK 73.68</t>
  </si>
  <si>
    <t>OK 74.46</t>
  </si>
  <si>
    <t>OK 74.78</t>
  </si>
  <si>
    <t>OK 75.75</t>
  </si>
  <si>
    <t>OK 76.18</t>
  </si>
  <si>
    <t>OK 76.28</t>
  </si>
  <si>
    <t>OK 76.35</t>
  </si>
  <si>
    <t>OK 76.98</t>
  </si>
  <si>
    <t>OK 78.16</t>
  </si>
  <si>
    <t>OK 48.05</t>
  </si>
  <si>
    <t>OK 48.08</t>
  </si>
  <si>
    <t>OK 61.30</t>
  </si>
  <si>
    <t>OK 61.35</t>
  </si>
  <si>
    <t>OK 61.81</t>
  </si>
  <si>
    <t>OK 61.85</t>
  </si>
  <si>
    <t>OK 63.20</t>
  </si>
  <si>
    <t>OK 63.30</t>
  </si>
  <si>
    <t>OK 63.35</t>
  </si>
  <si>
    <t>OK 63.80</t>
  </si>
  <si>
    <t>OK 63.85</t>
  </si>
  <si>
    <t>OK 67.13</t>
  </si>
  <si>
    <t>OK 67.15</t>
  </si>
  <si>
    <t>OK 67.45</t>
  </si>
  <si>
    <t>OK 67.50</t>
  </si>
  <si>
    <t>OK 67.70</t>
  </si>
  <si>
    <t>OK 67.75</t>
  </si>
  <si>
    <t>OK 68.81</t>
  </si>
  <si>
    <t>OK 68.82</t>
  </si>
  <si>
    <t>E 19 9 L R 1 2</t>
  </si>
  <si>
    <t>E 19 9 L B 2 2</t>
  </si>
  <si>
    <t xml:space="preserve">E 19 9 Nb B 2 2 </t>
  </si>
  <si>
    <t>E 19 12 3 L R 1 1</t>
  </si>
  <si>
    <t>E 19 12 3 L R 1 2</t>
  </si>
  <si>
    <t>E 19 12 3 L B 2 2</t>
  </si>
  <si>
    <t>E 19 12 3 Nb R 3 2</t>
  </si>
  <si>
    <t>E 19 12 3 Nb B 4 2</t>
  </si>
  <si>
    <t>E 25 20 R 1 2</t>
  </si>
  <si>
    <t>E 25 20 B 2 2</t>
  </si>
  <si>
    <t>E 18 8 Mn B 4 2</t>
  </si>
  <si>
    <t>E 22 9 3 L R 3 2</t>
  </si>
  <si>
    <t>E 23 12 L R 3 2</t>
  </si>
  <si>
    <t>E 23 12 2 L R 3 2</t>
  </si>
  <si>
    <t>E 23 12 L B 4 2</t>
  </si>
  <si>
    <t>E 29 9 R 3 2</t>
  </si>
  <si>
    <t>2.5 x 300 1/4 VP</t>
  </si>
  <si>
    <t>1,6 x 300 1/4 VP</t>
  </si>
  <si>
    <t>48002020K0</t>
  </si>
  <si>
    <t>48002530G0</t>
  </si>
  <si>
    <t>48003230G0</t>
  </si>
  <si>
    <t>48044040V0</t>
  </si>
  <si>
    <t>48053230G0</t>
  </si>
  <si>
    <t>73083240G0</t>
  </si>
  <si>
    <t>T 42 4 M M 3 H5</t>
  </si>
  <si>
    <t>T 42 2 M M 2 H5</t>
  </si>
  <si>
    <t>T 46 4 M M 2 H5</t>
  </si>
  <si>
    <t xml:space="preserve"> T 46 2 1Ni R M 3 H10</t>
  </si>
  <si>
    <t>T 42 2 1Ni R C 3 H10</t>
  </si>
  <si>
    <t>T 46 3 P C 2 H5</t>
  </si>
  <si>
    <t>T 42 6 1Ni B M 1 H5</t>
  </si>
  <si>
    <t>E81T1-Ni1MJH4</t>
  </si>
  <si>
    <t>E308LT1-4</t>
  </si>
  <si>
    <t>T 19 9 L P M 2</t>
  </si>
  <si>
    <t>E316LT1-4</t>
  </si>
  <si>
    <t>T 19 12 3 L P M 2</t>
  </si>
  <si>
    <t>E309LT1-4</t>
  </si>
  <si>
    <t>T 23 12 L P M (C) 2</t>
  </si>
  <si>
    <t>E2209T1-1(4)</t>
  </si>
  <si>
    <t>T 22 9 3 N L P C (M) 2</t>
  </si>
  <si>
    <t>EL12</t>
  </si>
  <si>
    <t>S1</t>
  </si>
  <si>
    <t>EM12</t>
  </si>
  <si>
    <t>S2</t>
  </si>
  <si>
    <t>EM12K</t>
  </si>
  <si>
    <t>S2Si</t>
  </si>
  <si>
    <t>EA2</t>
  </si>
  <si>
    <t>S2Mo</t>
  </si>
  <si>
    <t>EH12K</t>
  </si>
  <si>
    <t>S3Si</t>
  </si>
  <si>
    <t>EA4</t>
  </si>
  <si>
    <t>S3Mo</t>
  </si>
  <si>
    <t>ENi2</t>
  </si>
  <si>
    <t>S2Ni2</t>
  </si>
  <si>
    <t>EB2</t>
  </si>
  <si>
    <t>S CrMo1</t>
  </si>
  <si>
    <t>EB3R</t>
  </si>
  <si>
    <t>EG</t>
  </si>
  <si>
    <t>S3Ni1Mo</t>
  </si>
  <si>
    <t>4</t>
  </si>
  <si>
    <t>EN ISO 18273</t>
  </si>
  <si>
    <t>EN 14640, EN ISO 18274</t>
  </si>
  <si>
    <t>EN 12536</t>
  </si>
  <si>
    <t>56</t>
  </si>
  <si>
    <t>67505030G0</t>
  </si>
  <si>
    <t>OK 94.25</t>
  </si>
  <si>
    <t>4.0 x 350 1/2 VP</t>
  </si>
  <si>
    <t>67604030G0</t>
  </si>
  <si>
    <t xml:space="preserve"> -</t>
  </si>
  <si>
    <t>E C NiCu 1</t>
  </si>
  <si>
    <t>1,6 x 300</t>
  </si>
  <si>
    <t>2,0 x 300</t>
  </si>
  <si>
    <t>2,5 x 300</t>
  </si>
  <si>
    <t>2,0 x 300  1/4 VP</t>
  </si>
  <si>
    <t>2,5 x 300  1/4 VP</t>
  </si>
  <si>
    <t>3,2 x 350  1/2 VP</t>
  </si>
  <si>
    <t>5,0 x 350  1/2 VP</t>
  </si>
  <si>
    <t>4,0 x 350  1/2 VP</t>
  </si>
  <si>
    <t>2,5 x 350 1/2 VP</t>
  </si>
  <si>
    <t>4,0 x 450 3/4 VP</t>
  </si>
  <si>
    <t>5,0 x 450 3/4 VP</t>
  </si>
  <si>
    <t>6,0 x 450</t>
  </si>
  <si>
    <t>E C NiFe-1 3</t>
  </si>
  <si>
    <t>987020R150</t>
  </si>
  <si>
    <t>987025R150</t>
  </si>
  <si>
    <t>987030R150</t>
  </si>
  <si>
    <t>5.0</t>
  </si>
  <si>
    <t>98-7</t>
  </si>
  <si>
    <t>94-4</t>
  </si>
  <si>
    <t>181620R120</t>
  </si>
  <si>
    <t>ERCu</t>
  </si>
  <si>
    <t>98-2</t>
  </si>
  <si>
    <t>2.5</t>
  </si>
  <si>
    <t xml:space="preserve">10.3. </t>
  </si>
  <si>
    <t>OK Autrod 309L</t>
  </si>
  <si>
    <t xml:space="preserve"> EN 1071, EN 14172, EN 14700 (DIN)</t>
  </si>
  <si>
    <t>EN 14640, EN 18274</t>
  </si>
  <si>
    <t>2</t>
  </si>
  <si>
    <t xml:space="preserve">OK Backing 21.21 </t>
  </si>
  <si>
    <t>50</t>
  </si>
  <si>
    <t>750</t>
  </si>
  <si>
    <t>F102540001</t>
  </si>
  <si>
    <t>F102537880</t>
  </si>
  <si>
    <t>F103900880</t>
  </si>
  <si>
    <t>F103901001</t>
  </si>
  <si>
    <t>350</t>
  </si>
  <si>
    <t>1.6</t>
  </si>
  <si>
    <t>93-0</t>
  </si>
  <si>
    <t>69-1</t>
  </si>
  <si>
    <t>93-2</t>
  </si>
  <si>
    <t>94-0</t>
  </si>
  <si>
    <t>46-0</t>
  </si>
  <si>
    <t>77-0</t>
  </si>
  <si>
    <t>77-1</t>
  </si>
  <si>
    <t>69-0</t>
  </si>
  <si>
    <t>1B09086900</t>
  </si>
  <si>
    <t>132810770K</t>
  </si>
  <si>
    <t>132812770K</t>
  </si>
  <si>
    <t>1B29086900</t>
  </si>
  <si>
    <t>1B31106910</t>
  </si>
  <si>
    <t>1B31126910</t>
  </si>
  <si>
    <t>OK Tigrod 13.16</t>
  </si>
  <si>
    <t>OK Tigrod 13.32</t>
  </si>
  <si>
    <t>OK Tigrod 13.38</t>
  </si>
  <si>
    <t>130916R150</t>
  </si>
  <si>
    <t>131624R150</t>
  </si>
  <si>
    <t>133224R150</t>
  </si>
  <si>
    <t>133824R150</t>
  </si>
  <si>
    <t>OK Tubrod 14.11</t>
  </si>
  <si>
    <t>F102365880</t>
  </si>
  <si>
    <t>F102433880</t>
  </si>
  <si>
    <t>F102437881</t>
  </si>
  <si>
    <t>F102437882</t>
  </si>
  <si>
    <t>F102437883</t>
  </si>
  <si>
    <t>F102437884</t>
  </si>
  <si>
    <t>F102437885</t>
  </si>
  <si>
    <t>F102440880</t>
  </si>
  <si>
    <t>F102442880</t>
  </si>
  <si>
    <t>F102607880</t>
  </si>
  <si>
    <t>E 46 5 Z B 32</t>
  </si>
  <si>
    <t>E 46 5 1Ni B 32 H5</t>
  </si>
  <si>
    <t>E 46 6 2Ni B 32 H5</t>
  </si>
  <si>
    <t>E 50 4 MnMo B 42 H5</t>
  </si>
  <si>
    <t>E347-15</t>
  </si>
  <si>
    <t>-</t>
  </si>
  <si>
    <t>E318-17</t>
  </si>
  <si>
    <t>E318-15</t>
  </si>
  <si>
    <t>E310-16</t>
  </si>
  <si>
    <t>E310-15</t>
  </si>
  <si>
    <t>(E307-15)</t>
  </si>
  <si>
    <t>E2209-17</t>
  </si>
  <si>
    <t>E312-17</t>
  </si>
  <si>
    <t>(E312-17)</t>
  </si>
  <si>
    <t>OK Flux 10.61</t>
  </si>
  <si>
    <t>OK Flux 10.71</t>
  </si>
  <si>
    <t>OK Flux 10.81</t>
  </si>
  <si>
    <t>73082531K0</t>
  </si>
  <si>
    <t>73083230G0</t>
  </si>
  <si>
    <t>73683240G0</t>
  </si>
  <si>
    <t>74462530K0</t>
  </si>
  <si>
    <t>74463240G0</t>
  </si>
  <si>
    <t>74464040G0</t>
  </si>
  <si>
    <t>74465040G0</t>
  </si>
  <si>
    <t>74782530K0</t>
  </si>
  <si>
    <t>74783240G0</t>
  </si>
  <si>
    <t>75752530K0</t>
  </si>
  <si>
    <t>75753240G0</t>
  </si>
  <si>
    <t>76182020K0</t>
  </si>
  <si>
    <t>76182520K0</t>
  </si>
  <si>
    <t>76183230G0</t>
  </si>
  <si>
    <t>76282520K0</t>
  </si>
  <si>
    <t>76283230G0</t>
  </si>
  <si>
    <t>76352520K0</t>
  </si>
  <si>
    <t>76353230G0</t>
  </si>
  <si>
    <t>76982530K0</t>
  </si>
  <si>
    <t>76983230G0</t>
  </si>
  <si>
    <t>78162530K0</t>
  </si>
  <si>
    <t>78163240G0</t>
  </si>
  <si>
    <t>78164040G0</t>
  </si>
  <si>
    <t>78165040G0</t>
  </si>
  <si>
    <t>3,2 x 350 1/2 VP</t>
  </si>
  <si>
    <t>4,0 x 350 1/2 VP</t>
  </si>
  <si>
    <t>5,0 x 350 1/2 VP</t>
  </si>
  <si>
    <t>1A50129320</t>
  </si>
  <si>
    <t>OK Autrod 12.64</t>
  </si>
  <si>
    <t>OK Autrod 12.51</t>
  </si>
  <si>
    <t>48052020K0</t>
  </si>
  <si>
    <t>48052530K0</t>
  </si>
  <si>
    <t>48053240G0</t>
  </si>
  <si>
    <t>61304030G0</t>
  </si>
  <si>
    <t>61305030G0</t>
  </si>
  <si>
    <t>61354030G0</t>
  </si>
  <si>
    <t>OK Flux 10.05</t>
  </si>
  <si>
    <t>OK Flux 10.62</t>
  </si>
  <si>
    <t>OK Flux 10.92</t>
  </si>
  <si>
    <t>OK Flux 10.93</t>
  </si>
  <si>
    <t>OK Flux 10.96</t>
  </si>
  <si>
    <t>61814030G0</t>
  </si>
  <si>
    <t>OK Flux 10.72</t>
  </si>
  <si>
    <t>61854030G0</t>
  </si>
  <si>
    <t>63304030G0</t>
  </si>
  <si>
    <t>63305030G0</t>
  </si>
  <si>
    <t>63354030G0</t>
  </si>
  <si>
    <t>63804030G0</t>
  </si>
  <si>
    <t>63854030G0</t>
  </si>
  <si>
    <t>67134030G0</t>
  </si>
  <si>
    <t>67154030G0</t>
  </si>
  <si>
    <t>67155030G0</t>
  </si>
  <si>
    <t>67454030G0</t>
  </si>
  <si>
    <t>67455030G0</t>
  </si>
  <si>
    <t>67504030G0</t>
  </si>
  <si>
    <t>1.4.</t>
  </si>
  <si>
    <t>1.5.</t>
  </si>
  <si>
    <t>1.6.</t>
  </si>
  <si>
    <t>1.7.</t>
  </si>
  <si>
    <t>1.8.</t>
  </si>
  <si>
    <t>3,2 x 350</t>
  </si>
  <si>
    <t>4,0 x 450</t>
  </si>
  <si>
    <t>2,5 x 350</t>
  </si>
  <si>
    <t>5,0 x 450</t>
  </si>
  <si>
    <t>4,0 x 350</t>
  </si>
  <si>
    <t>5,0 x 350</t>
  </si>
  <si>
    <t>3,2 x 450</t>
  </si>
  <si>
    <t>1A50086900</t>
  </si>
  <si>
    <t>1A50089300</t>
  </si>
  <si>
    <t>1A50106910</t>
  </si>
  <si>
    <t>1A50109320</t>
  </si>
  <si>
    <t>1A50126910</t>
  </si>
  <si>
    <t>1A63086900</t>
  </si>
  <si>
    <t>1A63106910</t>
  </si>
  <si>
    <t>1A63109320</t>
  </si>
  <si>
    <t>1A63126910</t>
  </si>
  <si>
    <t>1A63129320</t>
  </si>
  <si>
    <t xml:space="preserve">OK Autrod 12.58 </t>
  </si>
  <si>
    <t>1A50129400</t>
  </si>
  <si>
    <t>67704030G0</t>
  </si>
  <si>
    <t>67754030G0</t>
  </si>
  <si>
    <t>VP = VacPac®</t>
  </si>
  <si>
    <t>OK 67.60</t>
  </si>
  <si>
    <t>68814030G0</t>
  </si>
  <si>
    <t>68815030G0</t>
  </si>
  <si>
    <t>68824030G0</t>
  </si>
  <si>
    <t>92184030G0</t>
  </si>
  <si>
    <t>92264030G0</t>
  </si>
  <si>
    <t>92265030G0</t>
  </si>
  <si>
    <t>92354030G0</t>
  </si>
  <si>
    <t>92355030G0</t>
  </si>
  <si>
    <t>92584030G0</t>
  </si>
  <si>
    <t>92604030G0</t>
  </si>
  <si>
    <t>94254030G0</t>
  </si>
  <si>
    <t>E C Ni-Cl-3</t>
  </si>
  <si>
    <t>E Ni 6182</t>
  </si>
  <si>
    <t>(NiCr15Fe6Mn)</t>
  </si>
  <si>
    <t>E Z Ni 2</t>
  </si>
  <si>
    <t>EN ISO 14172, EN ISO 1071, EN 14700</t>
  </si>
  <si>
    <t>E Ni 6625</t>
  </si>
  <si>
    <t>(NiCr22Mo9Nb)</t>
  </si>
  <si>
    <t>E C NiFe-Cl-A 1</t>
  </si>
  <si>
    <t>(EL-CuSn7)</t>
  </si>
  <si>
    <t>EN 14700</t>
  </si>
  <si>
    <t>E Z Fe1</t>
  </si>
  <si>
    <t>E Z Fe2</t>
  </si>
  <si>
    <t>E Z Fe6</t>
  </si>
  <si>
    <t>E Z Fe14</t>
  </si>
  <si>
    <t>E Fe16</t>
  </si>
  <si>
    <t>(E10-UM-60-GP)</t>
  </si>
  <si>
    <t>E Z Fe3</t>
  </si>
  <si>
    <t>E Fe4</t>
  </si>
  <si>
    <t>E Fe9</t>
  </si>
  <si>
    <t>E Z Fe9</t>
  </si>
  <si>
    <t>ERNiCrMo-3</t>
  </si>
  <si>
    <t>S Ni 6625</t>
  </si>
  <si>
    <t>ERNiCr-3</t>
  </si>
  <si>
    <t>(CuSn1)</t>
  </si>
  <si>
    <t>ERCuSi-A</t>
  </si>
  <si>
    <t>S Cu 6560</t>
  </si>
  <si>
    <t>ERCuAl-A1</t>
  </si>
  <si>
    <t>S Cu 6100</t>
  </si>
  <si>
    <t>T Fe6</t>
  </si>
  <si>
    <t>T Z Fe14</t>
  </si>
  <si>
    <t>T Fe10</t>
  </si>
  <si>
    <t>T Fe1</t>
  </si>
  <si>
    <t>T Z Fe2</t>
  </si>
  <si>
    <t>T Z Fe3</t>
  </si>
  <si>
    <t>T Fe9</t>
  </si>
  <si>
    <t>T Fe7</t>
  </si>
  <si>
    <t>2.3.</t>
  </si>
  <si>
    <t>4.1.</t>
  </si>
  <si>
    <t>6.1.</t>
  </si>
  <si>
    <t>6.2.</t>
  </si>
  <si>
    <t>ESAB</t>
  </si>
  <si>
    <t>2.4.</t>
  </si>
  <si>
    <t>161012R150</t>
  </si>
  <si>
    <t>161016R150</t>
  </si>
  <si>
    <t>161020R150</t>
  </si>
  <si>
    <t>161024R150</t>
  </si>
  <si>
    <t>161032R150</t>
  </si>
  <si>
    <t>161112R150</t>
  </si>
  <si>
    <t>161116R150</t>
  </si>
  <si>
    <t>161120R150</t>
  </si>
  <si>
    <t>161124R150</t>
  </si>
  <si>
    <t>161132R150</t>
  </si>
  <si>
    <t>161212R150</t>
  </si>
  <si>
    <t>161216R150</t>
  </si>
  <si>
    <t>161220R150</t>
  </si>
  <si>
    <t>161224R150</t>
  </si>
  <si>
    <t>161232R150</t>
  </si>
  <si>
    <t>163012R150</t>
  </si>
  <si>
    <t>163016R150</t>
  </si>
  <si>
    <t>163020R150</t>
  </si>
  <si>
    <t>163024R150</t>
  </si>
  <si>
    <t>163032R150</t>
  </si>
  <si>
    <t>163040R150</t>
  </si>
  <si>
    <t>163116R150</t>
  </si>
  <si>
    <t>163120R150</t>
  </si>
  <si>
    <t>163124R150</t>
  </si>
  <si>
    <t>163210R150</t>
  </si>
  <si>
    <t>163216R150</t>
  </si>
  <si>
    <t>163220R150</t>
  </si>
  <si>
    <t>163224R150</t>
  </si>
  <si>
    <t>163232R150</t>
  </si>
  <si>
    <t>165120R150</t>
  </si>
  <si>
    <t>165316R150</t>
  </si>
  <si>
    <t>165320R150</t>
  </si>
  <si>
    <t>165324R150</t>
  </si>
  <si>
    <t>165332R150</t>
  </si>
  <si>
    <t>167020R150</t>
  </si>
  <si>
    <t>167024R150</t>
  </si>
  <si>
    <t>168616R150</t>
  </si>
  <si>
    <t>168620R150</t>
  </si>
  <si>
    <t>168624R150</t>
  </si>
  <si>
    <t>169516R150</t>
  </si>
  <si>
    <t>169520R150</t>
  </si>
  <si>
    <t>169524R150</t>
  </si>
  <si>
    <t>169532R150</t>
  </si>
  <si>
    <t>1.1.</t>
  </si>
  <si>
    <t>OK 43.32</t>
  </si>
  <si>
    <t>OK 46.00</t>
  </si>
  <si>
    <t>E 38 0 RC 11</t>
  </si>
  <si>
    <t>OK 48.00</t>
  </si>
  <si>
    <t>E 42 4 B 42 H5</t>
  </si>
  <si>
    <t>1.2.</t>
  </si>
  <si>
    <t>OK 55.00</t>
  </si>
  <si>
    <t>OK 53.70</t>
  </si>
  <si>
    <t>OK 74.70</t>
  </si>
  <si>
    <t>OK 21.03</t>
  </si>
  <si>
    <t>OK 48.04</t>
  </si>
  <si>
    <t>E 42 5 B 12 H5</t>
  </si>
  <si>
    <t>1.3.</t>
  </si>
  <si>
    <t>AWS</t>
  </si>
  <si>
    <t>5.1.</t>
  </si>
  <si>
    <t>2.1.</t>
  </si>
  <si>
    <t>2.2.</t>
  </si>
  <si>
    <t>3.1.</t>
  </si>
  <si>
    <t>4.2.</t>
  </si>
  <si>
    <t>5.2.</t>
  </si>
  <si>
    <t>EN</t>
  </si>
  <si>
    <t>ER308L</t>
  </si>
  <si>
    <t>G 19 9 Nb Si</t>
  </si>
  <si>
    <t>ER347Si</t>
  </si>
  <si>
    <t>G 19 9 L Si</t>
  </si>
  <si>
    <t>ER308LSi</t>
  </si>
  <si>
    <t>ER316L</t>
  </si>
  <si>
    <t>G 19 12 3 Nb Si</t>
  </si>
  <si>
    <t>ER318Si</t>
  </si>
  <si>
    <t>G 19 12 3 L Si</t>
  </si>
  <si>
    <t>ER316LSi</t>
  </si>
  <si>
    <t>G 23 12 L Si</t>
  </si>
  <si>
    <t>ER309LSi</t>
  </si>
  <si>
    <t>G 23 12 L</t>
  </si>
  <si>
    <t>ER309L</t>
  </si>
  <si>
    <t>G 25 20</t>
  </si>
  <si>
    <t>ER310</t>
  </si>
  <si>
    <t>G 29 9</t>
  </si>
  <si>
    <t>ER312</t>
  </si>
  <si>
    <t>G 22 9 3 NL</t>
  </si>
  <si>
    <t>ER2209</t>
  </si>
  <si>
    <t>G 18 8 Mn</t>
  </si>
  <si>
    <t>W 19 9 L</t>
  </si>
  <si>
    <t>W 19 9 Nb Si</t>
  </si>
  <si>
    <t>W 19 9 L Si</t>
  </si>
  <si>
    <t>W 19 12 3 L</t>
  </si>
  <si>
    <t>W 19 12 3 Nb Si</t>
  </si>
  <si>
    <t>W 19 12 3 L Si</t>
  </si>
  <si>
    <t>W 23 12 L Si</t>
  </si>
  <si>
    <t>W 23 12 L</t>
  </si>
  <si>
    <t>W 25 20</t>
  </si>
  <si>
    <t>W 29 9</t>
  </si>
  <si>
    <t>W 18 8 Mn</t>
  </si>
  <si>
    <t>OK Tigrod 13.08</t>
  </si>
  <si>
    <t>OK Tigrod 13.09</t>
  </si>
  <si>
    <t>OK Tigrod 13.12</t>
  </si>
  <si>
    <t>OK Tigrod 13.22</t>
  </si>
  <si>
    <t>OK Autrod 13.28</t>
  </si>
  <si>
    <t>OK Tigrod 13.26</t>
  </si>
  <si>
    <t>OK Tigrod 13.28</t>
  </si>
  <si>
    <t>E 42 0 RR 12</t>
  </si>
  <si>
    <t>OK Tigrod 12.60</t>
  </si>
  <si>
    <t>OK Tigrod 12.61</t>
  </si>
  <si>
    <t>OK Tigrod 12.64</t>
  </si>
  <si>
    <t>OK Autrod 1070</t>
  </si>
  <si>
    <t>OK Autrod 4043</t>
  </si>
  <si>
    <t>OK Autrod 4047</t>
  </si>
  <si>
    <t>OK Autrod 1450</t>
  </si>
  <si>
    <t>OK Autrod 5356</t>
  </si>
  <si>
    <t>1B08106910</t>
  </si>
  <si>
    <t>1B08126910</t>
  </si>
  <si>
    <t>1B09106910</t>
  </si>
  <si>
    <t>E 69 4 Mn2NiCrMo B 4 2 H5</t>
  </si>
  <si>
    <t>1B09126910</t>
  </si>
  <si>
    <t>1B12106910</t>
  </si>
  <si>
    <t>1B12126910</t>
  </si>
  <si>
    <t>1B13106910</t>
  </si>
  <si>
    <t>1B13126910</t>
  </si>
  <si>
    <t>1B13129320</t>
  </si>
  <si>
    <t>1B22106910</t>
  </si>
  <si>
    <t>1B22126910</t>
  </si>
  <si>
    <t>1B26106910</t>
  </si>
  <si>
    <t>1B26126910</t>
  </si>
  <si>
    <t>1B29106910</t>
  </si>
  <si>
    <t>1B29109320</t>
  </si>
  <si>
    <t>1B29126910</t>
  </si>
  <si>
    <t>1B29129320</t>
  </si>
  <si>
    <t>OK Autrod 5183</t>
  </si>
  <si>
    <t>OK Autrod 5087</t>
  </si>
  <si>
    <t>OK Tigrod 4043</t>
  </si>
  <si>
    <t>OK Tigrod 4047</t>
  </si>
  <si>
    <t>OK Tigrod 5356</t>
  </si>
  <si>
    <t>OK Tigrod 5183</t>
  </si>
  <si>
    <t>OK Tigrod 5087</t>
  </si>
  <si>
    <t>OK Autrod 19.12</t>
  </si>
  <si>
    <t>OK Autrod 19.30</t>
  </si>
  <si>
    <t>OK Autrod 19.40</t>
  </si>
  <si>
    <t>OK Tubrod 14.13</t>
  </si>
  <si>
    <t>OK Tubrod 14.12</t>
  </si>
  <si>
    <t>OK Tubrod 15.00</t>
  </si>
  <si>
    <t>OK Tubrod 15.14</t>
  </si>
  <si>
    <t>OK Autrod 12.10</t>
  </si>
  <si>
    <t>OK Autrod 12.20</t>
  </si>
  <si>
    <t>OK Autrod 12.22</t>
  </si>
  <si>
    <t>OK Autrod 12.24</t>
  </si>
  <si>
    <t>OK Autrod 12.32</t>
  </si>
  <si>
    <t>OK Autrod 12.34</t>
  </si>
  <si>
    <t>OK Autrod 13.27</t>
  </si>
  <si>
    <t>OK Autrod 13.10SC</t>
  </si>
  <si>
    <t>OK Autrod 13.20SC</t>
  </si>
  <si>
    <t>OK Autrod 13.40</t>
  </si>
  <si>
    <t>[mm]</t>
  </si>
  <si>
    <t>maximum</t>
  </si>
  <si>
    <t>OK Backing Concave 13</t>
  </si>
  <si>
    <t>OK Backing Pipe 9</t>
  </si>
  <si>
    <t>OK Backing Pipe 12</t>
  </si>
  <si>
    <t>OK Backing Rectangular 13</t>
  </si>
  <si>
    <t>PZ 1500/01</t>
  </si>
  <si>
    <t>PZ 1500/02</t>
  </si>
  <si>
    <t>OK Autrod 347</t>
  </si>
  <si>
    <t>ER347</t>
  </si>
  <si>
    <t>S 19 9 Nb</t>
  </si>
  <si>
    <t>OK Autrod 308L</t>
  </si>
  <si>
    <t>S 19 9 L</t>
  </si>
  <si>
    <t>OK Autrod 316L</t>
  </si>
  <si>
    <t>S 19 12 3 L</t>
  </si>
  <si>
    <t>OK Band 347</t>
  </si>
  <si>
    <t>OK Band 309L</t>
  </si>
  <si>
    <t>EQ347</t>
  </si>
  <si>
    <t>S 23 12 L</t>
  </si>
  <si>
    <t>EQ309L</t>
  </si>
  <si>
    <t>S A FB 1 65 DC</t>
  </si>
  <si>
    <t>S A FB 1 55 AC H5</t>
  </si>
  <si>
    <t>S A AB 1 67 AC H5</t>
  </si>
  <si>
    <t>S A AR 1 97 AC</t>
  </si>
  <si>
    <t>S A CS 2 Cr DC</t>
  </si>
  <si>
    <t>S A AF 2 DC</t>
  </si>
  <si>
    <t>S A CS 3 Cr DC</t>
  </si>
  <si>
    <t xml:space="preserve">S A AB 1 58 AC </t>
  </si>
  <si>
    <t>987040R150</t>
  </si>
  <si>
    <t>2.0</t>
  </si>
  <si>
    <t>3.0</t>
  </si>
  <si>
    <t>4.0</t>
  </si>
  <si>
    <t>OII</t>
  </si>
  <si>
    <t>R60</t>
  </si>
  <si>
    <t>ESAB zastrzega sobie prawo wprowadzania zmian bez powiadomienia</t>
  </si>
  <si>
    <t>Prowadnik drutu</t>
  </si>
  <si>
    <t>S A AB 1 79 AC</t>
  </si>
  <si>
    <t>ER5556</t>
  </si>
  <si>
    <t>(Al99,7)</t>
  </si>
  <si>
    <t>(AlSi5)</t>
  </si>
  <si>
    <t>(AlSi12)</t>
  </si>
  <si>
    <t>(Al99,5Ti)</t>
  </si>
  <si>
    <t>(AlMg5Cr(A))</t>
  </si>
  <si>
    <t>R4043</t>
  </si>
  <si>
    <t>R4047</t>
  </si>
  <si>
    <t>R5356</t>
  </si>
  <si>
    <t>R5183</t>
  </si>
  <si>
    <t>(AlMg4,5Mn0,7(A))</t>
  </si>
  <si>
    <t>(AlMg4,5MnZr)</t>
  </si>
  <si>
    <t>ER4043</t>
  </si>
  <si>
    <t>ER4047</t>
  </si>
  <si>
    <t>ER5356</t>
  </si>
  <si>
    <t>ER5183</t>
  </si>
  <si>
    <t>67-0</t>
  </si>
  <si>
    <t>T 42 2 Z M M 2 H10</t>
  </si>
  <si>
    <t>T 50 2 Z M M 2 H10</t>
  </si>
  <si>
    <t>T 69 4 Mn2NiMo M M 2 H10</t>
  </si>
  <si>
    <t>T 42 6 2Ni M M 2 H10</t>
  </si>
  <si>
    <t>F7A2-EC1</t>
  </si>
  <si>
    <t>F7A4-EC1</t>
  </si>
  <si>
    <t>T 42 4 Z M M 2 H10</t>
  </si>
  <si>
    <t>E71T-GS</t>
  </si>
  <si>
    <t>T 42 3 B M 2 H5</t>
  </si>
  <si>
    <t>T 42 2 M C 1 H10</t>
  </si>
  <si>
    <t>T 42 2 M M 1 H10</t>
  </si>
  <si>
    <t>T 42 3 B C 2 H5</t>
  </si>
  <si>
    <t>T 46 4 1Ni P M 2 H5</t>
  </si>
  <si>
    <t>E90T5-B3</t>
  </si>
  <si>
    <t>T 42 5 Z M M 2 H5</t>
  </si>
  <si>
    <t>T 42 2 Z P C 1 H5                   T 46 2 Z P M 1 H10</t>
  </si>
  <si>
    <t>T 46 4 P M 1 H5</t>
  </si>
  <si>
    <t>T 19 9 L R M 3</t>
  </si>
  <si>
    <t>E308LT0-1</t>
  </si>
  <si>
    <t>T 19 12 3 L R M 3</t>
  </si>
  <si>
    <t>E316LT0-1</t>
  </si>
  <si>
    <t>T 23 12 L R M 3</t>
  </si>
  <si>
    <t>E309LT0-1</t>
  </si>
  <si>
    <t>T 23 12 2 L R M 3</t>
  </si>
  <si>
    <t>E309LMoT0-1</t>
  </si>
  <si>
    <t>T Z Fe1</t>
  </si>
  <si>
    <t>T Z Fe7</t>
  </si>
  <si>
    <t>2,0 x 350</t>
  </si>
  <si>
    <t>cena bazowa PLN/karton</t>
  </si>
  <si>
    <t xml:space="preserve">dopłata stopowa PLN/karton </t>
  </si>
  <si>
    <t>łączna cena PLN/kg</t>
  </si>
  <si>
    <t>cena bazowa PLN/opak.</t>
  </si>
  <si>
    <t xml:space="preserve">dopłata stopowa PLN/opak. </t>
  </si>
  <si>
    <t>dł.  [mm]</t>
  </si>
  <si>
    <t>il. opak. na palecie</t>
  </si>
  <si>
    <t>il.  szpul na palecie</t>
  </si>
  <si>
    <t>Elektrody do żeliwa i stopów Ni, Cu, Al</t>
  </si>
  <si>
    <t>Do spawania żeliwa, stopów niklu, miedzi i aluminium</t>
  </si>
  <si>
    <t>EL-AlMn1</t>
  </si>
  <si>
    <t>EL-AlSi5</t>
  </si>
  <si>
    <t>EL-AlSi12</t>
  </si>
  <si>
    <t>2.5 x 350 1/4 VP</t>
  </si>
  <si>
    <t>Ogólne warunki handlowe są dostępne na stronie internetowej: www.esab.pl</t>
  </si>
  <si>
    <t>F103899880</t>
  </si>
  <si>
    <t>Prowadnik</t>
  </si>
  <si>
    <t>Stanowisko Endless</t>
  </si>
  <si>
    <t>do opakowań typu 94-7</t>
  </si>
  <si>
    <t>do opakowań typu 93-7</t>
  </si>
  <si>
    <t>UWAGA: podane ceny jednostkowe są zaokrągone - w systemie sprzedaży obowiązują ceny za całe opakowania.</t>
  </si>
  <si>
    <t>OK 69.33</t>
  </si>
  <si>
    <t>E 20 25 5 Cu N L R 32</t>
  </si>
  <si>
    <t>E385-16</t>
  </si>
  <si>
    <t>PLN/kg</t>
  </si>
  <si>
    <t>308L, 308LSi, 308H</t>
  </si>
  <si>
    <t>11.61</t>
  </si>
  <si>
    <t>15.30</t>
  </si>
  <si>
    <t>16.10</t>
  </si>
  <si>
    <t>16.12</t>
  </si>
  <si>
    <t>16.15</t>
  </si>
  <si>
    <t>35BX</t>
  </si>
  <si>
    <t>61.20</t>
  </si>
  <si>
    <t>61.25</t>
  </si>
  <si>
    <t>61.30</t>
  </si>
  <si>
    <t>61.35</t>
  </si>
  <si>
    <t>61.35 Cryo</t>
  </si>
  <si>
    <t>61.50</t>
  </si>
  <si>
    <t>347, 347Si</t>
  </si>
  <si>
    <t>11.62</t>
  </si>
  <si>
    <t>16.11</t>
  </si>
  <si>
    <t>16.21</t>
  </si>
  <si>
    <t>61.80</t>
  </si>
  <si>
    <t>61.81</t>
  </si>
  <si>
    <t>61.85</t>
  </si>
  <si>
    <t>61.86</t>
  </si>
  <si>
    <t>316L, 316LSi, 316H</t>
  </si>
  <si>
    <t>15.31</t>
  </si>
  <si>
    <t>16.30</t>
  </si>
  <si>
    <t>16.32</t>
  </si>
  <si>
    <t>16.35</t>
  </si>
  <si>
    <t>35FX</t>
  </si>
  <si>
    <t>63.20</t>
  </si>
  <si>
    <t>63.25</t>
  </si>
  <si>
    <t>63.30</t>
  </si>
  <si>
    <t>63.34</t>
  </si>
  <si>
    <t>63.35</t>
  </si>
  <si>
    <t>63.41</t>
  </si>
  <si>
    <t>316L (SASC)</t>
  </si>
  <si>
    <t>11.63</t>
  </si>
  <si>
    <t>318, 318Si</t>
  </si>
  <si>
    <t>16.31</t>
  </si>
  <si>
    <t>16.41</t>
  </si>
  <si>
    <t>63.80</t>
  </si>
  <si>
    <t>63.85</t>
  </si>
  <si>
    <t>317L</t>
  </si>
  <si>
    <t>16.34</t>
  </si>
  <si>
    <t>64.30</t>
  </si>
  <si>
    <t>309, 309L, 309Si, 309LSi</t>
  </si>
  <si>
    <t>11.65</t>
  </si>
  <si>
    <t>11.66</t>
  </si>
  <si>
    <t>11.71</t>
  </si>
  <si>
    <t>11.72</t>
  </si>
  <si>
    <t>14.22</t>
  </si>
  <si>
    <t>16.51</t>
  </si>
  <si>
    <t>16.52</t>
  </si>
  <si>
    <t>16.53</t>
  </si>
  <si>
    <t>35CX</t>
  </si>
  <si>
    <t>67.60</t>
  </si>
  <si>
    <t>67.62</t>
  </si>
  <si>
    <t>67.66</t>
  </si>
  <si>
    <t>67.75</t>
  </si>
  <si>
    <t>309Mo, 309LMo</t>
  </si>
  <si>
    <t>16.54</t>
  </si>
  <si>
    <t>35EX</t>
  </si>
  <si>
    <t>67.70</t>
  </si>
  <si>
    <t>67.71</t>
  </si>
  <si>
    <t>309LMo ESW</t>
  </si>
  <si>
    <t>11.73</t>
  </si>
  <si>
    <t>16.55</t>
  </si>
  <si>
    <t>69.33</t>
  </si>
  <si>
    <t>16.70</t>
  </si>
  <si>
    <t>67.13</t>
  </si>
  <si>
    <t>67.15</t>
  </si>
  <si>
    <t>16.75</t>
  </si>
  <si>
    <t>68.81</t>
  </si>
  <si>
    <t>68.82</t>
  </si>
  <si>
    <t>253MA</t>
  </si>
  <si>
    <t>62.53</t>
  </si>
  <si>
    <t>430, 430Ti</t>
  </si>
  <si>
    <t>11.82</t>
  </si>
  <si>
    <t>16.76</t>
  </si>
  <si>
    <t>16.77</t>
  </si>
  <si>
    <t>16.81</t>
  </si>
  <si>
    <t>16.83</t>
  </si>
  <si>
    <t>410NiMo</t>
  </si>
  <si>
    <t>16.79</t>
  </si>
  <si>
    <t>68.17</t>
  </si>
  <si>
    <t>68.25</t>
  </si>
  <si>
    <t>16.80</t>
  </si>
  <si>
    <t>68.15</t>
  </si>
  <si>
    <t>409, 409Nb</t>
  </si>
  <si>
    <t>16.82</t>
  </si>
  <si>
    <t>11.64</t>
  </si>
  <si>
    <t>14.27</t>
  </si>
  <si>
    <t>16.86</t>
  </si>
  <si>
    <t>67.50</t>
  </si>
  <si>
    <t>67.51</t>
  </si>
  <si>
    <t>67.53</t>
  </si>
  <si>
    <t>67.55</t>
  </si>
  <si>
    <t>310LMo</t>
  </si>
  <si>
    <t>11.68</t>
  </si>
  <si>
    <t>16.87</t>
  </si>
  <si>
    <t>25 9 4 N L</t>
  </si>
  <si>
    <t>16.88</t>
  </si>
  <si>
    <t>68.53</t>
  </si>
  <si>
    <t>68.55</t>
  </si>
  <si>
    <t>18 8 Mn</t>
  </si>
  <si>
    <t>15.34</t>
  </si>
  <si>
    <t>16.95</t>
  </si>
  <si>
    <t>16.97</t>
  </si>
  <si>
    <t>67.43</t>
  </si>
  <si>
    <t>67.45</t>
  </si>
  <si>
    <t>20 16 3 Mn L</t>
  </si>
  <si>
    <t>16.38</t>
  </si>
  <si>
    <t>69.25</t>
  </si>
  <si>
    <t>NiCrFe-2</t>
  </si>
  <si>
    <t>92.15</t>
  </si>
  <si>
    <t>NiCrFe-3</t>
  </si>
  <si>
    <t>92.26</t>
  </si>
  <si>
    <t>23-250 CKT</t>
  </si>
  <si>
    <t>92.35</t>
  </si>
  <si>
    <t>19.81</t>
  </si>
  <si>
    <t>NiCr23Mo16</t>
  </si>
  <si>
    <t>92.59</t>
  </si>
  <si>
    <t>NiCrMo-3</t>
  </si>
  <si>
    <t>11.92</t>
  </si>
  <si>
    <t>19.82</t>
  </si>
  <si>
    <t>92.45</t>
  </si>
  <si>
    <t>NiCrMo-4</t>
  </si>
  <si>
    <t>19.83</t>
  </si>
  <si>
    <t>NiCrMo-6</t>
  </si>
  <si>
    <t>92.55</t>
  </si>
  <si>
    <t>NiCr-3</t>
  </si>
  <si>
    <t>11.95</t>
  </si>
  <si>
    <t>11.97</t>
  </si>
  <si>
    <t>19.85</t>
  </si>
  <si>
    <t>Ni-1</t>
  </si>
  <si>
    <t>11.96</t>
  </si>
  <si>
    <t>19.92</t>
  </si>
  <si>
    <t>92.05</t>
  </si>
  <si>
    <t>Ni-CI</t>
  </si>
  <si>
    <t>92.18</t>
  </si>
  <si>
    <t>NiFe-CI, Ni 55</t>
  </si>
  <si>
    <t>92.60</t>
  </si>
  <si>
    <t>NiFe-CI-A</t>
  </si>
  <si>
    <t>92.58</t>
  </si>
  <si>
    <t>NiCu-1</t>
  </si>
  <si>
    <t>92.78</t>
  </si>
  <si>
    <t>NiCu-7</t>
  </si>
  <si>
    <t>11.94</t>
  </si>
  <si>
    <t>19.93</t>
  </si>
  <si>
    <t>92.86</t>
  </si>
  <si>
    <t>CuNi</t>
  </si>
  <si>
    <t>19.49</t>
  </si>
  <si>
    <t>94.35</t>
  </si>
  <si>
    <t>CuSi,CuAl,CuSn</t>
  </si>
  <si>
    <t>19.12</t>
  </si>
  <si>
    <t>19.21</t>
  </si>
  <si>
    <t>19.30</t>
  </si>
  <si>
    <t>19.40</t>
  </si>
  <si>
    <t>CuAl8Ni2</t>
  </si>
  <si>
    <t>19.41</t>
  </si>
  <si>
    <t>CuAl8Ni6, CuMn13Al7</t>
  </si>
  <si>
    <t>19.46</t>
  </si>
  <si>
    <t>Dopłaty stopowe</t>
  </si>
  <si>
    <t>11.</t>
  </si>
  <si>
    <t>Gatunek stopu</t>
  </si>
  <si>
    <t xml:space="preserve">typ materiału ESAB </t>
  </si>
  <si>
    <t>310Mo-L</t>
  </si>
  <si>
    <t>NiCrMo-3 electrode</t>
  </si>
  <si>
    <t>Ni-1 electrode</t>
  </si>
  <si>
    <t>NiFe-CI electrode</t>
  </si>
  <si>
    <t>NiCu-7 electrode</t>
  </si>
  <si>
    <t>CuNi electrode</t>
  </si>
  <si>
    <t>szpula  [kg]</t>
  </si>
  <si>
    <t>Rabat na materiały wysokostopowe przysługuje tylko od ceny bazowej</t>
  </si>
  <si>
    <t>cena zakupu PLN/kg</t>
  </si>
  <si>
    <t>61301620L0</t>
  </si>
  <si>
    <t>61302020L0</t>
  </si>
  <si>
    <t>61302520L0</t>
  </si>
  <si>
    <t>61303230T0</t>
  </si>
  <si>
    <t>61352520L0</t>
  </si>
  <si>
    <t>61353230T0</t>
  </si>
  <si>
    <t>61853230T0</t>
  </si>
  <si>
    <t>63302020L0</t>
  </si>
  <si>
    <t>63303230T0</t>
  </si>
  <si>
    <t>63302520L0</t>
  </si>
  <si>
    <t>67702520L0</t>
  </si>
  <si>
    <t>67152520L0</t>
  </si>
  <si>
    <t>67153230T0</t>
  </si>
  <si>
    <t>63352520L0</t>
  </si>
  <si>
    <t>67752520L0</t>
  </si>
  <si>
    <t>67753230T0</t>
  </si>
  <si>
    <t>68812520L0</t>
  </si>
  <si>
    <t>68813230T0</t>
  </si>
  <si>
    <t>68822520L0</t>
  </si>
  <si>
    <t>68823230T0</t>
  </si>
  <si>
    <t>92183230L0</t>
  </si>
  <si>
    <t>92582520L0</t>
  </si>
  <si>
    <t>92603230L0</t>
  </si>
  <si>
    <t>94253230L0</t>
  </si>
  <si>
    <t>(ER 307)</t>
  </si>
  <si>
    <t>OK Autrod 16.97</t>
  </si>
  <si>
    <t>S 18 8 Mn</t>
  </si>
  <si>
    <t>OK Autrod 12.30</t>
  </si>
  <si>
    <t>S3</t>
  </si>
  <si>
    <t>14C816710V</t>
  </si>
  <si>
    <t>E71T-8</t>
  </si>
  <si>
    <t>T 42 2 Y N 2</t>
  </si>
  <si>
    <t>71-0</t>
  </si>
  <si>
    <t>Coreshield 15</t>
  </si>
  <si>
    <t>Shield-Bright 308L X-tra</t>
  </si>
  <si>
    <t>Shield-Bright 316L X-tra</t>
  </si>
  <si>
    <t>Shield-Bright 309L X-tra</t>
  </si>
  <si>
    <t>Shield-Bright 309LMo X-tra</t>
  </si>
  <si>
    <t>180432R120</t>
  </si>
  <si>
    <t>92182520L0</t>
  </si>
  <si>
    <t>61812520L0</t>
  </si>
  <si>
    <t>61852520L0</t>
  </si>
  <si>
    <t>63202520L0</t>
  </si>
  <si>
    <t>63802020L0</t>
  </si>
  <si>
    <t>63852520L0</t>
  </si>
  <si>
    <t>63853230T0</t>
  </si>
  <si>
    <t>67132520L0</t>
  </si>
  <si>
    <t>67133230T0</t>
  </si>
  <si>
    <t>67152020L0</t>
  </si>
  <si>
    <t>67452520L0</t>
  </si>
  <si>
    <t>67453230T0</t>
  </si>
  <si>
    <t>67502520L0</t>
  </si>
  <si>
    <t>67503230T0</t>
  </si>
  <si>
    <t>67552520L0</t>
  </si>
  <si>
    <t>67602520L0</t>
  </si>
  <si>
    <t>69333230T0</t>
  </si>
  <si>
    <t>68822020L0</t>
  </si>
  <si>
    <t>67703230T0</t>
  </si>
  <si>
    <t>92262520L0</t>
  </si>
  <si>
    <t>92263230L0</t>
  </si>
  <si>
    <t>92352520L0</t>
  </si>
  <si>
    <t>92353230L0</t>
  </si>
  <si>
    <t>92583230L0</t>
  </si>
  <si>
    <t>92602520L0</t>
  </si>
  <si>
    <t>94252530L0</t>
  </si>
  <si>
    <t>61813230T0</t>
  </si>
  <si>
    <t>63203230T0</t>
  </si>
  <si>
    <t>63353230T0</t>
  </si>
  <si>
    <t>63803230T0</t>
  </si>
  <si>
    <t>63802520L0</t>
  </si>
  <si>
    <t>67553230T0</t>
  </si>
  <si>
    <t>67603230T0</t>
  </si>
  <si>
    <t>68812020L0</t>
  </si>
  <si>
    <t>69334030G0</t>
  </si>
  <si>
    <t>92782520L0</t>
  </si>
  <si>
    <t>92783230L0</t>
  </si>
  <si>
    <t>OK 50.40</t>
  </si>
  <si>
    <t>E 42 2 RB 12</t>
  </si>
  <si>
    <t>OK 53.05</t>
  </si>
  <si>
    <t>OK 53.16</t>
  </si>
  <si>
    <t>E 42 4 B 22 H10</t>
  </si>
  <si>
    <t>E 7016</t>
  </si>
  <si>
    <t>E 38 2 B 32 H10</t>
  </si>
  <si>
    <t>OK 74.86</t>
  </si>
  <si>
    <t>74863243G3</t>
  </si>
  <si>
    <t>74862533K3</t>
  </si>
  <si>
    <t>E10018-D2</t>
  </si>
  <si>
    <t>OK Autrod 13.43</t>
  </si>
  <si>
    <t>S3Ni2,5CrMo</t>
  </si>
  <si>
    <t>Shield-Bright 308L</t>
  </si>
  <si>
    <t>Shield-Bright 316L</t>
  </si>
  <si>
    <t>Shield-Bright 309L</t>
  </si>
  <si>
    <t>Ostatnie zmiany w cenniku</t>
  </si>
  <si>
    <t>data zmiany</t>
  </si>
  <si>
    <t>163212R150</t>
  </si>
  <si>
    <t>cena zakupu PLN/opak.</t>
  </si>
  <si>
    <t>4 x 4.5</t>
  </si>
  <si>
    <t>Aluminium</t>
  </si>
  <si>
    <t>18.01</t>
  </si>
  <si>
    <t>18.04</t>
  </si>
  <si>
    <t>18.05</t>
  </si>
  <si>
    <t>18.11</t>
  </si>
  <si>
    <t>18.13</t>
  </si>
  <si>
    <t>18.15</t>
  </si>
  <si>
    <t>18.16</t>
  </si>
  <si>
    <t>18.17</t>
  </si>
  <si>
    <t>18.20</t>
  </si>
  <si>
    <t>cena PLN/kg</t>
  </si>
  <si>
    <t>Cennik numeryczny  (ceny jednostkowe / łączne)</t>
  </si>
  <si>
    <t>cena PLN/szt</t>
  </si>
  <si>
    <t>cena zakupu PLN/szt.</t>
  </si>
  <si>
    <t>131S252800</t>
  </si>
  <si>
    <t>131S302800</t>
  </si>
  <si>
    <t>131S402800</t>
  </si>
  <si>
    <t>132S202800</t>
  </si>
  <si>
    <t>OK Flux 10.10</t>
  </si>
  <si>
    <t>1074000P00</t>
  </si>
  <si>
    <t>OK Flux 10.74</t>
  </si>
  <si>
    <t>T C NiFe-1</t>
  </si>
  <si>
    <t>E 29 9 R 1 2</t>
  </si>
  <si>
    <t>MOQ kg</t>
  </si>
  <si>
    <t>ERNiCrMo-13</t>
  </si>
  <si>
    <t>S Ni 6059</t>
  </si>
  <si>
    <t>OK Tigrod 19.12</t>
  </si>
  <si>
    <t>191220R150</t>
  </si>
  <si>
    <t>191224R150</t>
  </si>
  <si>
    <t xml:space="preserve">S Cu 1898 </t>
  </si>
  <si>
    <t>1V73300300</t>
  </si>
  <si>
    <t>1V42400300</t>
  </si>
  <si>
    <t>Do użycia z OK Autrod 5356 i 5183</t>
  </si>
  <si>
    <t>OK Tigrod 19.49</t>
  </si>
  <si>
    <t>194920R150</t>
  </si>
  <si>
    <t>194924R150</t>
  </si>
  <si>
    <t>ERECuNi</t>
  </si>
  <si>
    <t>S Cu 7158</t>
  </si>
  <si>
    <t>(CuNi30)</t>
  </si>
  <si>
    <t>E 62 4 Z B T 32 H5</t>
  </si>
  <si>
    <t>35UN124600</t>
  </si>
  <si>
    <t>Nicore 55</t>
  </si>
  <si>
    <t>OK AristoRod 13.08</t>
  </si>
  <si>
    <t>OK AristoRod 13.09</t>
  </si>
  <si>
    <t>OK AristoRod 13.12</t>
  </si>
  <si>
    <t>OK AristoRod 13.22</t>
  </si>
  <si>
    <t>OK AristoRod 13.26</t>
  </si>
  <si>
    <t>OK AristoRod 12.50</t>
  </si>
  <si>
    <t>OK AristoRod 12.63</t>
  </si>
  <si>
    <t>OK AristoRod 69</t>
  </si>
  <si>
    <t>OK AristoRod 55</t>
  </si>
  <si>
    <t>181112987E</t>
  </si>
  <si>
    <t>181116987E</t>
  </si>
  <si>
    <t xml:space="preserve">MOQ </t>
  </si>
  <si>
    <t>MOQ szt.</t>
  </si>
  <si>
    <t>CuSn7</t>
  </si>
  <si>
    <t>69332520L0</t>
  </si>
  <si>
    <t>130816R150</t>
  </si>
  <si>
    <t>sobie prawo do zmiany zamówionej ilości o +/- 10%.</t>
  </si>
  <si>
    <t xml:space="preserve">W dostawach artykułów produkowanych na zamówienie - firma ESAB w uzasadnionych przypadkach zastrzega </t>
  </si>
  <si>
    <t>53163244G0</t>
  </si>
  <si>
    <t>OK Flux 10.05 20kg</t>
  </si>
  <si>
    <t>7330129038633</t>
  </si>
  <si>
    <t>OK Flux 10.10 25kg</t>
  </si>
  <si>
    <t>7330129038664</t>
  </si>
  <si>
    <t>OK Flux 10.16 25kg</t>
  </si>
  <si>
    <t>OK Flux 10.62 25kg(55lb)</t>
  </si>
  <si>
    <t>7330129064908</t>
  </si>
  <si>
    <t>OK Flux 10.70 25kg(55lb)</t>
  </si>
  <si>
    <t>7330129221011</t>
  </si>
  <si>
    <t>OK Flux 10.71 25kg(55lb)</t>
  </si>
  <si>
    <t>OK Flux 10.74 25kg(55lb)</t>
  </si>
  <si>
    <t>7330129212606</t>
  </si>
  <si>
    <t>OK Flux 10.81 25kg(55lb)</t>
  </si>
  <si>
    <t>OK Flux 10.92 25kg</t>
  </si>
  <si>
    <t>7330129038756</t>
  </si>
  <si>
    <t>OK Flux 10.93 20kg</t>
  </si>
  <si>
    <t>7330129038763</t>
  </si>
  <si>
    <t>OK Flux 10.96 25kg</t>
  </si>
  <si>
    <t>7330129065158</t>
  </si>
  <si>
    <t>OK Band 308L 30x0.5mm 25kg</t>
  </si>
  <si>
    <t>7330129168163</t>
  </si>
  <si>
    <t>OK Band 308L 60x0.5mm 25kg</t>
  </si>
  <si>
    <t>7330129168170</t>
  </si>
  <si>
    <t>OK Band 347 30x0.5mm 25kg</t>
  </si>
  <si>
    <t>7330129168200</t>
  </si>
  <si>
    <t>OK Band 347 60x0.5mm 25kg</t>
  </si>
  <si>
    <t>7330129168217</t>
  </si>
  <si>
    <t>OK Band 316L 30x0.5mm 25kg</t>
  </si>
  <si>
    <t>7330129168255</t>
  </si>
  <si>
    <t>OK Band 316L 60x0.5mm 25kg</t>
  </si>
  <si>
    <t>7330129168279</t>
  </si>
  <si>
    <t>OK Band 309L 60x0.5mm 25kg</t>
  </si>
  <si>
    <t>7330129168323</t>
  </si>
  <si>
    <t>OK Autrod 12.10 2.0mm 30kg</t>
  </si>
  <si>
    <t>7330129156481</t>
  </si>
  <si>
    <t>OK Autrod 12.10 2.5mm 30kg</t>
  </si>
  <si>
    <t>7330129156610</t>
  </si>
  <si>
    <t>OK Autrod 12.10 3.0mm 30kg</t>
  </si>
  <si>
    <t>7330129156818</t>
  </si>
  <si>
    <t>OK Autrod 12.20 1.6mm 30kg</t>
  </si>
  <si>
    <t>7330129157211</t>
  </si>
  <si>
    <t>OK Autrod 12.20 2.0mm 450kg</t>
  </si>
  <si>
    <t>7330129157358</t>
  </si>
  <si>
    <t>OK Autrod 12.20 2.5mm 100kg</t>
  </si>
  <si>
    <t>7330129222124</t>
  </si>
  <si>
    <t>OK Autrod 12.20 3.0mm 30kg</t>
  </si>
  <si>
    <t>7330129157938</t>
  </si>
  <si>
    <t>OK Autrod 12.20 3.0mm 100kg</t>
  </si>
  <si>
    <t>7330129222131</t>
  </si>
  <si>
    <t>OK Autrod 12.20 4.0mm 30kg</t>
  </si>
  <si>
    <t>7330129164141</t>
  </si>
  <si>
    <t>OK Autrod 12.20 5.0mm 30kg</t>
  </si>
  <si>
    <t>7330129172788</t>
  </si>
  <si>
    <t>OK Autrod 12.22 2.0mm 30kg</t>
  </si>
  <si>
    <t>7330129172948</t>
  </si>
  <si>
    <t>OK Autrod 12.22 2.5mm 30kg</t>
  </si>
  <si>
    <t>7330129173051</t>
  </si>
  <si>
    <t>OK Autrod 12.22 3.0mm 30kg</t>
  </si>
  <si>
    <t>7330129173204</t>
  </si>
  <si>
    <t>OK Autrod 12.22 4.0mm 30kg</t>
  </si>
  <si>
    <t>7330129173402</t>
  </si>
  <si>
    <t>OK Autrod 12.24 2.0mm 30kg</t>
  </si>
  <si>
    <t>7330129173662</t>
  </si>
  <si>
    <t>OK Autrod 12.24 2.0mm 450kg</t>
  </si>
  <si>
    <t>7330129173723</t>
  </si>
  <si>
    <t>OK Autrod 12.24 2.5mm 30kg</t>
  </si>
  <si>
    <t>7330129173778</t>
  </si>
  <si>
    <t>OK Autrod 12.24 3.0mm 30kg</t>
  </si>
  <si>
    <t>7330129173907</t>
  </si>
  <si>
    <t>OK Autrod 12.24 4.0mm 30kg</t>
  </si>
  <si>
    <t>7330129174072</t>
  </si>
  <si>
    <t>OK Autrod 12.24 5.0mm 30kg</t>
  </si>
  <si>
    <t>7330129174195</t>
  </si>
  <si>
    <t>OK Autrod 12.30 3.0mm 30kg</t>
  </si>
  <si>
    <t>7330129174409</t>
  </si>
  <si>
    <t>OK Autrod 12.30 4.0mm 30kg</t>
  </si>
  <si>
    <t>7330129174461</t>
  </si>
  <si>
    <t>OK Autrod 12.32 3.0mm 30kg</t>
  </si>
  <si>
    <t>7330129174881</t>
  </si>
  <si>
    <t>OK Autrod 12.32 3.2mm 30kg</t>
  </si>
  <si>
    <t>7330129174973</t>
  </si>
  <si>
    <t>OK Autrod 12.34 3.0mm 30kg</t>
  </si>
  <si>
    <t>7330129240050</t>
  </si>
  <si>
    <t>OK Autrod 12.34 4.0mm 30kg</t>
  </si>
  <si>
    <t>7330129240074</t>
  </si>
  <si>
    <t>OK Autrod 12.51 0.6mm 5kg</t>
  </si>
  <si>
    <t>7330129087464</t>
  </si>
  <si>
    <t>OK Autrod 12.51 0.8mm 15kg</t>
  </si>
  <si>
    <t>7330129147472</t>
  </si>
  <si>
    <t>7330129087501</t>
  </si>
  <si>
    <t>OK Autrod 12.51 0.9mm 18kg</t>
  </si>
  <si>
    <t>7330129147571</t>
  </si>
  <si>
    <t>OK Autrod 12.51 0.9mm 250kg</t>
  </si>
  <si>
    <t>7330129087563</t>
  </si>
  <si>
    <t>OK Autrod 12.51 1.0mm 5kg</t>
  </si>
  <si>
    <t>7330129087570</t>
  </si>
  <si>
    <t>OK Autrod 12.51 1.0mm 18kg</t>
  </si>
  <si>
    <t>7330129147649</t>
  </si>
  <si>
    <t>OK Autrod 12.51 1.0mm 15kg</t>
  </si>
  <si>
    <t>7330129087600</t>
  </si>
  <si>
    <t>7330129087617</t>
  </si>
  <si>
    <t>OK Autrod 12.51 1.0mm 250kg</t>
  </si>
  <si>
    <t>7330129087624</t>
  </si>
  <si>
    <t>OK Autrod 12.51 1.2mm 15kg</t>
  </si>
  <si>
    <t>7330129087662</t>
  </si>
  <si>
    <t>OK Autrod 12.51 1.2mm 18kg</t>
  </si>
  <si>
    <t>7330129087679</t>
  </si>
  <si>
    <t>OK Autrod 12.51 1.2mm 250kg</t>
  </si>
  <si>
    <t>7330129087686</t>
  </si>
  <si>
    <t>OK Autrod 12.58 1.0mm 15kg</t>
  </si>
  <si>
    <t>7330129088126</t>
  </si>
  <si>
    <t>OK Autrod 12.58 1.0mm 250kg</t>
  </si>
  <si>
    <t>7330129148387</t>
  </si>
  <si>
    <t>OK Autrod 12.58 1.2mm 15kg</t>
  </si>
  <si>
    <t>7330129088157</t>
  </si>
  <si>
    <t>OK Autrod 12.58 1.2mm 250kg</t>
  </si>
  <si>
    <t>7330129148448</t>
  </si>
  <si>
    <t>OK Autrod 12.64 0.8mm 15kg</t>
  </si>
  <si>
    <t>7330129088218</t>
  </si>
  <si>
    <t>OK Autrod 12.64 1.2mm 18kg</t>
  </si>
  <si>
    <t>7330129088355</t>
  </si>
  <si>
    <t>OK Autrod 12.64 1.6mm 18kg</t>
  </si>
  <si>
    <t>OK Autrod 13.27 2.5mm 25kg</t>
  </si>
  <si>
    <t>7330129177462</t>
  </si>
  <si>
    <t>OK Autrod 13.27 4.0mm 30kg</t>
  </si>
  <si>
    <t>7330129177653</t>
  </si>
  <si>
    <t>7330129178766</t>
  </si>
  <si>
    <t>7330129178773</t>
  </si>
  <si>
    <t>OK Tubrod 14.01 1.2mm 16kg</t>
  </si>
  <si>
    <t>7330129065899</t>
  </si>
  <si>
    <t>OK Tubrod 14.02 1.2mm 16kg</t>
  </si>
  <si>
    <t>7330129239467</t>
  </si>
  <si>
    <t>OK Tubrod 14.03 1.2mm 16kg</t>
  </si>
  <si>
    <t>7330129065974</t>
  </si>
  <si>
    <t>OK Tubrod 14.04 1.2mm 16kg</t>
  </si>
  <si>
    <t>7330129066032</t>
  </si>
  <si>
    <t>OK Tubrod 14.13 1.2mm 16kg</t>
  </si>
  <si>
    <t>7330129066544</t>
  </si>
  <si>
    <t>7330129045815</t>
  </si>
  <si>
    <t>OK Tubrod 15.00 1.0mm 16kg</t>
  </si>
  <si>
    <t>7330129066797</t>
  </si>
  <si>
    <t>OK Tubrod 15.00 1.2mm 16kg</t>
  </si>
  <si>
    <t>7330129066827</t>
  </si>
  <si>
    <t>OK Tubrod 15.13 1.2mm 16kg</t>
  </si>
  <si>
    <t>7330129045969</t>
  </si>
  <si>
    <t>OK Tubrod 15.14 1.2mm 16kg</t>
  </si>
  <si>
    <t>7330129067275</t>
  </si>
  <si>
    <t>OK Tubrod 15.14 1.4mm 16kg</t>
  </si>
  <si>
    <t>7330129067305</t>
  </si>
  <si>
    <t>OK Tubrod 15.17 1.6mm 16kg</t>
  </si>
  <si>
    <t>7330129067480</t>
  </si>
  <si>
    <t>OK Tubrod 15.19 1.2mm 16kg</t>
  </si>
  <si>
    <t>7330129167678</t>
  </si>
  <si>
    <t>OK Tubrod 15.20 1.2mm 16kg</t>
  </si>
  <si>
    <t>7330129067534</t>
  </si>
  <si>
    <t>OK Tubrod 15.27 1.2mm 16kg</t>
  </si>
  <si>
    <t>7330129067756</t>
  </si>
  <si>
    <t>OK Tubrodur 15.73 1.6mm 16kg</t>
  </si>
  <si>
    <t>7330129068043</t>
  </si>
  <si>
    <t>OK Autrod 308L 1.2mm 15kg</t>
  </si>
  <si>
    <t>7330129102310</t>
  </si>
  <si>
    <t>OK Autrod 308L 2.4mm 25kg</t>
  </si>
  <si>
    <t>7330129206629</t>
  </si>
  <si>
    <t>OK Autrod 308L 3.2mm 25kg</t>
  </si>
  <si>
    <t>7330129206636</t>
  </si>
  <si>
    <t>OK Autrod 308L 4.0mm 25kg</t>
  </si>
  <si>
    <t>7330129206643</t>
  </si>
  <si>
    <t>OK Autrod 347Si 0.8mm 15kg</t>
  </si>
  <si>
    <t>7330129102358</t>
  </si>
  <si>
    <t>OK Autrod 347Si 1.0mm 15kg</t>
  </si>
  <si>
    <t>7330129102365</t>
  </si>
  <si>
    <t>OK Autrod 347Si 1.6mm 15kg</t>
  </si>
  <si>
    <t>7330129102389</t>
  </si>
  <si>
    <t>OK Autrod 308LSi 0.8mm 5kg</t>
  </si>
  <si>
    <t>7330129102433</t>
  </si>
  <si>
    <t>OK Autrod 308LSi 0.8mm 15kg</t>
  </si>
  <si>
    <t>7330129102440</t>
  </si>
  <si>
    <t>OK Autrod 308LSi 1.0mm 15kg</t>
  </si>
  <si>
    <t>7330129102464</t>
  </si>
  <si>
    <t>OK Autrod 308LSi 1.6mm 15kg</t>
  </si>
  <si>
    <t>7330129102488</t>
  </si>
  <si>
    <t>OK Autrod 347 2.4mm 25kg</t>
  </si>
  <si>
    <t>7330129206674</t>
  </si>
  <si>
    <t>OK Autrod 347 4.0mm 25kg</t>
  </si>
  <si>
    <t>7330129206698</t>
  </si>
  <si>
    <t>OK Autrod 316L 1.2mm 15kg</t>
  </si>
  <si>
    <t>7330129166220</t>
  </si>
  <si>
    <t>OK Autrod 316L 2.4mm 25kg</t>
  </si>
  <si>
    <t>7330129206728</t>
  </si>
  <si>
    <t>OK Autrod 316L 4.0mm 25kg</t>
  </si>
  <si>
    <t>7330129206742</t>
  </si>
  <si>
    <t>OK Autrod 318Si 0.8mm 15kg</t>
  </si>
  <si>
    <t>7330129102600</t>
  </si>
  <si>
    <t>OK Autrod 318Si 1.0mm 15kg</t>
  </si>
  <si>
    <t>7330129102617</t>
  </si>
  <si>
    <t>OK Autrod 318Si 1.2mm 15kg</t>
  </si>
  <si>
    <t>7330129102624</t>
  </si>
  <si>
    <t>OK Autrod 316LSi 0.8mm 5kg</t>
  </si>
  <si>
    <t>7330129102686</t>
  </si>
  <si>
    <t>OK Autrod 316LSi 0.8mm 15kg</t>
  </si>
  <si>
    <t>7330129102693</t>
  </si>
  <si>
    <t>OK Autrod 316LSi 1.0mm 15kg</t>
  </si>
  <si>
    <t>7330129102716</t>
  </si>
  <si>
    <t>OK Autrod 316LSi 1.2mm 15kg</t>
  </si>
  <si>
    <t>7330129102723</t>
  </si>
  <si>
    <t>OK Autrod 316LSi 1.6mm 15kg</t>
  </si>
  <si>
    <t>7330129102730</t>
  </si>
  <si>
    <t>OK Autrod 309LSi 0.8mm 15kg</t>
  </si>
  <si>
    <t>7330129103126</t>
  </si>
  <si>
    <t>OK Autrod 309LSi 1.0mm 15kg</t>
  </si>
  <si>
    <t>7330129103140</t>
  </si>
  <si>
    <t>OK Autrod 309Si 1.0mm 15kg</t>
  </si>
  <si>
    <t>7330129103232</t>
  </si>
  <si>
    <t>OK Autrod 309Si 1.2mm 15kg</t>
  </si>
  <si>
    <t>7330129103249</t>
  </si>
  <si>
    <t>OK Autrod 309L 0.8mm 15kg</t>
  </si>
  <si>
    <t>7330129103287</t>
  </si>
  <si>
    <t>OK Autrod 309L 1.0mm 15kg</t>
  </si>
  <si>
    <t>7330129103294</t>
  </si>
  <si>
    <t>OK Autrod 309L 1.2mm 15kg</t>
  </si>
  <si>
    <t>7330129103300</t>
  </si>
  <si>
    <t>OK Autrod 309L 2.4mm 25kg</t>
  </si>
  <si>
    <t>7330129206827</t>
  </si>
  <si>
    <t>OK Autrod 309L 4.0mm 25kg</t>
  </si>
  <si>
    <t>7330129206841</t>
  </si>
  <si>
    <t>OK Autrod 309MoL 1.0mm 15kg</t>
  </si>
  <si>
    <t>7330129103355</t>
  </si>
  <si>
    <t>OK Autrod 309MoL 1.2mm 15kg</t>
  </si>
  <si>
    <t>7330129103362</t>
  </si>
  <si>
    <t>OK Autrod 310 1.0mm 15kg</t>
  </si>
  <si>
    <t>7330129103478</t>
  </si>
  <si>
    <t>OK Autrod 310 1.2mm 15kg</t>
  </si>
  <si>
    <t>7330129103485</t>
  </si>
  <si>
    <t>OK Autrod 312 1.0mm 15kg</t>
  </si>
  <si>
    <t>7330129103539</t>
  </si>
  <si>
    <t>OK Autrod 312 1.2mm 15kg</t>
  </si>
  <si>
    <t>7330129103546</t>
  </si>
  <si>
    <t>OK Autrod 430LNb 1.0mm 250kg</t>
  </si>
  <si>
    <t>7330129207916</t>
  </si>
  <si>
    <t>OK Autrod 430LNb 1.0mm 15kg</t>
  </si>
  <si>
    <t>7330129166985</t>
  </si>
  <si>
    <t>OK Autrod 430LNb 1.2mm 15kg</t>
  </si>
  <si>
    <t>7330129166992</t>
  </si>
  <si>
    <t>OK Autrod 2209 1.0mm 15kg</t>
  </si>
  <si>
    <t>7330129103935</t>
  </si>
  <si>
    <t>OK Autrod 2209 1.2mm 15kg</t>
  </si>
  <si>
    <t>7330129103942</t>
  </si>
  <si>
    <t>OK Autrod 2509 1.0mm 15kg</t>
  </si>
  <si>
    <t>7330129104017</t>
  </si>
  <si>
    <t>OK Autrod 2509 1.2mm 15kg</t>
  </si>
  <si>
    <t>7330129104024</t>
  </si>
  <si>
    <t>OK Autrod 16.95 0.8mm 15kg</t>
  </si>
  <si>
    <t>7330129104062</t>
  </si>
  <si>
    <t>OK Autrod 16.95 1.0mm 250kg</t>
  </si>
  <si>
    <t>7330129150526</t>
  </si>
  <si>
    <t>OK Autrod 16.95 1.0mm 15kg</t>
  </si>
  <si>
    <t>7330129104086</t>
  </si>
  <si>
    <t>OK Autrod 16.95 1.2mm 250kg</t>
  </si>
  <si>
    <t>7330129150533</t>
  </si>
  <si>
    <t>OK Autrod 16.95 1.2mm 15kg</t>
  </si>
  <si>
    <t>7330129104093</t>
  </si>
  <si>
    <t>OK Autrod 16.97 2.0mm 25kg</t>
  </si>
  <si>
    <t>7330129206865</t>
  </si>
  <si>
    <t>OK Autrod 16.97 3.2mm 25kg</t>
  </si>
  <si>
    <t>7330129206889</t>
  </si>
  <si>
    <t>OK Autrod 16.97 4.0mm 25kg</t>
  </si>
  <si>
    <t>7330129206902</t>
  </si>
  <si>
    <t>OK Autrod 1070 1.2mm 7kg</t>
  </si>
  <si>
    <t>7330129105885</t>
  </si>
  <si>
    <t>OK Autrod 1070 1.6mm 7kg</t>
  </si>
  <si>
    <t>7330129105892</t>
  </si>
  <si>
    <t>OK Autrod 4043 1.0mm 7kg</t>
  </si>
  <si>
    <t>7330129105922</t>
  </si>
  <si>
    <t>OK Autrod 4043 1.2mm 141kg</t>
  </si>
  <si>
    <t>7330129218417</t>
  </si>
  <si>
    <t>OK Autrod 4043 1.2mm 7kg</t>
  </si>
  <si>
    <t>7330129105939</t>
  </si>
  <si>
    <t>OK Autrod 4043 1.6mm 7kg</t>
  </si>
  <si>
    <t>7330129105946</t>
  </si>
  <si>
    <t>OK Autrod 4047 1.2mm 141kg</t>
  </si>
  <si>
    <t>7330129219070</t>
  </si>
  <si>
    <t>OK Autrod 4047 1.2mm 7kg</t>
  </si>
  <si>
    <t>7330129105991</t>
  </si>
  <si>
    <t>OK Autrod 4047 1.6mm 7kg</t>
  </si>
  <si>
    <t>7330129106004</t>
  </si>
  <si>
    <t>OK Autrod 1450 1.2mm 7kg</t>
  </si>
  <si>
    <t>7330129250462</t>
  </si>
  <si>
    <t>OK Autrod 1450 1.6mm 7kg</t>
  </si>
  <si>
    <t>7330129255207</t>
  </si>
  <si>
    <t>OK Autrod 5356 0.8mm 6kg</t>
  </si>
  <si>
    <t>7330129106202</t>
  </si>
  <si>
    <t>OK Autrod 5356 1.0mm 7kg</t>
  </si>
  <si>
    <t>7330129106219</t>
  </si>
  <si>
    <t>OK Autrod 5356 1.2mm 141kg</t>
  </si>
  <si>
    <t>7330129217380</t>
  </si>
  <si>
    <t>OK Autrod 5356 1.2mm 7kg</t>
  </si>
  <si>
    <t>7330129106226</t>
  </si>
  <si>
    <t>OK Autrod 5356 1.6mm 7kg</t>
  </si>
  <si>
    <t>7330129106233</t>
  </si>
  <si>
    <t>OK Autrod 5183 1.0mm 7kg</t>
  </si>
  <si>
    <t>7330129106318</t>
  </si>
  <si>
    <t>OK Autrod 5183 1.2mm 141kg</t>
  </si>
  <si>
    <t>7330129218448</t>
  </si>
  <si>
    <t>OK Autrod 5183 1.2mm 7kg</t>
  </si>
  <si>
    <t>7330129106325</t>
  </si>
  <si>
    <t>OK Autrod 5183 1.6mm 7kg</t>
  </si>
  <si>
    <t>7330129106332</t>
  </si>
  <si>
    <t>OK Autrod 5087 1.0mm 7kg</t>
  </si>
  <si>
    <t>7330129106387</t>
  </si>
  <si>
    <t>OK Autrod 5087 1.2mm 7kg</t>
  </si>
  <si>
    <t>7330129106394</t>
  </si>
  <si>
    <t>OK Autrod 5087 1.6mm 7kg</t>
  </si>
  <si>
    <t>7330129106400</t>
  </si>
  <si>
    <t>7330129107131</t>
  </si>
  <si>
    <t>OK Autrod 19.30 0.8mm 15kg</t>
  </si>
  <si>
    <t>7330129107278</t>
  </si>
  <si>
    <t>OK Autrod 19.30 1.0mm 15kg</t>
  </si>
  <si>
    <t>7330129107285</t>
  </si>
  <si>
    <t>OK Autrod 19.30 1.2mm 15kg</t>
  </si>
  <si>
    <t>7330129107292</t>
  </si>
  <si>
    <t>OK Autrod 19.40 1.0mm 15kg</t>
  </si>
  <si>
    <t>7330129107322</t>
  </si>
  <si>
    <t>OK Autrod 19.40 1.2mm 15kg</t>
  </si>
  <si>
    <t>7330129107339</t>
  </si>
  <si>
    <t>OK 21.03 2.5x350mm</t>
  </si>
  <si>
    <t>7330129000036</t>
  </si>
  <si>
    <t>OK 21.03 3.2x350mm</t>
  </si>
  <si>
    <t>7330129000074</t>
  </si>
  <si>
    <t>OK 21.03 4.0x350mm</t>
  </si>
  <si>
    <t>7330129000098</t>
  </si>
  <si>
    <t>OK 21.03 5.0x450mm</t>
  </si>
  <si>
    <t>7330129000111</t>
  </si>
  <si>
    <t>FILARC PZ6111 1.2mm 16kg</t>
  </si>
  <si>
    <t>7330129046379</t>
  </si>
  <si>
    <t>FILARC PZ6111 1.4mm 16kg</t>
  </si>
  <si>
    <t>7330129046393</t>
  </si>
  <si>
    <t>FILARC PZ6111 1.6mm 16kg</t>
  </si>
  <si>
    <t>7330129046430</t>
  </si>
  <si>
    <t>FILARC PZ6112 1.2mm 16kg</t>
  </si>
  <si>
    <t>7330129046508</t>
  </si>
  <si>
    <t>FILARC PZ6138 1.2mm 16kg</t>
  </si>
  <si>
    <t>7330129046706</t>
  </si>
  <si>
    <t>FILARC PZ6163 1.6mm 16kg</t>
  </si>
  <si>
    <t>7330129046881</t>
  </si>
  <si>
    <t>FILARC PZ6104 1.2mm 16kg</t>
  </si>
  <si>
    <t>7330129047307</t>
  </si>
  <si>
    <t>FILARC PZ6113 1.2mm 4x5kg</t>
  </si>
  <si>
    <t>7330129246366</t>
  </si>
  <si>
    <t>FILARC PZ6113 1.2mm 16kg</t>
  </si>
  <si>
    <t>7330129032563</t>
  </si>
  <si>
    <t>FILARC PZ6113 1.2mm 48x16kg</t>
  </si>
  <si>
    <t>7330129246786</t>
  </si>
  <si>
    <t>FILARC PZ6113 1.4mm 16kg</t>
  </si>
  <si>
    <t>7330129032655</t>
  </si>
  <si>
    <t>FILARC PZ6113 1.6mm 16kg</t>
  </si>
  <si>
    <t>7330129032693</t>
  </si>
  <si>
    <t>FILARC PZ6102 1.2mm 16kg</t>
  </si>
  <si>
    <t>7330129047444</t>
  </si>
  <si>
    <t>FILARC PZ6102 1.4mm 16kg</t>
  </si>
  <si>
    <t>7330129047475</t>
  </si>
  <si>
    <t>FILARC PZ6125 1.2mm 16kg</t>
  </si>
  <si>
    <t>7330129047628</t>
  </si>
  <si>
    <t>FILARC PZ6113S 1.2mm 16kg</t>
  </si>
  <si>
    <t>7330129047765</t>
  </si>
  <si>
    <t>FILARC PZ6114 1.2mm 16kg</t>
  </si>
  <si>
    <t>7330129048106</t>
  </si>
  <si>
    <t>FILARC PZ6111HS 1.6mm 16kg</t>
  </si>
  <si>
    <t>7330129048359</t>
  </si>
  <si>
    <t>FILARC PZ6105R 1.4mm 16kg</t>
  </si>
  <si>
    <t>7330129048540</t>
  </si>
  <si>
    <t>FILARC PZ6105R 1.4mm 225kg</t>
  </si>
  <si>
    <t>7330129146093</t>
  </si>
  <si>
    <t>OK 43.32 2.0x300mm</t>
  </si>
  <si>
    <t>7330129039814</t>
  </si>
  <si>
    <t>OK 43.32 2.5x350mm</t>
  </si>
  <si>
    <t>7330129039869</t>
  </si>
  <si>
    <t>OK 43.32 3.2x350mm</t>
  </si>
  <si>
    <t>7330129039951</t>
  </si>
  <si>
    <t>OK 43.32 4.0x450mm</t>
  </si>
  <si>
    <t>7330129040148</t>
  </si>
  <si>
    <t>OK 43.32 5.0x450mm</t>
  </si>
  <si>
    <t>7330129040209</t>
  </si>
  <si>
    <t>OK 46.00 1.6x300mm</t>
  </si>
  <si>
    <t>7330129002924</t>
  </si>
  <si>
    <t>OK 46.00 2.0x300mm</t>
  </si>
  <si>
    <t>7330129040483</t>
  </si>
  <si>
    <t>OK 46.00 2.5x350mm</t>
  </si>
  <si>
    <t>7330129237029</t>
  </si>
  <si>
    <t>OK 46.00 3.2x350mm</t>
  </si>
  <si>
    <t>7330129237067</t>
  </si>
  <si>
    <t>OK 46.00 4.0x350mm</t>
  </si>
  <si>
    <t>7330129237128</t>
  </si>
  <si>
    <t>OK 46.00 5.0x350mm</t>
  </si>
  <si>
    <t>7330129237166</t>
  </si>
  <si>
    <t>OK 48.00 2.0x300mm</t>
  </si>
  <si>
    <t>OK 48.00 2.5x350mm</t>
  </si>
  <si>
    <t>OK 48.00 3.2x350mm</t>
  </si>
  <si>
    <t>OK 48.00 3.2x450mm</t>
  </si>
  <si>
    <t>7330129237944</t>
  </si>
  <si>
    <t>OK 48.00 4.0x450mm</t>
  </si>
  <si>
    <t>OK 48.00 5.0x450mm</t>
  </si>
  <si>
    <t>OK 48.04 2.5x350mm</t>
  </si>
  <si>
    <t>7330129004904</t>
  </si>
  <si>
    <t>OK 48.04 4.0x450mm</t>
  </si>
  <si>
    <t>7330129005154</t>
  </si>
  <si>
    <t>OK 48.04 5.0x450mm</t>
  </si>
  <si>
    <t>7330129005253</t>
  </si>
  <si>
    <t>OK 50.40 2.5x350mm</t>
  </si>
  <si>
    <t>7330129034925</t>
  </si>
  <si>
    <t>OK 50.40 3.2x350mm</t>
  </si>
  <si>
    <t>7330129034949</t>
  </si>
  <si>
    <t>OK 50.40 4.0x450mm</t>
  </si>
  <si>
    <t>7330129034963</t>
  </si>
  <si>
    <t>OK 53.16 SPEZIAL 2.5x350 1/2VP</t>
  </si>
  <si>
    <t>7330129260959</t>
  </si>
  <si>
    <t>OK 53.16 SPEZIAL 3.2x450 1/2VP</t>
  </si>
  <si>
    <t>7330129203826</t>
  </si>
  <si>
    <t>OK 53.70 2.5x350mm</t>
  </si>
  <si>
    <t>7330129009367</t>
  </si>
  <si>
    <t>OK 53.70 3.2x350mm</t>
  </si>
  <si>
    <t>7330129009404</t>
  </si>
  <si>
    <t>OK 55.00 2.5x350mm</t>
  </si>
  <si>
    <t>OK 55.00 3.2x450mm</t>
  </si>
  <si>
    <t>OK 55.00 4.0x450mm</t>
  </si>
  <si>
    <t>OK 55.00 5.0x450mm</t>
  </si>
  <si>
    <t>OK 55.00 6.0x450mm</t>
  </si>
  <si>
    <t>OK 61.30 1.6x300mm</t>
  </si>
  <si>
    <t>7330129010066</t>
  </si>
  <si>
    <t>OK 61.30 2.0x300mm</t>
  </si>
  <si>
    <t>7330129010165</t>
  </si>
  <si>
    <t>OK 61.30 2.5x300mm</t>
  </si>
  <si>
    <t>7330129010288</t>
  </si>
  <si>
    <t>OK 61.30 3.2x350mm</t>
  </si>
  <si>
    <t>7330129010448</t>
  </si>
  <si>
    <t>OK 61.30 4.0x350mm</t>
  </si>
  <si>
    <t>7330129010608</t>
  </si>
  <si>
    <t>OK 63.30 1.6x300mm</t>
  </si>
  <si>
    <t>7330129013524</t>
  </si>
  <si>
    <t>OK 63.30 2.0x300mm</t>
  </si>
  <si>
    <t>7330129013623</t>
  </si>
  <si>
    <t>OK 63.30 2.5x300mm</t>
  </si>
  <si>
    <t>7330129013760</t>
  </si>
  <si>
    <t>OK 63.30 3.2x350mm</t>
  </si>
  <si>
    <t>7330129013920</t>
  </si>
  <si>
    <t xml:space="preserve">OK 63.30 4.0x350mm     </t>
  </si>
  <si>
    <t>7330129014026</t>
  </si>
  <si>
    <t>OK 63.30 5.0x350mm</t>
  </si>
  <si>
    <t>7330129014125</t>
  </si>
  <si>
    <t>OK 67.60 2.0x300mm</t>
  </si>
  <si>
    <t>7330129018222</t>
  </si>
  <si>
    <t>OK 67.60 2.5x300mm</t>
  </si>
  <si>
    <t>7330129018260</t>
  </si>
  <si>
    <t>OK 67.60 3.2x350mm</t>
  </si>
  <si>
    <t>7330129018345</t>
  </si>
  <si>
    <t>OK 67.60 4.0x350mm</t>
  </si>
  <si>
    <t>7330129018420</t>
  </si>
  <si>
    <t>OK 67.70 2.5x300mm</t>
  </si>
  <si>
    <t>7330129019182</t>
  </si>
  <si>
    <t>OK 67.70 3.2x350mm</t>
  </si>
  <si>
    <t>7330129019304</t>
  </si>
  <si>
    <t>OK 67.70 4.0x350mm</t>
  </si>
  <si>
    <t>7330129019403</t>
  </si>
  <si>
    <t>7330129229024</t>
  </si>
  <si>
    <t>7330129229048</t>
  </si>
  <si>
    <t>7330129229062</t>
  </si>
  <si>
    <t>7330129229086</t>
  </si>
  <si>
    <t>7330129229246</t>
  </si>
  <si>
    <t>7330129229482</t>
  </si>
  <si>
    <t>7330129229505</t>
  </si>
  <si>
    <t>7330129229529</t>
  </si>
  <si>
    <t>7330129229543</t>
  </si>
  <si>
    <t>7330129229581</t>
  </si>
  <si>
    <t>7330129229604</t>
  </si>
  <si>
    <t>7330129229628</t>
  </si>
  <si>
    <t>7330129229642</t>
  </si>
  <si>
    <t>7330129229666</t>
  </si>
  <si>
    <t>7330129229680</t>
  </si>
  <si>
    <t>7330129229727</t>
  </si>
  <si>
    <t>7330129229741</t>
  </si>
  <si>
    <t>7330129229765</t>
  </si>
  <si>
    <t>7330129229789</t>
  </si>
  <si>
    <t>7330129229802</t>
  </si>
  <si>
    <t>7330129229826</t>
  </si>
  <si>
    <t>7330129229840</t>
  </si>
  <si>
    <t>7330129229864</t>
  </si>
  <si>
    <t>7330129229888</t>
  </si>
  <si>
    <t>7330129229901</t>
  </si>
  <si>
    <t>7330129229925</t>
  </si>
  <si>
    <t>7330129229949</t>
  </si>
  <si>
    <t>7330129229963</t>
  </si>
  <si>
    <t>7330129229987</t>
  </si>
  <si>
    <t>7330129230006</t>
  </si>
  <si>
    <t>OK Flux 10.72 25kg(55lb)</t>
  </si>
  <si>
    <t>7330129211289</t>
  </si>
  <si>
    <t>OK Flux 10.97 25kg</t>
  </si>
  <si>
    <t>7330129236565</t>
  </si>
  <si>
    <t>OK Tigrod 12.60 1.6x1000mm 5kg</t>
  </si>
  <si>
    <t>7330129078738</t>
  </si>
  <si>
    <t>OK Tigrod 12.60 2.0x1000mm 5kg</t>
  </si>
  <si>
    <t>7330129078745</t>
  </si>
  <si>
    <t>OK Tigrod 12.60 2.4x1000mm 5kg</t>
  </si>
  <si>
    <t>7330129078752</t>
  </si>
  <si>
    <t>OK Tigrod 12.60 3.2x1000mm 5kg</t>
  </si>
  <si>
    <t>7330129078783</t>
  </si>
  <si>
    <t>OK Tigrod 12.61 1.6x1000mm 5kg</t>
  </si>
  <si>
    <t>7330129078790</t>
  </si>
  <si>
    <t>OK Tigrod 12.61 2.0x1000mm 5kg</t>
  </si>
  <si>
    <t>7330129078806</t>
  </si>
  <si>
    <t>OK Tigrod 12.61 2.4x1000mm 5kg</t>
  </si>
  <si>
    <t>7330129078813</t>
  </si>
  <si>
    <t>OK Tigrod 12.61 3.2x1000mm 5kg</t>
  </si>
  <si>
    <t>7330129175765</t>
  </si>
  <si>
    <t>OK Tigrod 12.64 1.6x1000mm 5kg</t>
  </si>
  <si>
    <t>7330129113293</t>
  </si>
  <si>
    <t>OK Tigrod 12.64 2.0x1000mm 5kg</t>
  </si>
  <si>
    <t>7330129113309</t>
  </si>
  <si>
    <t>OK Tigrod 12.64 2.4x1000mm 5kg</t>
  </si>
  <si>
    <t>7330129078851</t>
  </si>
  <si>
    <t>OK Tigrod 12.64 3.2x1000mm 5kg</t>
  </si>
  <si>
    <t>7330129162437</t>
  </si>
  <si>
    <t>OK Tigrod 13.09 1.6x1000mm 5kg</t>
  </si>
  <si>
    <t>7330129078875</t>
  </si>
  <si>
    <t>OK Tigrod 13.09 2.0x1000mm 5kg</t>
  </si>
  <si>
    <t>7330129078882</t>
  </si>
  <si>
    <t>OK Tigrod 13.09 2.4x1000mm 5kg</t>
  </si>
  <si>
    <t>7330129078899</t>
  </si>
  <si>
    <t>OK Tigrod 13.09 3.2x1000mm 5kg</t>
  </si>
  <si>
    <t>7330129078929</t>
  </si>
  <si>
    <t>OK Tigrod 13.12 1.6x1000mm 5kg</t>
  </si>
  <si>
    <t>7330129078943</t>
  </si>
  <si>
    <t>OK Tigrod 13.12 2.0x1000mm 5kg</t>
  </si>
  <si>
    <t>7330129078950</t>
  </si>
  <si>
    <t>OK Tigrod 13.12 2.4x1000mm 5kg</t>
  </si>
  <si>
    <t>7330129078967</t>
  </si>
  <si>
    <t>OK Tigrod 13.12 3.2x1000mm 5kg</t>
  </si>
  <si>
    <t>7330129078981</t>
  </si>
  <si>
    <t>OK Tigrod 55 2.0x1000 5kg</t>
  </si>
  <si>
    <t>7330129079001</t>
  </si>
  <si>
    <t>OK Tigrod 55 2.4x1000mm 5kg</t>
  </si>
  <si>
    <t>7330129079018</t>
  </si>
  <si>
    <t>OK Tigrod 13.16 2.0x1000mm 5kg</t>
  </si>
  <si>
    <t>7330129117697</t>
  </si>
  <si>
    <t>OK Tigrod 13.16 2.4x1000mm 5kg</t>
  </si>
  <si>
    <t>7330129113613</t>
  </si>
  <si>
    <t>OK Autrod 13.10 SC 2.5mm 30kg</t>
  </si>
  <si>
    <t>7330129240197</t>
  </si>
  <si>
    <t>OK Autrod 13.10 SC 3.0mm 30kg</t>
  </si>
  <si>
    <t>7330129240203</t>
  </si>
  <si>
    <t>OK Autrod 13.10 SC 4.0mm 30kg</t>
  </si>
  <si>
    <t>7330129240227</t>
  </si>
  <si>
    <t>OK Tigrod 13.22 2.0x1000mm 5kg</t>
  </si>
  <si>
    <t>7330129079032</t>
  </si>
  <si>
    <t>OK Tigrod 13.22 2.4x1000mm 5kg</t>
  </si>
  <si>
    <t>7330129079049</t>
  </si>
  <si>
    <t>OK Tigrod 13.26 1.6x1000mm 5kg</t>
  </si>
  <si>
    <t>7330129165117</t>
  </si>
  <si>
    <t>OK Tigrod 13.26 2.0x1000mm 5kg</t>
  </si>
  <si>
    <t>7330129165131</t>
  </si>
  <si>
    <t>OK Tigrod 13.26 2.4x1000mm 5kg</t>
  </si>
  <si>
    <t>7330129165155</t>
  </si>
  <si>
    <t>OK Autrod 13.28 0.8mm 15kg</t>
  </si>
  <si>
    <t>7330129212507</t>
  </si>
  <si>
    <t>OK Autrod 13.28 1.0mm 15kg</t>
  </si>
  <si>
    <t>7330129212514</t>
  </si>
  <si>
    <t>OK Autrod 13.28 1.2mm 15kg</t>
  </si>
  <si>
    <t>7330129212521</t>
  </si>
  <si>
    <t>OK Tigrod 13.28 1.6x1000mm 5kg</t>
  </si>
  <si>
    <t>7330129212538</t>
  </si>
  <si>
    <t>OK Tigrod 13.28 2.0x1000mm 5kg</t>
  </si>
  <si>
    <t>7330129212545</t>
  </si>
  <si>
    <t>OK Tigrod 13.28 2.4x1000mm 5kg</t>
  </si>
  <si>
    <t>7330129165261</t>
  </si>
  <si>
    <t>OK Tigrod 13.32 1.6x1000mm 5kg</t>
  </si>
  <si>
    <t>7330129165605</t>
  </si>
  <si>
    <t>OK Tigrod 13.32 2.0x1000mm 5kg</t>
  </si>
  <si>
    <t>7330129165612</t>
  </si>
  <si>
    <t>OK Tigrod 13.32 2.4x1000mm 5kg</t>
  </si>
  <si>
    <t>7330129165629</t>
  </si>
  <si>
    <t>OK Tigrod 13.38 2.0x1000mm 5kg</t>
  </si>
  <si>
    <t>7330129165728</t>
  </si>
  <si>
    <t>OK Tigrod 13.38 2.4x1000mm 5kg</t>
  </si>
  <si>
    <t>7330129165735</t>
  </si>
  <si>
    <t>7330129259519</t>
  </si>
  <si>
    <t>OK Tubrod 14.12 1.2mm 200kg</t>
  </si>
  <si>
    <t>7330129259564</t>
  </si>
  <si>
    <t>7330129259571</t>
  </si>
  <si>
    <t>Coreshield 8 1.6mm 11.3kg VP</t>
  </si>
  <si>
    <t>7330129210961</t>
  </si>
  <si>
    <t>7330129211050</t>
  </si>
  <si>
    <t>OK Tigrod 308L 1.2x1000mm 5kg</t>
  </si>
  <si>
    <t>7330129104208</t>
  </si>
  <si>
    <t>OK Tigrod 308L 1.6x1000mm 5kg</t>
  </si>
  <si>
    <t>7330129104215</t>
  </si>
  <si>
    <t>OK Tigrod 308L 2.0x1000mm 5kg</t>
  </si>
  <si>
    <t>7330129104222</t>
  </si>
  <si>
    <t>OK Tigrod 308L 2.4x1000mm 5kg</t>
  </si>
  <si>
    <t>7330129104239</t>
  </si>
  <si>
    <t>OK Tigrod 308L 3.2x1000mm 5kg</t>
  </si>
  <si>
    <t>7330129104246</t>
  </si>
  <si>
    <t>OK Tigrod 347Si 1.2x1000mm 5kg</t>
  </si>
  <si>
    <t>7330129104277</t>
  </si>
  <si>
    <t>OK Tigrod 347Si 1.6x1000mm 5kg</t>
  </si>
  <si>
    <t>7330129104284</t>
  </si>
  <si>
    <t>OK Tigrod 347Si 2.0x1000mm 5kg</t>
  </si>
  <si>
    <t>7330129104291</t>
  </si>
  <si>
    <t>OK Tigrod 347Si 2.4x1000mm 5kg</t>
  </si>
  <si>
    <t>7330129104307</t>
  </si>
  <si>
    <t>OK Tigrod 347Si 3.2x1000mm 5kg</t>
  </si>
  <si>
    <t>7330129104314</t>
  </si>
  <si>
    <t>OK Tigrod 347Si 4.0x1000mm 5kg</t>
  </si>
  <si>
    <t>7330129104321</t>
  </si>
  <si>
    <t>OK Tigrod 308LSi 1.0x1000 5kg</t>
  </si>
  <si>
    <t>7330129104338</t>
  </si>
  <si>
    <t>OK Tigrod 308LSi 1.2x1000 5kg</t>
  </si>
  <si>
    <t>7330129104345</t>
  </si>
  <si>
    <t>OK Tigrod 308LSi 1.6x1000 5kg</t>
  </si>
  <si>
    <t>7330129104352</t>
  </si>
  <si>
    <t>OK Tigrod 308LSi 2.0x1000 5kg</t>
  </si>
  <si>
    <t>7330129104369</t>
  </si>
  <si>
    <t>OK Tigrod 308LSi 2.4x1000 5kg</t>
  </si>
  <si>
    <t>7330129104376</t>
  </si>
  <si>
    <t>OK Tigrod 308LSi 3.2x1000 5kg</t>
  </si>
  <si>
    <t>7330129104383</t>
  </si>
  <si>
    <t>OK Tigrod 308LSi 4.0x1000 5kg</t>
  </si>
  <si>
    <t>7330129104390</t>
  </si>
  <si>
    <t>OK Tigrod 316L 1.6x1000mm 5kg</t>
  </si>
  <si>
    <t>7330129104499</t>
  </si>
  <si>
    <t>OK Tigrod 316L 2.0x1000mm 5kg</t>
  </si>
  <si>
    <t>7330129104505</t>
  </si>
  <si>
    <t>OK Tigrod 316L 2.4x1000mm 5kg</t>
  </si>
  <si>
    <t>7330129104512</t>
  </si>
  <si>
    <t>OK Tigrod 316L 3.2x1000mm 5kg</t>
  </si>
  <si>
    <t>7330129104529</t>
  </si>
  <si>
    <t>OK Tigrod 316L 4.0x1000mm 5kg</t>
  </si>
  <si>
    <t>7330129104536</t>
  </si>
  <si>
    <t>OK Tigrod 318Si 1.2x1000mm 5kg</t>
  </si>
  <si>
    <t>7330129104550</t>
  </si>
  <si>
    <t>OK Tigrod 318Si 1.6x1000mm 5kg</t>
  </si>
  <si>
    <t>7330129104567</t>
  </si>
  <si>
    <t>OK Tigrod 318Si 2.0x1000mm 5kg</t>
  </si>
  <si>
    <t>7330129104574</t>
  </si>
  <si>
    <t>OK Tigrod 318Si 2.4x1000mm 5kg</t>
  </si>
  <si>
    <t>7330129104581</t>
  </si>
  <si>
    <t>OK Tigrod 318Si 3.2x1000mm 5kg</t>
  </si>
  <si>
    <t>7330129104598</t>
  </si>
  <si>
    <t>OK Tigrod 316LSi 1.0x1000 5kg</t>
  </si>
  <si>
    <t>7330129104611</t>
  </si>
  <si>
    <t>OK Tigrod 316LSi 1.2x1000 5kg</t>
  </si>
  <si>
    <t>7330129104628</t>
  </si>
  <si>
    <t>OK Tigrod 316LSi 1.6x1000 5kg</t>
  </si>
  <si>
    <t>7330129104635</t>
  </si>
  <si>
    <t>OK Tigrod 316LSi 2.0x1000 5kg</t>
  </si>
  <si>
    <t>7330129104642</t>
  </si>
  <si>
    <t>OK Tigrod 316LSi 2.4x1000 5kg</t>
  </si>
  <si>
    <t>7330129104659</t>
  </si>
  <si>
    <t>OK Tigrod 316LSi 3.2x1000 5kg</t>
  </si>
  <si>
    <t>7330129104666</t>
  </si>
  <si>
    <t>OK Tigrod 309LSi 1.6x1000 5kg</t>
  </si>
  <si>
    <t>7330129104932</t>
  </si>
  <si>
    <t>OK Tigrod 309LSi 2.0x1000 5kg</t>
  </si>
  <si>
    <t>7330129104949</t>
  </si>
  <si>
    <t>OK Tigrod 309LSi 2.4x1000 5kg</t>
  </si>
  <si>
    <t>7330129104956</t>
  </si>
  <si>
    <t>OK Tigrod 309LSi 3.2x1000 5kg</t>
  </si>
  <si>
    <t>7330129104963</t>
  </si>
  <si>
    <t>OK Tigrod 309L 1.6x1000mm 5kg</t>
  </si>
  <si>
    <t>7330129105052</t>
  </si>
  <si>
    <t>OK Tigrod 309L 2.0x1000mm 5kg</t>
  </si>
  <si>
    <t>7330129105069</t>
  </si>
  <si>
    <t>OK Tigrod 309L 2.4x1000mm 5kg</t>
  </si>
  <si>
    <t>7330129105076</t>
  </si>
  <si>
    <t>OK Tigrod 309L 3.2x1000mm 5kg</t>
  </si>
  <si>
    <t>7330129105083</t>
  </si>
  <si>
    <t>OK Tigrod 309MoL 2.0x1000 5kg</t>
  </si>
  <si>
    <t>7330129105120</t>
  </si>
  <si>
    <t>OK Tigrod 309MoL 2.4x1000 5kg</t>
  </si>
  <si>
    <t>7330129105137</t>
  </si>
  <si>
    <t>OK Tigrod 310 2.0x1000mm 5kg</t>
  </si>
  <si>
    <t>7330129105243</t>
  </si>
  <si>
    <t>OK Tigrod 310 2.4x1000mm 5kg</t>
  </si>
  <si>
    <t>7330129105250</t>
  </si>
  <si>
    <t>OK Tigrod 312 2.0x1000mm 5kg</t>
  </si>
  <si>
    <t>7330129105304</t>
  </si>
  <si>
    <t>OK Tigrod 312 2.4x1000mm 5kg</t>
  </si>
  <si>
    <t>7330129105311</t>
  </si>
  <si>
    <t>OK Tigrod 2209 1.6x1000mm 5kg</t>
  </si>
  <si>
    <t>7330129105649</t>
  </si>
  <si>
    <t>OK Tigrod 2209 2.0x1000mm 5kg</t>
  </si>
  <si>
    <t>7330129105656</t>
  </si>
  <si>
    <t>OK Tigrod 2209 2.4x1000mm 5kg</t>
  </si>
  <si>
    <t>7330129105663</t>
  </si>
  <si>
    <t>OK Tigrod 2209 3.2x1000mm 5kg</t>
  </si>
  <si>
    <t>7330129105670</t>
  </si>
  <si>
    <t>OK Tigrod 2509 1.6x1000mm 5kg</t>
  </si>
  <si>
    <t>7330129105755</t>
  </si>
  <si>
    <t>OK Tigrod 2509 2.0x1000mm 5kg</t>
  </si>
  <si>
    <t>7330129105762</t>
  </si>
  <si>
    <t>OK Tigrod 2509 2.4x1000mm 5kg</t>
  </si>
  <si>
    <t>7330129105779</t>
  </si>
  <si>
    <t>OK Tigrod 16.95 1.6x1000mm 5kg</t>
  </si>
  <si>
    <t>7330129105816</t>
  </si>
  <si>
    <t>OK Tigrod 16.95 2.0x1000mm 5kg</t>
  </si>
  <si>
    <t>7330129105823</t>
  </si>
  <si>
    <t>OK Tigrod 16.95 2.4x1000mm 5kg</t>
  </si>
  <si>
    <t>7330129105830</t>
  </si>
  <si>
    <t>OK Tigrod 16.95 3.2x1000mm 5kg</t>
  </si>
  <si>
    <t>7330129105847</t>
  </si>
  <si>
    <t>OK Tigrod 4043 1.6x1000mm 2.5kg</t>
  </si>
  <si>
    <t>7330129106578</t>
  </si>
  <si>
    <t>OK Tigrod 4043 2.0x1000mm 2.5kg</t>
  </si>
  <si>
    <t>7330129106585</t>
  </si>
  <si>
    <t>OK Tigrod 4043 2.4x1000mm 2.5kg</t>
  </si>
  <si>
    <t>7330129106592</t>
  </si>
  <si>
    <t>OK Tigrod 4043 3.2x1000mm 2.5kg</t>
  </si>
  <si>
    <t>7330129106608</t>
  </si>
  <si>
    <t>OK Tigrod 4043 4.0x1000mm 2.5kg</t>
  </si>
  <si>
    <t>7330129106615</t>
  </si>
  <si>
    <t>OK Tigrod 4047 2.0x1000mm 2.5kg</t>
  </si>
  <si>
    <t>7330129106646</t>
  </si>
  <si>
    <t>OK Tigrod 4047 2.4x1000mm 2.5kg</t>
  </si>
  <si>
    <t>7330129106653</t>
  </si>
  <si>
    <t>OK Tigrod 4047 3.2x1000mm 2.5kg</t>
  </si>
  <si>
    <t>7330129106660</t>
  </si>
  <si>
    <t>OK Tigrod 5356 1.6x1000mm 2.5kg</t>
  </si>
  <si>
    <t>7330129106875</t>
  </si>
  <si>
    <t>OK Tigrod 5356 2.0x1000mm 2.5kg</t>
  </si>
  <si>
    <t>7330129106882</t>
  </si>
  <si>
    <t>OK Tigrod 5356 2.4x1000mm 2.5kg</t>
  </si>
  <si>
    <t>7330129106899</t>
  </si>
  <si>
    <t>OK Tigrod 5356 3.2x1000mm 2.5kg</t>
  </si>
  <si>
    <t>7330129106905</t>
  </si>
  <si>
    <t>OK Tigrod 5356 4.0x1000mm 2.5kg</t>
  </si>
  <si>
    <t>7330129106912</t>
  </si>
  <si>
    <t>OK Tigrod 5183 1.6x1000mm 2.5kg</t>
  </si>
  <si>
    <t>7330129106936</t>
  </si>
  <si>
    <t>OK Tigrod 5183 2.0x1000mm 2.5kg</t>
  </si>
  <si>
    <t>7330129106943</t>
  </si>
  <si>
    <t>OK Tigrod 5183 2.4x1000mm 2.5kg</t>
  </si>
  <si>
    <t>7330129106950</t>
  </si>
  <si>
    <t>OK Tigrod 5183 3.2x1000mm 2.5kg</t>
  </si>
  <si>
    <t>7330129106967</t>
  </si>
  <si>
    <t>OK Tigrod 5183 4.0x1000mm 2.5kg</t>
  </si>
  <si>
    <t>7330129106974</t>
  </si>
  <si>
    <t>OK Tigrod 5087 2.4x1000mm 2.5kg</t>
  </si>
  <si>
    <t>7330129107018</t>
  </si>
  <si>
    <t>OK Tigrod 5087 3.2x1000mm 2.5kg</t>
  </si>
  <si>
    <t>7330129107025</t>
  </si>
  <si>
    <t>OK Tigrod 19.12 2.0x1000mm 5kg</t>
  </si>
  <si>
    <t>7330129107568</t>
  </si>
  <si>
    <t>OK Tigrod 19.12 2.4x1000mm 5kg</t>
  </si>
  <si>
    <t>7330129107575</t>
  </si>
  <si>
    <t>OK Tigrod 19.49 2.0x1000mm 5kg</t>
  </si>
  <si>
    <t>7330129107957</t>
  </si>
  <si>
    <t>OK Tigrod 19.49 2.4x1000mm 5kg</t>
  </si>
  <si>
    <t>7330129107964</t>
  </si>
  <si>
    <t>OK AristoRod 12.50 0.8mm 15kg</t>
  </si>
  <si>
    <t>7330129208814</t>
  </si>
  <si>
    <t>OK AristoRod 12.50 0.8mm 200kg</t>
  </si>
  <si>
    <t>7330129208845</t>
  </si>
  <si>
    <t>OK AristoRod 12.50 1.0mm 18kg</t>
  </si>
  <si>
    <t>7330129208913</t>
  </si>
  <si>
    <t>OK AristoRod 12.50 1.0mm 250kg</t>
  </si>
  <si>
    <t>7330129208944</t>
  </si>
  <si>
    <t>OK AristoRod 12.50 1.2mm 18kg</t>
  </si>
  <si>
    <t>7330129208982</t>
  </si>
  <si>
    <t>OK AristoRod 12.50 1.2mm 250kg</t>
  </si>
  <si>
    <t>7330129209019</t>
  </si>
  <si>
    <t>OK AristoRod 12.50 1.2mm 475kg</t>
  </si>
  <si>
    <t>7330129209033</t>
  </si>
  <si>
    <t>OK AristoRod 12.50 1.6mm 18kg</t>
  </si>
  <si>
    <t>7330129209101</t>
  </si>
  <si>
    <t>OK AristoRod 12.63 0.8mm 15kg</t>
  </si>
  <si>
    <t>7330129209200</t>
  </si>
  <si>
    <t>OK AristoRod 12.63 0.8mm 200kg</t>
  </si>
  <si>
    <t>7330129209224</t>
  </si>
  <si>
    <t>OK AristoRod 12.63 1.0mm 18kg</t>
  </si>
  <si>
    <t>7330129209262</t>
  </si>
  <si>
    <t>OK AristoRod 12.63 1.0mm 250kg</t>
  </si>
  <si>
    <t>7330129209286</t>
  </si>
  <si>
    <t>OK AristoRod 12.63 1.2mm 18kg</t>
  </si>
  <si>
    <t>7330129209316</t>
  </si>
  <si>
    <t>OK AristoRod 12.63 1.2mm 250kg</t>
  </si>
  <si>
    <t>7330129209330</t>
  </si>
  <si>
    <t>OK AristoRod 12.63 1.6mm 18kg</t>
  </si>
  <si>
    <t>7330129209361</t>
  </si>
  <si>
    <t>OK AristoRod 13.08 1.0mm 18kg</t>
  </si>
  <si>
    <t>7330129215478</t>
  </si>
  <si>
    <t>OK AristoRod 13.08 1.2mm 18kg</t>
  </si>
  <si>
    <t>7330129215492</t>
  </si>
  <si>
    <t>OK AristoRod 13.08 1.2mm 250kg</t>
  </si>
  <si>
    <t>7330129215508</t>
  </si>
  <si>
    <t>OK AristoRod 13.09 0.8mm 15kg</t>
  </si>
  <si>
    <t>7330129223923</t>
  </si>
  <si>
    <t>OK AristoRod 13.09 1.0mm 18kg</t>
  </si>
  <si>
    <t>7330129215553</t>
  </si>
  <si>
    <t>OK AristoRod 13.09 1.0mm 250kg</t>
  </si>
  <si>
    <t>7330129215560</t>
  </si>
  <si>
    <t>OK AristoRod 13.09 1.2mm 18kg</t>
  </si>
  <si>
    <t>7330129215584</t>
  </si>
  <si>
    <t>OK AristoRod 13.09 1.2mm 250kg</t>
  </si>
  <si>
    <t>7330129215591</t>
  </si>
  <si>
    <t>OK AristoRod 13.12 0.8mm 15kg</t>
  </si>
  <si>
    <t>7330129218370</t>
  </si>
  <si>
    <t>OK AristoRod 13.12 1.0mm 18kg</t>
  </si>
  <si>
    <t>7330129215645</t>
  </si>
  <si>
    <t>OK AristoRod 13.12 1.0mm 250kg</t>
  </si>
  <si>
    <t>7330129215652</t>
  </si>
  <si>
    <t>OK AristoRod 13.12 1.2mm 18kg</t>
  </si>
  <si>
    <t>7330129215676</t>
  </si>
  <si>
    <t>OK AristoRod 13.12 1.2mm 250kg</t>
  </si>
  <si>
    <t>7330129215683</t>
  </si>
  <si>
    <t>OK AristoRod 55 0.8mm 15kg</t>
  </si>
  <si>
    <t>7330129223930</t>
  </si>
  <si>
    <t>OK AristoRod 55 1.0mm 18kg</t>
  </si>
  <si>
    <t>7330129215744</t>
  </si>
  <si>
    <t>OK AristoRod 55 1.0mm 250kg</t>
  </si>
  <si>
    <t>7330129215751</t>
  </si>
  <si>
    <t>OK AristoRod 55 1.2mm 18kg</t>
  </si>
  <si>
    <t>7330129215775</t>
  </si>
  <si>
    <t>OK AristoRod 55 1.2mm 250kg</t>
  </si>
  <si>
    <t>7330129215782</t>
  </si>
  <si>
    <t>OK AristoRod 13.22 1.0mm 18kg</t>
  </si>
  <si>
    <t>7330129216628</t>
  </si>
  <si>
    <t>OK AristoRod 13.22 1.2mm 18kg</t>
  </si>
  <si>
    <t>7330129216635</t>
  </si>
  <si>
    <t>OK AristoRod 13.26 1.0mm 18kg</t>
  </si>
  <si>
    <t>7330129215829</t>
  </si>
  <si>
    <t>OK AristoRod 13.26 1.0mm 250kg</t>
  </si>
  <si>
    <t>7330129215836</t>
  </si>
  <si>
    <t>OK AristoRod 13.26 1.2mm 18kg</t>
  </si>
  <si>
    <t>7330129215850</t>
  </si>
  <si>
    <t>OK AristoRod 13.26 1.2mm 250kg</t>
  </si>
  <si>
    <t>7330129215867</t>
  </si>
  <si>
    <t>OK AristoRod 69 0.8mm 15kg</t>
  </si>
  <si>
    <t>7330129218394</t>
  </si>
  <si>
    <t>OK AristoRod 69 1.0mm 18kg</t>
  </si>
  <si>
    <t>7330129215904</t>
  </si>
  <si>
    <t>OK AristoRod 69 1.0mm 250kg</t>
  </si>
  <si>
    <t>7330129215911</t>
  </si>
  <si>
    <t>OK AristoRod 69 1.2mm 18kg</t>
  </si>
  <si>
    <t>7330129215935</t>
  </si>
  <si>
    <t>OK AristoRod 69 1.2mm 250kg</t>
  </si>
  <si>
    <t>7330129215942</t>
  </si>
  <si>
    <t>OK AristoRod 79 1.0mm 18kg</t>
  </si>
  <si>
    <t>7330129220243</t>
  </si>
  <si>
    <t>OK AristoRod 79 1.2mm 18kg</t>
  </si>
  <si>
    <t>7330129220267</t>
  </si>
  <si>
    <t>OK Tubrod 14.00S 2.4mm 25kg</t>
  </si>
  <si>
    <t>7330129221899</t>
  </si>
  <si>
    <t>OK Tubrod 15.00S 2.4mm 25kg</t>
  </si>
  <si>
    <t>7330129217762</t>
  </si>
  <si>
    <t>OK Tubrod 15.00S 3.0mm 25kg</t>
  </si>
  <si>
    <t>7330129217779</t>
  </si>
  <si>
    <t>OK Tubrodur 15.40S 4.0mm 25kg</t>
  </si>
  <si>
    <t>7330129217922</t>
  </si>
  <si>
    <t>OK Tubrodur 15.42S 4.0mm 25kg</t>
  </si>
  <si>
    <t>7330129217953</t>
  </si>
  <si>
    <t>OK Tubrodur 15.52S 3.0mm 25kg</t>
  </si>
  <si>
    <t>7330129223633</t>
  </si>
  <si>
    <t>OK Tubrodur 15.73S 3.0mm 25kg</t>
  </si>
  <si>
    <t>7330129217984</t>
  </si>
  <si>
    <t>FILARC PZ6166 1.2mm 16kg</t>
  </si>
  <si>
    <t>7330129216130</t>
  </si>
  <si>
    <t>7330129238286</t>
  </si>
  <si>
    <t>7330129230105</t>
  </si>
  <si>
    <t>7330129238309</t>
  </si>
  <si>
    <t>7330129230129</t>
  </si>
  <si>
    <t>7330129230181</t>
  </si>
  <si>
    <t>7330129238293</t>
  </si>
  <si>
    <t>7330129230143</t>
  </si>
  <si>
    <t>Nicore 55 1.2mm 6x4.5kg</t>
  </si>
  <si>
    <t>7330129236633</t>
  </si>
  <si>
    <t>7330129193899</t>
  </si>
  <si>
    <t>ER 146 2.5x350mm</t>
  </si>
  <si>
    <t>7330129136919</t>
  </si>
  <si>
    <t>ER 146 3.2x450mm</t>
  </si>
  <si>
    <t>7330129136957</t>
  </si>
  <si>
    <t>ER 146 4.0x450mm</t>
  </si>
  <si>
    <t>7330129136995</t>
  </si>
  <si>
    <t>ER 146 5.0x450mm</t>
  </si>
  <si>
    <t>7330129137015</t>
  </si>
  <si>
    <t>ER 150 2.5x350mm</t>
  </si>
  <si>
    <t>7330129137176</t>
  </si>
  <si>
    <t>ER 150 3.2x350mm</t>
  </si>
  <si>
    <t>7330129137190</t>
  </si>
  <si>
    <t>ER 150 4.0x350mm</t>
  </si>
  <si>
    <t>7330129137213</t>
  </si>
  <si>
    <t>OK 48.00 2.0x300mm 1/4 VP</t>
  </si>
  <si>
    <t>7330129121373</t>
  </si>
  <si>
    <t>OK 48.00 2.5x350mm 1/2 VP</t>
  </si>
  <si>
    <t>7330129003525</t>
  </si>
  <si>
    <t>OK 48.00 2.5x350mm 1/4 VP</t>
  </si>
  <si>
    <t>7330129121410</t>
  </si>
  <si>
    <t>OK 48.00 3.2x350mm 1/2 VP</t>
  </si>
  <si>
    <t>7330129003709</t>
  </si>
  <si>
    <t>OK 48.00 3.2x450mm 1/2 VP</t>
  </si>
  <si>
    <t>7330129003914</t>
  </si>
  <si>
    <t>OK 48.00 4.0x450mm 3/4 VP</t>
  </si>
  <si>
    <t>7330129004348</t>
  </si>
  <si>
    <t>OK 48.00 5.0x450mm 3/4 VP</t>
  </si>
  <si>
    <t>7330129004614</t>
  </si>
  <si>
    <t>OK 48.04 4.0x450mm 3/4 VP</t>
  </si>
  <si>
    <t>7330129116478</t>
  </si>
  <si>
    <t>OK 48.05 2.0x300mm 1/4 VP</t>
  </si>
  <si>
    <t>7330129121717</t>
  </si>
  <si>
    <t>OK 48.05 2.5x350mm 1/4 VP</t>
  </si>
  <si>
    <t>7330129121731</t>
  </si>
  <si>
    <t>OK 48.05 3.2x350mm 1/2 VP</t>
  </si>
  <si>
    <t>7330129185788</t>
  </si>
  <si>
    <t>OK 48.05 3.2x450mm 1/2 VP</t>
  </si>
  <si>
    <t>7330129121755</t>
  </si>
  <si>
    <t>OK 48.08 3.2x350mm 1/2 VP</t>
  </si>
  <si>
    <t>OK 48.08 3.2x450mm 1/2 VP</t>
  </si>
  <si>
    <t>EB 150 4.0x450mm</t>
  </si>
  <si>
    <t>EB 150 5.0x450mm</t>
  </si>
  <si>
    <t>OK 61.30 1.6x300mm 1/4 VP</t>
  </si>
  <si>
    <t>7330129233991</t>
  </si>
  <si>
    <t>OK 61.30 2.5x300mm 1/4 VP</t>
  </si>
  <si>
    <t>7330129234035</t>
  </si>
  <si>
    <t>OK 61.30 3.2x350mm 1/2 VP</t>
  </si>
  <si>
    <t>7330129234059</t>
  </si>
  <si>
    <t>OK 61.30 5.0x350mm 1/2 VP</t>
  </si>
  <si>
    <t>7330129127429</t>
  </si>
  <si>
    <t>OK 61.35 2.5x300mm 1/4 VP</t>
  </si>
  <si>
    <t>7330129234073</t>
  </si>
  <si>
    <t>OK 61.35 4.0x350mm 1/2 VP</t>
  </si>
  <si>
    <t>7330129127481</t>
  </si>
  <si>
    <t>OK 61.81 2.5x300mm 1/4 VP</t>
  </si>
  <si>
    <t>7330129234219</t>
  </si>
  <si>
    <t>OK 61.81 3.2x350mm 1/2 VP</t>
  </si>
  <si>
    <t>7330129234233</t>
  </si>
  <si>
    <t>OK 61.81 4.0x350mm 1/2 VP</t>
  </si>
  <si>
    <t>7330129138210</t>
  </si>
  <si>
    <t>OK 61.85 2.5x300mm 1/4 VP</t>
  </si>
  <si>
    <t>7330129234257</t>
  </si>
  <si>
    <t>OK 61.85 3.2x350mm 1/2 VP</t>
  </si>
  <si>
    <t>7330129234271</t>
  </si>
  <si>
    <t>OK 61.85 4.0x350mm 1/2 VP</t>
  </si>
  <si>
    <t>7330129127764</t>
  </si>
  <si>
    <t>OK 63.20 2.5x300mm 1/4 VP</t>
  </si>
  <si>
    <t>7330129234530</t>
  </si>
  <si>
    <t>OK 63.20 3.2x350mm 1/2 VP</t>
  </si>
  <si>
    <t>7330129234554</t>
  </si>
  <si>
    <t>OK 63.30 2.0x300mm 1/4 VP</t>
  </si>
  <si>
    <t>7330129234592</t>
  </si>
  <si>
    <t>OK 63.30 2.5x300mm 1/4 VP</t>
  </si>
  <si>
    <t>7330129234615</t>
  </si>
  <si>
    <t>OK 63.30 3.2x350mm 1/2 VP</t>
  </si>
  <si>
    <t>7330129234639</t>
  </si>
  <si>
    <t>OK 63.30 4.0x350mm 1/2 VP</t>
  </si>
  <si>
    <t>7330129128822</t>
  </si>
  <si>
    <t>OK 63.30 5.0x350mm 1/2 VP</t>
  </si>
  <si>
    <t>7330129128860</t>
  </si>
  <si>
    <t>OK 63.35 2.5x300mm 1/4 VP</t>
  </si>
  <si>
    <t>7330129234752</t>
  </si>
  <si>
    <t>OK 63.35 3.2x350mm 1/2 VP</t>
  </si>
  <si>
    <t>7330129238996</t>
  </si>
  <si>
    <t>OK 63.35 4.0x350mm 1/2 VP</t>
  </si>
  <si>
    <t>7330129128945</t>
  </si>
  <si>
    <t>OK 63.80 2.0x300mm 1/4 VP</t>
  </si>
  <si>
    <t>7330129234813</t>
  </si>
  <si>
    <t>OK 63.80 2.5x300mm 1/4 VP</t>
  </si>
  <si>
    <t>7330129234837</t>
  </si>
  <si>
    <t>OK 63.80 3.2x350mm 1/2 VP</t>
  </si>
  <si>
    <t>7330129234851</t>
  </si>
  <si>
    <t>OK 63.80 4.0x350mm 1/2 VP</t>
  </si>
  <si>
    <t>7330129146161</t>
  </si>
  <si>
    <t>OK 63.85 2.5x300mm 1/4 VP</t>
  </si>
  <si>
    <t>7330129234875</t>
  </si>
  <si>
    <t>OK 63.85 3.2x350mm 1/2 VP</t>
  </si>
  <si>
    <t>7330129234899</t>
  </si>
  <si>
    <t>OK 63.85 4.0x350mm 1/2 VP</t>
  </si>
  <si>
    <t>7330129129126</t>
  </si>
  <si>
    <t>OK 67.13 2.5x300mm 1/4 VP</t>
  </si>
  <si>
    <t>7330129234950</t>
  </si>
  <si>
    <t>OK 67.13 3.2x350mm 1/2 VP</t>
  </si>
  <si>
    <t>7330129234974</t>
  </si>
  <si>
    <t>OK 67.13 4.0x350mm 1/2 VP</t>
  </si>
  <si>
    <t>7330129163687</t>
  </si>
  <si>
    <t>OK 67.15 2.0x300mm 1/4 VP</t>
  </si>
  <si>
    <t>7330129234998</t>
  </si>
  <si>
    <t>OK 67.15 2.5x300mm 1/4 VP</t>
  </si>
  <si>
    <t>7330129235018</t>
  </si>
  <si>
    <t>OK 67.15 3.2x350mm 1/2 VP</t>
  </si>
  <si>
    <t>7330129235032</t>
  </si>
  <si>
    <t>OK 67.15 4.0x350mm 1/2 VP</t>
  </si>
  <si>
    <t>7330129129270</t>
  </si>
  <si>
    <t>OK 67.15 5.0x350mm 1/2 VP</t>
  </si>
  <si>
    <t>7330129163748</t>
  </si>
  <si>
    <t>OK 67.45 2.5x300mm 1/4 VP</t>
  </si>
  <si>
    <t>7330129235155</t>
  </si>
  <si>
    <t>OK 67.45 3.2x350mm 1/2 VP</t>
  </si>
  <si>
    <t>7330129235179</t>
  </si>
  <si>
    <t>OK 67.45 4.0x350mm 1/2 VP</t>
  </si>
  <si>
    <t>7330129130627</t>
  </si>
  <si>
    <t>OK 67.45 5.0x350mm 1/2 VP</t>
  </si>
  <si>
    <t>7330129130641</t>
  </si>
  <si>
    <t>OK 67.50 2.5x300mm 1/4 VP</t>
  </si>
  <si>
    <t>7330129235216</t>
  </si>
  <si>
    <t>OK 67.50 3.2x350mm 1/2 VP</t>
  </si>
  <si>
    <t>7330129235230</t>
  </si>
  <si>
    <t>OK 67.50 4.0x350mm 1/2 VP</t>
  </si>
  <si>
    <t>7330129129430</t>
  </si>
  <si>
    <t>OK 67.50 5.0x350mm 1/2 VP</t>
  </si>
  <si>
    <t>7330129129454</t>
  </si>
  <si>
    <t>OK 67.55 2.5x300mm 1/4 VP</t>
  </si>
  <si>
    <t>7330129235377</t>
  </si>
  <si>
    <t>OK 67.55 3.2x350mm 1/2 VP</t>
  </si>
  <si>
    <t>7330129235391</t>
  </si>
  <si>
    <t>OK 67.60 4.0x350mm 1/2 VP</t>
  </si>
  <si>
    <t>7330129129577</t>
  </si>
  <si>
    <t>OK 67.70 2.5x300mm 1/4 VP</t>
  </si>
  <si>
    <t>7330129235490</t>
  </si>
  <si>
    <t>OK 67.70 3.2x350mm 1/2 VP</t>
  </si>
  <si>
    <t>7330129235513</t>
  </si>
  <si>
    <t>OK 67.70 4.0x350mm 1/2 VP</t>
  </si>
  <si>
    <t>7330129129737</t>
  </si>
  <si>
    <t>OK 67.75 2.5x300mm 1/4 VP</t>
  </si>
  <si>
    <t>7330129235551</t>
  </si>
  <si>
    <t>OK 67.75 3.2x350mm 1/2 VP</t>
  </si>
  <si>
    <t>7330129235575</t>
  </si>
  <si>
    <t>OK 67.75 4.0x350mm 1/2 VP</t>
  </si>
  <si>
    <t>7330129129836</t>
  </si>
  <si>
    <t>OK 68.81 2.0x300mm 1/4 VP</t>
  </si>
  <si>
    <t>7330129235797</t>
  </si>
  <si>
    <t>OK 68.81 2.5x300mm 1/4 VP</t>
  </si>
  <si>
    <t>7330129235810</t>
  </si>
  <si>
    <t>OK 68.81 3.2x350mm 1/2 VP</t>
  </si>
  <si>
    <t>7330129235834</t>
  </si>
  <si>
    <t>OK 68.81 4.0x350mm 1/2 VP</t>
  </si>
  <si>
    <t>7330129130887</t>
  </si>
  <si>
    <t>OK 68.81 5.0x350mm 1/2 VP</t>
  </si>
  <si>
    <t>7330129130900</t>
  </si>
  <si>
    <t>OK 68.82 2.0x300mm 1/4 VP</t>
  </si>
  <si>
    <t>7330129235858</t>
  </si>
  <si>
    <t>OK 68.82 2.5x300mm 1/4 VP</t>
  </si>
  <si>
    <t>7330129235872</t>
  </si>
  <si>
    <t>OK 68.82 3.2x350mm 1/2 VP</t>
  </si>
  <si>
    <t>7330129235896</t>
  </si>
  <si>
    <t>OK 68.82 4.0x350mm 1/2 VP</t>
  </si>
  <si>
    <t>7330129130986</t>
  </si>
  <si>
    <t>OK 69.33 3.2x350mm 1/2 VP</t>
  </si>
  <si>
    <t>7330129235957</t>
  </si>
  <si>
    <t>OK 69.33 4.0x350mm 1/2 VP</t>
  </si>
  <si>
    <t>7330129158997</t>
  </si>
  <si>
    <t>OK 73.08 2.5x350mm 1/4 VP</t>
  </si>
  <si>
    <t>7330129123315</t>
  </si>
  <si>
    <t>OK 73.08 3.2x350mm 1/2 VP</t>
  </si>
  <si>
    <t>7330129123339</t>
  </si>
  <si>
    <t>OK 73.08 3.2x450mm 1/2 VP</t>
  </si>
  <si>
    <t>7330129123353</t>
  </si>
  <si>
    <t>OK 73.68 3.2x450mm 1/2 VP</t>
  </si>
  <si>
    <t>7330129123551</t>
  </si>
  <si>
    <t>OK 74.46 2.5x350mm 1/4 VP</t>
  </si>
  <si>
    <t>7330129123698</t>
  </si>
  <si>
    <t>OK 74.46 3.2x450mm 1/2 VP</t>
  </si>
  <si>
    <t>7330129146390</t>
  </si>
  <si>
    <t>OK 74.46 4.0x450mm 1/2 VP</t>
  </si>
  <si>
    <t>7330129123735</t>
  </si>
  <si>
    <t>OK 74.46 5.0x450mm 1/2 VP</t>
  </si>
  <si>
    <t>7330129123759</t>
  </si>
  <si>
    <t>OK 74.70 3.2x350mm 1/2 VP</t>
  </si>
  <si>
    <t>7330129115280</t>
  </si>
  <si>
    <t>OK 74.70 4.0x450mm 1/2 VP</t>
  </si>
  <si>
    <t>7330129115327</t>
  </si>
  <si>
    <t>OK 74.78 2.5x350mm 1/4 VP</t>
  </si>
  <si>
    <t>7330129123797</t>
  </si>
  <si>
    <t>OK 74.78 3.2x450mm 1/2 VP</t>
  </si>
  <si>
    <t>7330129123810</t>
  </si>
  <si>
    <t>OK 74.86 Tensit. 2.5x350 1/4VP</t>
  </si>
  <si>
    <t>7330129126279</t>
  </si>
  <si>
    <t>OK 74.86 Tensit. 3.2x450 1/2VP</t>
  </si>
  <si>
    <t>7330129126293</t>
  </si>
  <si>
    <t>OK 75.75 2.5x350mm 1/4 VP</t>
  </si>
  <si>
    <t>7330129123872</t>
  </si>
  <si>
    <t>OK 75.75 3.2x450mm 1/2 VP</t>
  </si>
  <si>
    <t>7330129123896</t>
  </si>
  <si>
    <t>OK 76.18 2.0x300mm 1/4 VP</t>
  </si>
  <si>
    <t>7330129124053</t>
  </si>
  <si>
    <t>OK 76.18 2.5x300mm 1/4 VP</t>
  </si>
  <si>
    <t>7330129124077</t>
  </si>
  <si>
    <t>OK 76.18 3.2x350mm 1/2 VP</t>
  </si>
  <si>
    <t>7330129124114</t>
  </si>
  <si>
    <t>OK 76.28 2.5x300mm 1/4 VP</t>
  </si>
  <si>
    <t>7330129124374</t>
  </si>
  <si>
    <t>OK 76.28 3.2x350mm 1/2 VP</t>
  </si>
  <si>
    <t>7330129124398</t>
  </si>
  <si>
    <t>OK 76.35 2.5x300mm 1/4 VP</t>
  </si>
  <si>
    <t>7330129124596</t>
  </si>
  <si>
    <t>OK 76.35 3.2x350mm 1/2 VP</t>
  </si>
  <si>
    <t>7330129124619</t>
  </si>
  <si>
    <t>OK 76.98 2.5x350mm 1/4 VP</t>
  </si>
  <si>
    <t>7330129124657</t>
  </si>
  <si>
    <t>OK 76.98 3.2x350mm 1/2 VP</t>
  </si>
  <si>
    <t>7330129124671</t>
  </si>
  <si>
    <t>OK 78.16 2.5x350mm 1/4 VP</t>
  </si>
  <si>
    <t>7330129141067</t>
  </si>
  <si>
    <t>OK 78.16 3.2x450mm 1/2 VP</t>
  </si>
  <si>
    <t>7330129141081</t>
  </si>
  <si>
    <t>OK 78.16 4.0x450mm 1/2 VP</t>
  </si>
  <si>
    <t>7330129141104</t>
  </si>
  <si>
    <t>OK 78.16 5.0x450mm 1/2 VP</t>
  </si>
  <si>
    <t>7330129141128</t>
  </si>
  <si>
    <t>7330129236077</t>
  </si>
  <si>
    <t>7330129135271</t>
  </si>
  <si>
    <t>7330129236091</t>
  </si>
  <si>
    <t>7330129236114</t>
  </si>
  <si>
    <t>7330129135356</t>
  </si>
  <si>
    <t>7330129135370</t>
  </si>
  <si>
    <t>7330129236138</t>
  </si>
  <si>
    <t>7330129236152</t>
  </si>
  <si>
    <t>7330129135431</t>
  </si>
  <si>
    <t>7330129135455</t>
  </si>
  <si>
    <t>7330129236213</t>
  </si>
  <si>
    <t>7330129236237</t>
  </si>
  <si>
    <t>7330129130702</t>
  </si>
  <si>
    <t>7330129236299</t>
  </si>
  <si>
    <t>7330129236312</t>
  </si>
  <si>
    <t>7330129135615</t>
  </si>
  <si>
    <t>7330129236336</t>
  </si>
  <si>
    <t>7330129236350</t>
  </si>
  <si>
    <t>OK 94.25 2.5x350mm 1/4 VP</t>
  </si>
  <si>
    <t>7330129236411</t>
  </si>
  <si>
    <t>OK 94.25 3.2xx350mm 1/4 VP</t>
  </si>
  <si>
    <t>7330129236435</t>
  </si>
  <si>
    <t>OK 94.25 4.0x350mm 1/2 VP</t>
  </si>
  <si>
    <t>7330129135899</t>
  </si>
  <si>
    <t>OK Gasrod 98.70 2.0x1000mm 5kg</t>
  </si>
  <si>
    <t>7330129172481</t>
  </si>
  <si>
    <t>OK Gasrod 98.70 2.5x1000mm 5kg</t>
  </si>
  <si>
    <t>7330129172504</t>
  </si>
  <si>
    <t>OK Gasrod 98.70 3.0x1000mm 5kg</t>
  </si>
  <si>
    <t>7330129172528</t>
  </si>
  <si>
    <t>OK Gasrod 98.70 4.0x1000mm 5kg</t>
  </si>
  <si>
    <t>7330129172542</t>
  </si>
  <si>
    <t>7330129207367</t>
  </si>
  <si>
    <t>7330129192311</t>
  </si>
  <si>
    <t>7330129192328</t>
  </si>
  <si>
    <t>7330129192670</t>
  </si>
  <si>
    <t>7330129192687</t>
  </si>
  <si>
    <t>7330129192694</t>
  </si>
  <si>
    <t>7330129192717</t>
  </si>
  <si>
    <t>7330129192731</t>
  </si>
  <si>
    <t>7330129192816</t>
  </si>
  <si>
    <t>7330129192830</t>
  </si>
  <si>
    <t>7330129192847</t>
  </si>
  <si>
    <t>7330129192915</t>
  </si>
  <si>
    <t>7330129192939</t>
  </si>
  <si>
    <t>7330129192991</t>
  </si>
  <si>
    <t>7330129193097</t>
  </si>
  <si>
    <t>7330129219490</t>
  </si>
  <si>
    <t>7330129219506</t>
  </si>
  <si>
    <t>7330129219513</t>
  </si>
  <si>
    <t>7330129230068</t>
  </si>
  <si>
    <t>7330129219544</t>
  </si>
  <si>
    <t>7330129214648</t>
  </si>
  <si>
    <t>7330129214655</t>
  </si>
  <si>
    <t>7330129214662</t>
  </si>
  <si>
    <t>7330129214631</t>
  </si>
  <si>
    <t>Wózek MP 93</t>
  </si>
  <si>
    <t>Trawersa do podnoszenia MP 94</t>
  </si>
  <si>
    <t>Trawersa do podnoszenia MP 93</t>
  </si>
  <si>
    <t>Wózek MP 94</t>
  </si>
  <si>
    <t>EAN - opak. zewn.</t>
  </si>
  <si>
    <t>EAN - opak. wewn.</t>
  </si>
  <si>
    <t>7330129000043</t>
  </si>
  <si>
    <t>7330129000081</t>
  </si>
  <si>
    <t>7330129000104</t>
  </si>
  <si>
    <t>7330129000128</t>
  </si>
  <si>
    <t>7330129032518</t>
  </si>
  <si>
    <t>7330129039821</t>
  </si>
  <si>
    <t>7330129039876</t>
  </si>
  <si>
    <t>7330129039968</t>
  </si>
  <si>
    <t>7330129040155</t>
  </si>
  <si>
    <t>7330129040216</t>
  </si>
  <si>
    <t>7330129002931</t>
  </si>
  <si>
    <t>7330129040490</t>
  </si>
  <si>
    <t>7330129237036</t>
  </si>
  <si>
    <t>7330129237074</t>
  </si>
  <si>
    <t>7330129237135</t>
  </si>
  <si>
    <t>7330129237173</t>
  </si>
  <si>
    <t>7330129237951</t>
  </si>
  <si>
    <t>7330129004911</t>
  </si>
  <si>
    <t>7330129005161</t>
  </si>
  <si>
    <t>7330129005260</t>
  </si>
  <si>
    <t>7330129034932</t>
  </si>
  <si>
    <t>7330129034956</t>
  </si>
  <si>
    <t>7330129034970</t>
  </si>
  <si>
    <t>7330129260966</t>
  </si>
  <si>
    <t>7330129203833</t>
  </si>
  <si>
    <t>7330129009374</t>
  </si>
  <si>
    <t>7330129009411</t>
  </si>
  <si>
    <t>7330129010073</t>
  </si>
  <si>
    <t>7330129010172</t>
  </si>
  <si>
    <t>7330129010295</t>
  </si>
  <si>
    <t>7330129010455</t>
  </si>
  <si>
    <t>7330129010615</t>
  </si>
  <si>
    <t>7330129013531</t>
  </si>
  <si>
    <t>7330129013630</t>
  </si>
  <si>
    <t>7330129013777</t>
  </si>
  <si>
    <t>7330129013937</t>
  </si>
  <si>
    <t>7330129014033</t>
  </si>
  <si>
    <t>7330129014132</t>
  </si>
  <si>
    <t>7330129018239</t>
  </si>
  <si>
    <t>7330129018277</t>
  </si>
  <si>
    <t>7330129018352</t>
  </si>
  <si>
    <t>7330129018437</t>
  </si>
  <si>
    <t>7330129019199</t>
  </si>
  <si>
    <t>7330129019311</t>
  </si>
  <si>
    <t>7330129019410</t>
  </si>
  <si>
    <t>7330129229031</t>
  </si>
  <si>
    <t>7330129229055</t>
  </si>
  <si>
    <t>7330129229079</t>
  </si>
  <si>
    <t>7330129229093</t>
  </si>
  <si>
    <t>7330129229253</t>
  </si>
  <si>
    <t>7330129229499</t>
  </si>
  <si>
    <t>7330129229512</t>
  </si>
  <si>
    <t>7330129229536</t>
  </si>
  <si>
    <t>7330129229550</t>
  </si>
  <si>
    <t>7330129229598</t>
  </si>
  <si>
    <t>7330129229611</t>
  </si>
  <si>
    <t>7330129229635</t>
  </si>
  <si>
    <t>7330129229659</t>
  </si>
  <si>
    <t>7330129229673</t>
  </si>
  <si>
    <t>7330129229697</t>
  </si>
  <si>
    <t>7330129229734</t>
  </si>
  <si>
    <t>7330129229758</t>
  </si>
  <si>
    <t>7330129229772</t>
  </si>
  <si>
    <t>7330129229796</t>
  </si>
  <si>
    <t>7330129229819</t>
  </si>
  <si>
    <t>7330129229833</t>
  </si>
  <si>
    <t>7330129229857</t>
  </si>
  <si>
    <t>7330129229871</t>
  </si>
  <si>
    <t>7330129229895</t>
  </si>
  <si>
    <t>7330129229918</t>
  </si>
  <si>
    <t>7330129229932</t>
  </si>
  <si>
    <t>7330129229956</t>
  </si>
  <si>
    <t>7330129229970</t>
  </si>
  <si>
    <t>7330129229994</t>
  </si>
  <si>
    <t>7330129230013</t>
  </si>
  <si>
    <t>7330129193905</t>
  </si>
  <si>
    <t>7330129136926</t>
  </si>
  <si>
    <t>7330129136964</t>
  </si>
  <si>
    <t>7330129137008</t>
  </si>
  <si>
    <t>7330129137022</t>
  </si>
  <si>
    <t>7330129137183</t>
  </si>
  <si>
    <t>7330129137206</t>
  </si>
  <si>
    <t>7330129137220</t>
  </si>
  <si>
    <t>7330129116485</t>
  </si>
  <si>
    <t>7330129121724</t>
  </si>
  <si>
    <t>7330129121748</t>
  </si>
  <si>
    <t>7330129185795</t>
  </si>
  <si>
    <t>7330129121762</t>
  </si>
  <si>
    <t>7330129234004</t>
  </si>
  <si>
    <t>7330129234042</t>
  </si>
  <si>
    <t>7330129234066</t>
  </si>
  <si>
    <t>7330129127436</t>
  </si>
  <si>
    <t>7330129234080</t>
  </si>
  <si>
    <t>7330129127498</t>
  </si>
  <si>
    <t>7330129234226</t>
  </si>
  <si>
    <t>7330129234240</t>
  </si>
  <si>
    <t>7330129138227</t>
  </si>
  <si>
    <t>7330129234264</t>
  </si>
  <si>
    <t>7330129234288</t>
  </si>
  <si>
    <t>7330129127771</t>
  </si>
  <si>
    <t>7330129234547</t>
  </si>
  <si>
    <t>7330129234561</t>
  </si>
  <si>
    <t>7330129234608</t>
  </si>
  <si>
    <t>7330129234622</t>
  </si>
  <si>
    <t>7330129234646</t>
  </si>
  <si>
    <t>7330129128839</t>
  </si>
  <si>
    <t>7330129128877</t>
  </si>
  <si>
    <t>7330129234769</t>
  </si>
  <si>
    <t>7330129239009</t>
  </si>
  <si>
    <t>7330129128952</t>
  </si>
  <si>
    <t>7330129234820</t>
  </si>
  <si>
    <t>7330129234844</t>
  </si>
  <si>
    <t>7330129234868</t>
  </si>
  <si>
    <t>7330129146178</t>
  </si>
  <si>
    <t>7330129234882</t>
  </si>
  <si>
    <t>7330129234905</t>
  </si>
  <si>
    <t>7330129129133</t>
  </si>
  <si>
    <t>7330129234967</t>
  </si>
  <si>
    <t>7330129234981</t>
  </si>
  <si>
    <t>7330129163694</t>
  </si>
  <si>
    <t>7330129235001</t>
  </si>
  <si>
    <t>7330129235025</t>
  </si>
  <si>
    <t>7330129235049</t>
  </si>
  <si>
    <t>7330129129287</t>
  </si>
  <si>
    <t>7330129163755</t>
  </si>
  <si>
    <t>7330129235162</t>
  </si>
  <si>
    <t>7330129235186</t>
  </si>
  <si>
    <t>7330129130634</t>
  </si>
  <si>
    <t>7330129130658</t>
  </si>
  <si>
    <t>7330129235223</t>
  </si>
  <si>
    <t>7330129235247</t>
  </si>
  <si>
    <t>7330129129447</t>
  </si>
  <si>
    <t>7330129129461</t>
  </si>
  <si>
    <t>7330129235384</t>
  </si>
  <si>
    <t>7330129235407</t>
  </si>
  <si>
    <t>7330129129584</t>
  </si>
  <si>
    <t>7330129235506</t>
  </si>
  <si>
    <t>7330129235520</t>
  </si>
  <si>
    <t>7330129129744</t>
  </si>
  <si>
    <t>7330129235568</t>
  </si>
  <si>
    <t>7330129235582</t>
  </si>
  <si>
    <t>7330129129843</t>
  </si>
  <si>
    <t>7330129235803</t>
  </si>
  <si>
    <t>7330129235827</t>
  </si>
  <si>
    <t>7330129235841</t>
  </si>
  <si>
    <t>7330129130894</t>
  </si>
  <si>
    <t>7330129130917</t>
  </si>
  <si>
    <t>7330129235865</t>
  </si>
  <si>
    <t>7330129235889</t>
  </si>
  <si>
    <t>7330129235902</t>
  </si>
  <si>
    <t>7330129130993</t>
  </si>
  <si>
    <t>7330129235964</t>
  </si>
  <si>
    <t>7330129159000</t>
  </si>
  <si>
    <t>7330129123322</t>
  </si>
  <si>
    <t>7330129123346</t>
  </si>
  <si>
    <t>7330129123360</t>
  </si>
  <si>
    <t>7330129123568</t>
  </si>
  <si>
    <t>7330129123704</t>
  </si>
  <si>
    <t>7330129146406</t>
  </si>
  <si>
    <t>7330129123742</t>
  </si>
  <si>
    <t>7330129123766</t>
  </si>
  <si>
    <t>7330129115297</t>
  </si>
  <si>
    <t>7330129115334</t>
  </si>
  <si>
    <t>7330129123803</t>
  </si>
  <si>
    <t>7330129123827</t>
  </si>
  <si>
    <t>7330129126286</t>
  </si>
  <si>
    <t>7330129126309</t>
  </si>
  <si>
    <t>7330129123889</t>
  </si>
  <si>
    <t>7330129123902</t>
  </si>
  <si>
    <t>7330129124060</t>
  </si>
  <si>
    <t>7330129124084</t>
  </si>
  <si>
    <t>7330129124121</t>
  </si>
  <si>
    <t>7330129124381</t>
  </si>
  <si>
    <t>7330129124404</t>
  </si>
  <si>
    <t>7330129124602</t>
  </si>
  <si>
    <t>7330129124626</t>
  </si>
  <si>
    <t>7330129124664</t>
  </si>
  <si>
    <t>7330129124688</t>
  </si>
  <si>
    <t>7330129141074</t>
  </si>
  <si>
    <t>7330129141098</t>
  </si>
  <si>
    <t>7330129141111</t>
  </si>
  <si>
    <t>7330129141135</t>
  </si>
  <si>
    <t>7330129236084</t>
  </si>
  <si>
    <t>7330129135288</t>
  </si>
  <si>
    <t>7330129236107</t>
  </si>
  <si>
    <t>7330129236121</t>
  </si>
  <si>
    <t>7330129135363</t>
  </si>
  <si>
    <t>7330129135387</t>
  </si>
  <si>
    <t>7330129236145</t>
  </si>
  <si>
    <t>7330129236169</t>
  </si>
  <si>
    <t>7330129135448</t>
  </si>
  <si>
    <t>7330129135462</t>
  </si>
  <si>
    <t>7330129236220</t>
  </si>
  <si>
    <t>7330129236244</t>
  </si>
  <si>
    <t>7330129130719</t>
  </si>
  <si>
    <t>7330129236305</t>
  </si>
  <si>
    <t>7330129236329</t>
  </si>
  <si>
    <t>7330129135622</t>
  </si>
  <si>
    <t>7330129236343</t>
  </si>
  <si>
    <t>7330129236367</t>
  </si>
  <si>
    <t>7330129236428</t>
  </si>
  <si>
    <t>7330129236442</t>
  </si>
  <si>
    <t>7330129135905</t>
  </si>
  <si>
    <t>Kod SPC</t>
  </si>
  <si>
    <t>cena kat. PLN</t>
  </si>
  <si>
    <t>OK Tigrod 13.28 3.0x1000mm 5kg</t>
  </si>
  <si>
    <t>OK Tigrod 13.08 2.4x1000mm 5kg</t>
  </si>
  <si>
    <t>OK Tigrod 13.08 1.6x1000mm 5kg</t>
  </si>
  <si>
    <t>OK Autrod 310 0.8mm 15kg</t>
  </si>
  <si>
    <t>OK Autrod 309Si 0.8mm 15kg</t>
  </si>
  <si>
    <t>OK Flux 10.61 25kg(55lb)</t>
  </si>
  <si>
    <t>OK Autrod 12.10 4.0mm 30kg</t>
  </si>
  <si>
    <t>OK Autrod 12.10 5.0mm 30kg</t>
  </si>
  <si>
    <t>OK Autrod 12.20 2.0mm 30kg</t>
  </si>
  <si>
    <t>OK Autrod 12.20 2.5mm 30kg</t>
  </si>
  <si>
    <t>OK Autrod 12.32 2.5mm 30kg</t>
  </si>
  <si>
    <t>OK Autrod 12.32 4.0mm 30kg</t>
  </si>
  <si>
    <t>OK Autrod 12.51 0.8mm 5kg</t>
  </si>
  <si>
    <t>OK Autrod 12.51 0.8mm 200kg</t>
  </si>
  <si>
    <t>OK Autrod 12.51 1.2mm 5kg</t>
  </si>
  <si>
    <t>OK Autrod 12.51 1.4mm 250kg</t>
  </si>
  <si>
    <t>OK Autrod 12.51 1.6mm 18kg</t>
  </si>
  <si>
    <t>OK Autrod 12.58 0.8mm 15kg</t>
  </si>
  <si>
    <t>OK Autrod 12.64 0.8mm 200kg</t>
  </si>
  <si>
    <t>OK Autrod 12.64 1.0mm 18kg</t>
  </si>
  <si>
    <t>OK Autrod 12.64 1.0mm 250kg</t>
  </si>
  <si>
    <t>OK Autrod 12.64 1.2mm 250kg</t>
  </si>
  <si>
    <t>OK Autrod 13.27 3.0mm 30kg</t>
  </si>
  <si>
    <t>OK Autrod 13.40 3.0mm 30kg</t>
  </si>
  <si>
    <t>OK Autrod 13.40 4.0mm 30kg</t>
  </si>
  <si>
    <t>OK Autrod 13.43 3.0mm 30kg</t>
  </si>
  <si>
    <t>OK Autrod 13.43 4.0mm 30kg</t>
  </si>
  <si>
    <t>OK Tubrod 14.03 1.6mm 16kg</t>
  </si>
  <si>
    <t>OK Tubrod 14.05 1.0mm 16kg</t>
  </si>
  <si>
    <t>OK Tubrod 14.05 1.2mm 16kg</t>
  </si>
  <si>
    <t>OK Tubrod 14.11 1.4mm 16kg</t>
  </si>
  <si>
    <t>OK Tubrod 14.12 1.0mm 16kg</t>
  </si>
  <si>
    <t>OK Tubrod 14.12 1.2mm 4x4.5kg</t>
  </si>
  <si>
    <t>OK Tubrod 14.12 1.2mm 16kg</t>
  </si>
  <si>
    <t>OK Tubrod 14.12 1.4mm 16kg</t>
  </si>
  <si>
    <t>OK Tubrod 14.12 1.6mm 16kg</t>
  </si>
  <si>
    <t>OK Tubrod 15.00 1.4mm 16kg</t>
  </si>
  <si>
    <t>OK Tubrod 15.00 1.6mm 16kg</t>
  </si>
  <si>
    <t>OK Tubrod 15.15 1.2mm 16kg</t>
  </si>
  <si>
    <t>OK Tubrod 15.17 1.2mm 16kg</t>
  </si>
  <si>
    <t>OK Tubrod 15.22 1.2mm 16kg</t>
  </si>
  <si>
    <t>OK Autrod 308L 1.0mm 15kg</t>
  </si>
  <si>
    <t>OK Autrod 347Si 1.2mm 15kg</t>
  </si>
  <si>
    <t>OK Autrod 308LSi 1.2mm 15kg</t>
  </si>
  <si>
    <t>OK Autrod 347 3.2mm 25kg</t>
  </si>
  <si>
    <t>OK Autrod 316L 3.2mm 25kg</t>
  </si>
  <si>
    <t>OK Autrod 309LSi 1.2mm 15kg</t>
  </si>
  <si>
    <t>OK Autrod 309LSi 1.6mm 15kg</t>
  </si>
  <si>
    <t>OK Autrod 309L 3.2mm 25kg</t>
  </si>
  <si>
    <t>OK Autrod 430LNb 1.2mm 250kg</t>
  </si>
  <si>
    <t>OK 48.04 3.2x450mm</t>
  </si>
  <si>
    <t>OK Autrod 13.20 SC 2.0mm 30kg</t>
  </si>
  <si>
    <t>OK Tigrod 347 2.4x1000mm 5kg</t>
  </si>
  <si>
    <t>OK Tigrod 316L 1.2x1000mm 5kg</t>
  </si>
  <si>
    <t>EB 146 2.5x350mm</t>
  </si>
  <si>
    <t>EB 146 3.2x450mm</t>
  </si>
  <si>
    <t>EB 146 4.0x450mm</t>
  </si>
  <si>
    <t>EB 146 5.0x450mm</t>
  </si>
  <si>
    <t>EB 150 2.5x350mm</t>
  </si>
  <si>
    <t>EB 150 3.2x450mm</t>
  </si>
  <si>
    <t>OK 61.30 2.0x300mm 1/4 VP</t>
  </si>
  <si>
    <t>OK 61.30 4.0x350mm 1/2 VP</t>
  </si>
  <si>
    <t>OK 61.35 3.2x350mm 1/2 VP</t>
  </si>
  <si>
    <t>OK 67.55 4.0x350mm 1/2 VP</t>
  </si>
  <si>
    <t>OK 67.60 2.5x300mm 1/4 VP</t>
  </si>
  <si>
    <t>OK 67.60 3.2x350mm 1/2 VP</t>
  </si>
  <si>
    <t>OK 69.33 2.5x300mm 1/4 VP</t>
  </si>
  <si>
    <t>7330129155538</t>
  </si>
  <si>
    <t>7330129157006</t>
  </si>
  <si>
    <t>7330129157082</t>
  </si>
  <si>
    <t>7330129157327</t>
  </si>
  <si>
    <t>7330129157426</t>
  </si>
  <si>
    <t>7330129174799</t>
  </si>
  <si>
    <t>7330129175031</t>
  </si>
  <si>
    <t>7330129087471</t>
  </si>
  <si>
    <t>7330129087532</t>
  </si>
  <si>
    <t>7330129147731</t>
  </si>
  <si>
    <t>7330129147755</t>
  </si>
  <si>
    <t>7330129147885</t>
  </si>
  <si>
    <t>7330129087723</t>
  </si>
  <si>
    <t>7330129088096</t>
  </si>
  <si>
    <t>7330129088249</t>
  </si>
  <si>
    <t>7330129148929</t>
  </si>
  <si>
    <t>7330129088287</t>
  </si>
  <si>
    <t>7330129088300</t>
  </si>
  <si>
    <t>7330129149018</t>
  </si>
  <si>
    <t>7330129088362</t>
  </si>
  <si>
    <t>7330129177523</t>
  </si>
  <si>
    <t>7330129178438</t>
  </si>
  <si>
    <t>7330129240418</t>
  </si>
  <si>
    <t>7330129178629</t>
  </si>
  <si>
    <t>7330129178667</t>
  </si>
  <si>
    <t>7330129178803</t>
  </si>
  <si>
    <t>7330129178841</t>
  </si>
  <si>
    <t>7330129178865</t>
  </si>
  <si>
    <t>7330129178902</t>
  </si>
  <si>
    <t>7330129066001</t>
  </si>
  <si>
    <t>7330129066117</t>
  </si>
  <si>
    <t>7330129066148</t>
  </si>
  <si>
    <t>7330129115815</t>
  </si>
  <si>
    <t>7330129066339</t>
  </si>
  <si>
    <t>7330129246113</t>
  </si>
  <si>
    <t>7330129066360</t>
  </si>
  <si>
    <t>7330129066438</t>
  </si>
  <si>
    <t>7330129066483</t>
  </si>
  <si>
    <t>7330129045808</t>
  </si>
  <si>
    <t>7330129066865</t>
  </si>
  <si>
    <t>7330129066872</t>
  </si>
  <si>
    <t>7330129116959</t>
  </si>
  <si>
    <t>7330129116973</t>
  </si>
  <si>
    <t>7330129067589</t>
  </si>
  <si>
    <t>7330129067770</t>
  </si>
  <si>
    <t>7330129067848</t>
  </si>
  <si>
    <t>7330129067862</t>
  </si>
  <si>
    <t>7330129067916</t>
  </si>
  <si>
    <t>7330129067923</t>
  </si>
  <si>
    <t>7330129146673</t>
  </si>
  <si>
    <t>7330129090822</t>
  </si>
  <si>
    <t>7330129067947</t>
  </si>
  <si>
    <t>7330129228225</t>
  </si>
  <si>
    <t>7330129046171</t>
  </si>
  <si>
    <t>7330129102303</t>
  </si>
  <si>
    <t>7330129102372</t>
  </si>
  <si>
    <t>7330129102471</t>
  </si>
  <si>
    <t>7330129206681</t>
  </si>
  <si>
    <t>7330129206735</t>
  </si>
  <si>
    <t>7330129103157</t>
  </si>
  <si>
    <t>7330129103164</t>
  </si>
  <si>
    <t>7330129103225</t>
  </si>
  <si>
    <t>7330129206834</t>
  </si>
  <si>
    <t>7330129103461</t>
  </si>
  <si>
    <t>7330129207923</t>
  </si>
  <si>
    <t>7330129005031</t>
  </si>
  <si>
    <t>7330129005048</t>
  </si>
  <si>
    <t>7330129229185</t>
  </si>
  <si>
    <t>7330129229192</t>
  </si>
  <si>
    <t>7330129229208</t>
  </si>
  <si>
    <t>7330129229215</t>
  </si>
  <si>
    <t>7330129229222</t>
  </si>
  <si>
    <t>7330129229239</t>
  </si>
  <si>
    <t>7330129161812</t>
  </si>
  <si>
    <t>7330129161836</t>
  </si>
  <si>
    <t>7330129240265</t>
  </si>
  <si>
    <t>7330129215195</t>
  </si>
  <si>
    <t>7330129144655</t>
  </si>
  <si>
    <t>7330129104482</t>
  </si>
  <si>
    <t>7330129234011</t>
  </si>
  <si>
    <t>7330129234028</t>
  </si>
  <si>
    <t>7330129127405</t>
  </si>
  <si>
    <t>7330129127412</t>
  </si>
  <si>
    <t>7330129234097</t>
  </si>
  <si>
    <t>7330129234103</t>
  </si>
  <si>
    <t>7330129136278</t>
  </si>
  <si>
    <t>7330129136285</t>
  </si>
  <si>
    <t>7330129235438</t>
  </si>
  <si>
    <t>7330129235445</t>
  </si>
  <si>
    <t>7330129235452</t>
  </si>
  <si>
    <t>7330129235469</t>
  </si>
  <si>
    <t>7330129235933</t>
  </si>
  <si>
    <t>7330129235940</t>
  </si>
  <si>
    <t>7330129178742</t>
  </si>
  <si>
    <t>A</t>
  </si>
  <si>
    <t>C</t>
  </si>
  <si>
    <t>S</t>
  </si>
  <si>
    <t>opak.</t>
  </si>
  <si>
    <t>MOQ opak.</t>
  </si>
  <si>
    <t>1</t>
  </si>
  <si>
    <t>T 42 2 P C 1 H5                     T 46 2 P M 1 H10</t>
  </si>
  <si>
    <t>T 46 2 P C 2 H5                     T 46 2 P M 2 H5</t>
  </si>
  <si>
    <t>1B26086900</t>
  </si>
  <si>
    <t>7330129218387</t>
  </si>
  <si>
    <t>OK AristoRod 13.26 0.8mm 15kg</t>
  </si>
  <si>
    <t>7330129066582</t>
  </si>
  <si>
    <t>7330129259595</t>
  </si>
  <si>
    <t>OK Tubrod 14.13 1.6mm 16kg</t>
  </si>
  <si>
    <t>4 x 5</t>
  </si>
  <si>
    <t>7330129214556</t>
  </si>
  <si>
    <t>OK Tubrod 15.14 1.2mm 4 x 5kg</t>
  </si>
  <si>
    <t>OK Tubrod 15.14 1.6mm 16kg</t>
  </si>
  <si>
    <t>7330129067329</t>
  </si>
  <si>
    <t>7330129038671</t>
  </si>
  <si>
    <t>1B96106910</t>
  </si>
  <si>
    <t>1B96126910</t>
  </si>
  <si>
    <t>OK AristoRod 89</t>
  </si>
  <si>
    <t>7330129238682</t>
  </si>
  <si>
    <t>7330129238699</t>
  </si>
  <si>
    <t>OK Autrod 19.12 1.2mm 15kg</t>
  </si>
  <si>
    <t>ER120S-G</t>
  </si>
  <si>
    <t>7322371151710</t>
  </si>
  <si>
    <t>7322371151734</t>
  </si>
  <si>
    <t>7322371151741</t>
  </si>
  <si>
    <t>7322371151758</t>
  </si>
  <si>
    <t>7322371151765</t>
  </si>
  <si>
    <t>7322371151772</t>
  </si>
  <si>
    <t>7322371151789</t>
  </si>
  <si>
    <t>7322371151819</t>
  </si>
  <si>
    <t>7322371151833</t>
  </si>
  <si>
    <t>7322371151864</t>
  </si>
  <si>
    <t>7322371303683</t>
  </si>
  <si>
    <t>7322371303676</t>
  </si>
  <si>
    <t>7322371151857</t>
  </si>
  <si>
    <t>7322371303652</t>
  </si>
  <si>
    <t>7322371151802</t>
  </si>
  <si>
    <t>T 46 2 P C 1 H5</t>
  </si>
  <si>
    <t>EC1</t>
  </si>
  <si>
    <t>EN 400 MnB</t>
  </si>
  <si>
    <t>EN 12Mn-NiB</t>
  </si>
  <si>
    <t>ES 2CrMoB</t>
  </si>
  <si>
    <t>ES CrMoB</t>
  </si>
  <si>
    <t>EZM</t>
  </si>
  <si>
    <t>EŻFeNi</t>
  </si>
  <si>
    <t>Proponowany zamiennik</t>
  </si>
  <si>
    <t xml:space="preserve">Wycofany gatunek </t>
  </si>
  <si>
    <t>4586202P00</t>
  </si>
  <si>
    <t>ER 146 2.0x300mm</t>
  </si>
  <si>
    <t>OK 48.00 6.0x450mm</t>
  </si>
  <si>
    <t>Oznczenia kodów SPC (Stock Policy Code):</t>
  </si>
  <si>
    <t>A - podstawowy kod magazynowy</t>
  </si>
  <si>
    <t>S- specjalny kod magazynowy</t>
  </si>
  <si>
    <t>C - produkt tylko na zamówienie</t>
  </si>
  <si>
    <t>O - produkt dostępny do wyczerpania zapasu</t>
  </si>
  <si>
    <t>53053234G0</t>
  </si>
  <si>
    <t>53053244G0</t>
  </si>
  <si>
    <t>OK 53.05 3.2x350mm 1/2VP</t>
  </si>
  <si>
    <t>OK 53.05 3.2x450mm 1/2VP</t>
  </si>
  <si>
    <t>7330129202300</t>
  </si>
  <si>
    <t>7330129122462</t>
  </si>
  <si>
    <t>EN 200B</t>
  </si>
  <si>
    <t>232108670H</t>
  </si>
  <si>
    <t>232110670H</t>
  </si>
  <si>
    <t>232112670H</t>
  </si>
  <si>
    <t>Weld G3Si1 0.8mm 15kg</t>
  </si>
  <si>
    <t>Weld G3Si1 1.0mm 15kg</t>
  </si>
  <si>
    <t>Weld G3Si1 1.2mm 15kg</t>
  </si>
  <si>
    <t>7330129263837</t>
  </si>
  <si>
    <t>7330129263844</t>
  </si>
  <si>
    <t>7330129263851</t>
  </si>
  <si>
    <t>OK Tubrod 14.02 1.6mm 225kg</t>
  </si>
  <si>
    <t>OK Tubrod 14.13 1.2mm 225kg</t>
  </si>
  <si>
    <t>OK Tubrod 14.13 1.6mm 225kg</t>
  </si>
  <si>
    <t>7330129269020</t>
  </si>
  <si>
    <t>7330129269068</t>
  </si>
  <si>
    <t>7330129269075</t>
  </si>
  <si>
    <t>G 25 9 4 N L</t>
  </si>
  <si>
    <t>W 22 9 3 N L</t>
  </si>
  <si>
    <t>W 25 9 4 N L</t>
  </si>
  <si>
    <t>OK Tigrod 55</t>
  </si>
  <si>
    <t>12.</t>
  </si>
  <si>
    <t>Pręty TIG do stopów Ni i Cu</t>
  </si>
  <si>
    <t>ES 10HA</t>
  </si>
  <si>
    <t>ES 10HB</t>
  </si>
  <si>
    <t>ES10HNB</t>
  </si>
  <si>
    <t>EB160</t>
  </si>
  <si>
    <t>EB170</t>
  </si>
  <si>
    <t>EB 350 Ni2</t>
  </si>
  <si>
    <t>OK 74.70, OK 74.78</t>
  </si>
  <si>
    <t>OK 74.86, OK 75.75</t>
  </si>
  <si>
    <t>48152020K0</t>
  </si>
  <si>
    <t>48152530G0</t>
  </si>
  <si>
    <t>48153240G0</t>
  </si>
  <si>
    <t>OK 48.15</t>
  </si>
  <si>
    <t>OK 48.15 2.0x300mm 1/4 VP</t>
  </si>
  <si>
    <t>OK 48.15 2.5x350mm 1/2 VP</t>
  </si>
  <si>
    <t>OK 48.15 3.2x450mm 1/2 VP</t>
  </si>
  <si>
    <t>2.0 x 300 1/4 VP</t>
  </si>
  <si>
    <t>2.5 x 350 1/2 VP</t>
  </si>
  <si>
    <t>3.2 x 450 1/2 VP</t>
  </si>
  <si>
    <t>E 42 3 B 32 H5</t>
  </si>
  <si>
    <t>7330129153947</t>
  </si>
  <si>
    <t xml:space="preserve">7330129153954 </t>
  </si>
  <si>
    <t>7330129261352</t>
  </si>
  <si>
    <t xml:space="preserve">7330129261369 </t>
  </si>
  <si>
    <t>7330129099634</t>
  </si>
  <si>
    <t xml:space="preserve">7330129099641 </t>
  </si>
  <si>
    <t>OK 33.60</t>
  </si>
  <si>
    <t>Femax</t>
  </si>
  <si>
    <t>E 7024</t>
  </si>
  <si>
    <t>E 42 0 RR 53</t>
  </si>
  <si>
    <t>OK Femax 33.60 3.2x450mm</t>
  </si>
  <si>
    <t>OK Femax 33.60 4.0x450mm</t>
  </si>
  <si>
    <t>OK Femax 33.60 5.0x450mm</t>
  </si>
  <si>
    <t>7330129000364</t>
  </si>
  <si>
    <t>7330129000425</t>
  </si>
  <si>
    <t>7330129000517</t>
  </si>
  <si>
    <t>7330129000371</t>
  </si>
  <si>
    <t>7330129000432</t>
  </si>
  <si>
    <t>7330129000524</t>
  </si>
  <si>
    <t>OK 33.80</t>
  </si>
  <si>
    <t>E 42 0 RR 73</t>
  </si>
  <si>
    <t>OK Femax 33.80 5.0x450mm</t>
  </si>
  <si>
    <t>OK Femax 33.80 6.0x450mm</t>
  </si>
  <si>
    <t>OK Femax 33.80 3.2x450mm</t>
  </si>
  <si>
    <t>OK Femax 33.80 4.0x450mm</t>
  </si>
  <si>
    <t xml:space="preserve">7330129000739 </t>
  </si>
  <si>
    <t>7330129000722</t>
  </si>
  <si>
    <t>7330129000784</t>
  </si>
  <si>
    <t xml:space="preserve"> 7330129000791 </t>
  </si>
  <si>
    <t>7330129000968</t>
  </si>
  <si>
    <t xml:space="preserve"> 7330129000975 </t>
  </si>
  <si>
    <t>7330129001149</t>
  </si>
  <si>
    <t xml:space="preserve"> 7330129001156 </t>
  </si>
  <si>
    <t>74463230G0</t>
  </si>
  <si>
    <t>OK 74.46 3.2x350mm 1/2 VP</t>
  </si>
  <si>
    <t>7330129187560</t>
  </si>
  <si>
    <t>7330129187577</t>
  </si>
  <si>
    <t>OK Autrod 12.20 3.2mm 30kg</t>
  </si>
  <si>
    <t>OK Autrod 12.22 3.2mm 30kg</t>
  </si>
  <si>
    <t>7330129173341</t>
  </si>
  <si>
    <t>7330129148806</t>
  </si>
  <si>
    <t>OK Autrod 13.23</t>
  </si>
  <si>
    <t>ER80S-Ni1</t>
  </si>
  <si>
    <t>7330129164714</t>
  </si>
  <si>
    <t>7330129164738</t>
  </si>
  <si>
    <t>OK Autrod 13.23 1.0mm 15kg</t>
  </si>
  <si>
    <t>OK Autrod 13.23 1.2mm 15kg</t>
  </si>
  <si>
    <t>7330129223596</t>
  </si>
  <si>
    <t>OK Autrod 13.23 0.8mm 15kg</t>
  </si>
  <si>
    <t>OK Autrod 13.24</t>
  </si>
  <si>
    <t>S3Ni1Mo0.2</t>
  </si>
  <si>
    <t>OK Autrod 13.24 2.5mm 30kg</t>
  </si>
  <si>
    <t>OK Autrod 13.24 3.2mm 30kg</t>
  </si>
  <si>
    <t>OK Autrod 13.24 4.0mm 30kg</t>
  </si>
  <si>
    <t>7330129177141</t>
  </si>
  <si>
    <t>7330129177172</t>
  </si>
  <si>
    <t>7330129177196</t>
  </si>
  <si>
    <t>OK Flux 10.94</t>
  </si>
  <si>
    <t>S A AF 2 Cr DC</t>
  </si>
  <si>
    <t>S A AB 3 Cr AC</t>
  </si>
  <si>
    <t>OK Flux 10.94 25kg</t>
  </si>
  <si>
    <t>7330129038787</t>
  </si>
  <si>
    <t>OK Autrod 316LSi 1.0mm 250kg</t>
  </si>
  <si>
    <t>7330129150410</t>
  </si>
  <si>
    <t>OK Autrod 316L 1.0mm 15kg</t>
  </si>
  <si>
    <t>7330129166213</t>
  </si>
  <si>
    <t>61202020L0</t>
  </si>
  <si>
    <t>61202520L0</t>
  </si>
  <si>
    <t>OK 61.20</t>
  </si>
  <si>
    <t>E308-L16</t>
  </si>
  <si>
    <t>E 19 9 L R 1 1</t>
  </si>
  <si>
    <t>OK 61.20 2.5x300mm 1/4 VP</t>
  </si>
  <si>
    <t>OK 61.20 2.0x300mm 1/4 VP</t>
  </si>
  <si>
    <t>7330129233922</t>
  </si>
  <si>
    <t>7330129233946</t>
  </si>
  <si>
    <t>EN ISO 3581-A</t>
  </si>
  <si>
    <t>OK Autrod 12.22 4.0mm 100kg</t>
  </si>
  <si>
    <t>7330129219377</t>
  </si>
  <si>
    <t>EN ISO 2560-A</t>
  </si>
  <si>
    <t>EN 757, EN ISO 3580-A</t>
  </si>
  <si>
    <t>EN ISO 14341-A</t>
  </si>
  <si>
    <t>EN ISO 14341-A, EN ISO 16834-A</t>
  </si>
  <si>
    <t>EN ISO 14343-A</t>
  </si>
  <si>
    <t>EN ISO 17632-A</t>
  </si>
  <si>
    <t>EN ISO 17633-A</t>
  </si>
  <si>
    <t>EN ISO 14174</t>
  </si>
  <si>
    <t>EN ISO 14171-A, EN ISO 24598-A</t>
  </si>
  <si>
    <t>EN 2560-A</t>
  </si>
  <si>
    <t>EN ISO 14341-A,    EN ISO 16834-A</t>
  </si>
  <si>
    <t>EN ISO 14171-A EN ISO 24598-A</t>
  </si>
  <si>
    <t>212400TC13</t>
  </si>
  <si>
    <t>212400TP09</t>
  </si>
  <si>
    <t>212400TP12</t>
  </si>
  <si>
    <t>212400TR13</t>
  </si>
  <si>
    <t>7330129149124</t>
  </si>
  <si>
    <t>S 22 9 3 N L</t>
  </si>
  <si>
    <t>31-5</t>
  </si>
  <si>
    <t>Druty wysokostopowe pod topnik</t>
  </si>
  <si>
    <t>7330129225859</t>
  </si>
  <si>
    <t>OK Autrod 2209 2.4mm 25kg</t>
  </si>
  <si>
    <t>OK Autrod 2209 4.0mm 25kg</t>
  </si>
  <si>
    <t>OK Autrod 2209 3.2mm 25kg</t>
  </si>
  <si>
    <t>7330129225866</t>
  </si>
  <si>
    <t>7330129225873</t>
  </si>
  <si>
    <t>7330129205516</t>
  </si>
  <si>
    <t>OK Autrod 19.30 1.0mm  5kg</t>
  </si>
  <si>
    <t>131S202800</t>
  </si>
  <si>
    <t>OK Autrod 13.10 SC 2.0mm 30kg</t>
  </si>
  <si>
    <t>7330129240180</t>
  </si>
  <si>
    <t>OK 43.32 6.0x450mm</t>
  </si>
  <si>
    <t>7330129040278</t>
  </si>
  <si>
    <t>7330129040261</t>
  </si>
  <si>
    <t>1A50129A00</t>
  </si>
  <si>
    <t>9A-0</t>
  </si>
  <si>
    <t>1251109A00</t>
  </si>
  <si>
    <t>1251129A00</t>
  </si>
  <si>
    <t>1258129A00</t>
  </si>
  <si>
    <t>1A63109A00</t>
  </si>
  <si>
    <t>1A63129A00</t>
  </si>
  <si>
    <t>1A63169A00</t>
  </si>
  <si>
    <t>1264129A00</t>
  </si>
  <si>
    <t>1264109A00</t>
  </si>
  <si>
    <t>1A50169A00</t>
  </si>
  <si>
    <t>1A50109A00</t>
  </si>
  <si>
    <t>OK AristoRod 12.50 1.0mm 500kg</t>
  </si>
  <si>
    <t>OK AristoRod 12.50 1.6mm 500kg</t>
  </si>
  <si>
    <t>OK AristoRod 12.63 1.0mm 500kg</t>
  </si>
  <si>
    <t>OK AristoRod 12.63 1.2mm 500kg</t>
  </si>
  <si>
    <t>OK AristoRod 12.63 1.6mm 500kg</t>
  </si>
  <si>
    <t>OK Autrod 12.51 1.0mm 500kg</t>
  </si>
  <si>
    <t>OK Autrod 12.51 1.2mm 500kg</t>
  </si>
  <si>
    <t>OK Autrod 12.58 1.2mm 500kg</t>
  </si>
  <si>
    <t>OK Autrod 12.64 1.0mm 500kg</t>
  </si>
  <si>
    <t>OK Autrod 12.64 1.2mm 500kg</t>
  </si>
  <si>
    <t>7330129269440</t>
  </si>
  <si>
    <t>7330129270736</t>
  </si>
  <si>
    <t>7330129270323</t>
  </si>
  <si>
    <t>7330129269402</t>
  </si>
  <si>
    <t>7330129275403</t>
  </si>
  <si>
    <t>7330129269426</t>
  </si>
  <si>
    <t>7330129269433</t>
  </si>
  <si>
    <t>7330129189458</t>
  </si>
  <si>
    <t>OK AristoRod 12.50 1.2mm 500kg</t>
  </si>
  <si>
    <t>7330129275267</t>
  </si>
  <si>
    <t>7330129271290</t>
  </si>
  <si>
    <t>7330129270750</t>
  </si>
  <si>
    <t>7330129275281</t>
  </si>
  <si>
    <t>Akcesoria do MARATHON PAC typ 94 oraz 9A (500 kg)</t>
  </si>
  <si>
    <t>Shield Bright 2209</t>
  </si>
  <si>
    <t>7330129269228</t>
  </si>
  <si>
    <t>OK Autrod 13.89*</t>
  </si>
  <si>
    <t>OK Autrod 13.90*</t>
  </si>
  <si>
    <t>OK Autrod 13.91*</t>
  </si>
  <si>
    <t xml:space="preserve"> OK Weartrode 30  </t>
  </si>
  <si>
    <t xml:space="preserve"> OK Weartrode 45  </t>
  </si>
  <si>
    <t xml:space="preserve"> OK Weartrode 55  </t>
  </si>
  <si>
    <t>OK 83.28*</t>
  </si>
  <si>
    <t>OK 83.50*</t>
  </si>
  <si>
    <t xml:space="preserve"> OK Weartrode 50  </t>
  </si>
  <si>
    <t>OK 84.58*</t>
  </si>
  <si>
    <t xml:space="preserve"> OK Weartrode 55 HD </t>
  </si>
  <si>
    <t>OK 84.78*</t>
  </si>
  <si>
    <t xml:space="preserve"> OK Weartrode 60 T  </t>
  </si>
  <si>
    <t>OK 84.80*</t>
  </si>
  <si>
    <t xml:space="preserve"> OK Weartrode 65 T  </t>
  </si>
  <si>
    <t xml:space="preserve"> OK Weartrode 62  </t>
  </si>
  <si>
    <t>OK 84.84*</t>
  </si>
  <si>
    <t>OK 85.58*</t>
  </si>
  <si>
    <t>OK 85.65*</t>
  </si>
  <si>
    <t xml:space="preserve"> OK Tooltrode 50 </t>
  </si>
  <si>
    <t xml:space="preserve"> OK Tooltrode 60 </t>
  </si>
  <si>
    <t>OK 86.28*</t>
  </si>
  <si>
    <t>OK 86.08*</t>
  </si>
  <si>
    <t>OK 13Mn</t>
  </si>
  <si>
    <t>OK 21.03*</t>
  </si>
  <si>
    <t>OK GPC</t>
  </si>
  <si>
    <t>OK Tubrodur 15.43*</t>
  </si>
  <si>
    <t xml:space="preserve">OK Tubrodur 35 O M </t>
  </si>
  <si>
    <t>OK Tubrodur 15.50*</t>
  </si>
  <si>
    <t>OK Tubrodur 60 G M</t>
  </si>
  <si>
    <t>OK 92.18*</t>
  </si>
  <si>
    <t>OK Ni-CI</t>
  </si>
  <si>
    <t>OK 92.58*</t>
  </si>
  <si>
    <t>OK 92.60*</t>
  </si>
  <si>
    <t>OK 92.78*</t>
  </si>
  <si>
    <t>OK 14MnNi</t>
  </si>
  <si>
    <t xml:space="preserve">OK Autrodur 38 G M </t>
  </si>
  <si>
    <t>OK Autrodur 56 G M</t>
  </si>
  <si>
    <t>OK Weartrode 35</t>
  </si>
  <si>
    <t>OK Weartrode 40</t>
  </si>
  <si>
    <t>OK Weartrode 50 T</t>
  </si>
  <si>
    <t>E Z Fe8</t>
  </si>
  <si>
    <t>OK Weartrode 45 3.2x450mm</t>
  </si>
  <si>
    <t>OK Weartrode 45 4.0x450mm</t>
  </si>
  <si>
    <t>OK Weartrode 45 5.0x450mm</t>
  </si>
  <si>
    <t>OK Weartrode 55 3.2x450mm</t>
  </si>
  <si>
    <t>OK Weartrode 55 4.0x450mm</t>
  </si>
  <si>
    <t>OK Weartrode 55 5.0x450mm</t>
  </si>
  <si>
    <t>OK Weartrode 55 6.0x450mm</t>
  </si>
  <si>
    <t>OK Weartrode 30 2.5x350mm</t>
  </si>
  <si>
    <t>OK Weartrode 30 3.2x450mm</t>
  </si>
  <si>
    <t>OK Weartrode 30 4.0x450mm</t>
  </si>
  <si>
    <t>OK Weartrode 30 5.0x450mm</t>
  </si>
  <si>
    <t>OK Weartrode 35 3.2x450mm</t>
  </si>
  <si>
    <t>OK Weartrode 35 4.0x450mm</t>
  </si>
  <si>
    <t>OK Weartrode 35 5.0x450mm</t>
  </si>
  <si>
    <t>OK Weartrode 40 3.2x450mm</t>
  </si>
  <si>
    <t>OK Weartrode 40 4.0x450mm</t>
  </si>
  <si>
    <t>OK Weartrode 40 5.0x450mm</t>
  </si>
  <si>
    <t>OK Weartrode 50 T 2.5x350mm</t>
  </si>
  <si>
    <t>OK Weartrode 50 T 3.2x450mm</t>
  </si>
  <si>
    <t>OK Weartrode 50 T 4.0x450mm</t>
  </si>
  <si>
    <t>OK Weartrode 50 T 5.0x450mm</t>
  </si>
  <si>
    <t>OK Weartrode 50 2.5x350mm</t>
  </si>
  <si>
    <t>OK Weartrode 50 3.2x450mm</t>
  </si>
  <si>
    <t>OK Weartrode 50 4.0x450mm</t>
  </si>
  <si>
    <t>OK Weartrode 50 5.0x450mm</t>
  </si>
  <si>
    <t>OK Weartrode 55 HD 2.5x350mm</t>
  </si>
  <si>
    <t>OK Weartrode 55 HD 3.2x450mm</t>
  </si>
  <si>
    <t>OK Weartrode 55 HD 4.0x450mm</t>
  </si>
  <si>
    <t>OK Weartrode 55 HD 5.0x450mm</t>
  </si>
  <si>
    <t>OK Weartrode 60 T 2.5x350mm</t>
  </si>
  <si>
    <t>OK Weartrode 60 T 3.2x350mm</t>
  </si>
  <si>
    <t>OK Weartrode 60 T 4.0x450mm</t>
  </si>
  <si>
    <t>OK Weartrode 60 T 5.0x450mm</t>
  </si>
  <si>
    <t>OK Weartrode 65 T 3.2x350mm</t>
  </si>
  <si>
    <t>OK Weartrode 65 T 4.0x350mm</t>
  </si>
  <si>
    <t>OK Weartrode 62 3.2x350mm</t>
  </si>
  <si>
    <t>OK Weartrode 62 4.0x350mm</t>
  </si>
  <si>
    <t>OK Tooltrode 50 2.5x350mm</t>
  </si>
  <si>
    <t>OK Tooltrode 50 3.2x350mm</t>
  </si>
  <si>
    <t>OK Tooltrode 50 4.0x350mm</t>
  </si>
  <si>
    <t>OK Tooltrode 50 5.0x350mm</t>
  </si>
  <si>
    <t>OK Tooltrode 60 2.5x350mm</t>
  </si>
  <si>
    <t>OK Tooltrode 60 3.2x350mm</t>
  </si>
  <si>
    <t>OK Tooltrode 60 4.0x350mm</t>
  </si>
  <si>
    <t>OK 13Mn 3.2x450mm</t>
  </si>
  <si>
    <t>OK 13Mn 4.0x450mm</t>
  </si>
  <si>
    <t>OK 13Mn 5.0x450mm</t>
  </si>
  <si>
    <t>OK 14MnNi 3.2x450mm</t>
  </si>
  <si>
    <t>OK 14MnNi 4.0x450mm</t>
  </si>
  <si>
    <t>OK 14MnNi 5.0x450mm</t>
  </si>
  <si>
    <t>OK Ni-CI 3.2x350mm 1/4 VP</t>
  </si>
  <si>
    <t>OK Ni-CI 4.0x350mm 1/2 VP</t>
  </si>
  <si>
    <t>OK NiCu 1 2.5x300mm 1/4 VP</t>
  </si>
  <si>
    <t>OK NiCu 1 3.2x350mm 1/4 VP</t>
  </si>
  <si>
    <t>OK NiCu 1</t>
  </si>
  <si>
    <t>OK NiCrFe-3</t>
  </si>
  <si>
    <t>OK 92.26*</t>
  </si>
  <si>
    <t>OK NiCrMo-5</t>
  </si>
  <si>
    <t>OK 92.35*</t>
  </si>
  <si>
    <t>OK NiCrMo-3</t>
  </si>
  <si>
    <t>5.0 x 350 1/2 VP</t>
  </si>
  <si>
    <t>OK Autrod NiCrMo-3</t>
  </si>
  <si>
    <t>OK Tigrod NiCrMo-3</t>
  </si>
  <si>
    <t>OK NiCrFe-2</t>
  </si>
  <si>
    <t>OK NiCrMo-13</t>
  </si>
  <si>
    <t>OK Autrod/Tigrod NiCrMo-13</t>
  </si>
  <si>
    <t>35ZA</t>
  </si>
  <si>
    <t>OK Autrod/Tigrod NiCrMo-3</t>
  </si>
  <si>
    <t>OK Autrod/Tigrod NiCrMo-4</t>
  </si>
  <si>
    <t>OK Autrod/Tigrod NiCr-3</t>
  </si>
  <si>
    <t>OK Autrod/Tigrod Ni-1</t>
  </si>
  <si>
    <t>OK Ni-1</t>
  </si>
  <si>
    <t>35UN</t>
  </si>
  <si>
    <t>OK NiFe-CI</t>
  </si>
  <si>
    <t>OK NiFe-CI-A</t>
  </si>
  <si>
    <t>OK Autrod/Tigrod NiCu-7</t>
  </si>
  <si>
    <t>OK NiCu-7</t>
  </si>
  <si>
    <t>91732520L0</t>
  </si>
  <si>
    <t>91733230L0</t>
  </si>
  <si>
    <t>91734030G0</t>
  </si>
  <si>
    <t>91735030G0</t>
  </si>
  <si>
    <t>OK NiCrMo-3 2.5x300mm 1/4 VP</t>
  </si>
  <si>
    <t>OK NiCrMo-3 3.2x350mm 1/4 VP</t>
  </si>
  <si>
    <t>OK NiCrMo-3 4.0x350mm 1/2 VP</t>
  </si>
  <si>
    <t>OK NiCrMo-3 5.0x350mm 1/2 VP</t>
  </si>
  <si>
    <t>OK NiCrFe-3 2.5x300mm 1/4 VP</t>
  </si>
  <si>
    <t>OK NiCrFe-3 3.2x350mm 1/4 VP</t>
  </si>
  <si>
    <t>OK NiCrFe-3 4.0x350mm 1/2 VP</t>
  </si>
  <si>
    <t>OK NiCrFe-3 5.0x350mm 1/2 VP</t>
  </si>
  <si>
    <t>OK NiCrMo-5 2.5xx300mm 1/4 VP</t>
  </si>
  <si>
    <t>OK NiCrMo-5 3.2x350mm 1/4 VP</t>
  </si>
  <si>
    <t>OK NiCrMo-5 4.0x350mm 1/2 VP</t>
  </si>
  <si>
    <t>OK NiCrMo-5 5.0x350mm 1/2 VP</t>
  </si>
  <si>
    <t>198416R150</t>
  </si>
  <si>
    <t>198420R150</t>
  </si>
  <si>
    <t>198424R150</t>
  </si>
  <si>
    <t>OK Autrod NiCrMo-3 1.0mm 15kg</t>
  </si>
  <si>
    <t>OK Autrod NiCrMo-3 1.2mm 15kg</t>
  </si>
  <si>
    <t>OK Tigrod NiCrMo-3 2.0x1000mm 5kg</t>
  </si>
  <si>
    <t>OK Tigrod NiCrMo-3 2.4x1000mm 5kg</t>
  </si>
  <si>
    <t>Coreweld 46 LS</t>
  </si>
  <si>
    <t>35LS127730</t>
  </si>
  <si>
    <t>35LS147730</t>
  </si>
  <si>
    <t>35LS167730</t>
  </si>
  <si>
    <t>Coreweld 46 LS 1.2mm 16kg</t>
  </si>
  <si>
    <t>Coreweld 46 LS 1.4mm 16kg</t>
  </si>
  <si>
    <t>Coreweld 46 LS 1.6mm 16kg</t>
  </si>
  <si>
    <t>OK Ni-CI 2.5x300mm 1/4 VP</t>
  </si>
  <si>
    <t>ES 13CrB</t>
  </si>
  <si>
    <t>OK 68.15</t>
  </si>
  <si>
    <t>259012984V</t>
  </si>
  <si>
    <t>dopł. stop. PLN</t>
  </si>
  <si>
    <t>Grupa produktów</t>
  </si>
  <si>
    <t>(OK AristoRod 13.13)*</t>
  </si>
  <si>
    <t>(OK AristoRod 13.29)*</t>
  </si>
  <si>
    <t>(OK AristoRod 13.31)*</t>
  </si>
  <si>
    <t>* - poprzednia nazwa produktu</t>
  </si>
  <si>
    <t>162116R150</t>
  </si>
  <si>
    <t>OK Tigrod 347 1.6x1000mm 5kg</t>
  </si>
  <si>
    <t>7330129144624</t>
  </si>
  <si>
    <t xml:space="preserve">7330129272693 </t>
  </si>
  <si>
    <t xml:space="preserve">7330129272709 </t>
  </si>
  <si>
    <t xml:space="preserve">7330129272716 </t>
  </si>
  <si>
    <t xml:space="preserve">7330129272723 </t>
  </si>
  <si>
    <t xml:space="preserve">7330129272730 </t>
  </si>
  <si>
    <t xml:space="preserve">7330129272747 </t>
  </si>
  <si>
    <t xml:space="preserve">7330129272761 </t>
  </si>
  <si>
    <t xml:space="preserve">7330129272754 </t>
  </si>
  <si>
    <t xml:space="preserve">7330129272778 </t>
  </si>
  <si>
    <t xml:space="preserve">7330129272785 </t>
  </si>
  <si>
    <t xml:space="preserve">7330129272792 </t>
  </si>
  <si>
    <t xml:space="preserve">7330129272808 </t>
  </si>
  <si>
    <t xml:space="preserve">7330129272815 </t>
  </si>
  <si>
    <t xml:space="preserve">7330129272822 </t>
  </si>
  <si>
    <t xml:space="preserve">7330129272839 </t>
  </si>
  <si>
    <t xml:space="preserve">7330129272846 </t>
  </si>
  <si>
    <t xml:space="preserve">7330129273591 </t>
  </si>
  <si>
    <t xml:space="preserve">7330129273607 </t>
  </si>
  <si>
    <t xml:space="preserve">7330129273638 </t>
  </si>
  <si>
    <t xml:space="preserve">7330129273645 </t>
  </si>
  <si>
    <t xml:space="preserve">7330129273614 </t>
  </si>
  <si>
    <t xml:space="preserve">7330129273621 </t>
  </si>
  <si>
    <t xml:space="preserve">7330129273454 </t>
  </si>
  <si>
    <t xml:space="preserve">7330129273461 </t>
  </si>
  <si>
    <t xml:space="preserve">7330129273478 </t>
  </si>
  <si>
    <t xml:space="preserve">7330129273485 </t>
  </si>
  <si>
    <t xml:space="preserve">7330129273492 </t>
  </si>
  <si>
    <t xml:space="preserve">7330129273508 </t>
  </si>
  <si>
    <t xml:space="preserve">7330129273539 </t>
  </si>
  <si>
    <t xml:space="preserve">7330129273546 </t>
  </si>
  <si>
    <t xml:space="preserve">7330129273553 </t>
  </si>
  <si>
    <t xml:space="preserve">7330129273560 </t>
  </si>
  <si>
    <t xml:space="preserve">7330129273577  </t>
  </si>
  <si>
    <t>7330129273584</t>
  </si>
  <si>
    <t xml:space="preserve">7330129004737 </t>
  </si>
  <si>
    <t xml:space="preserve">7330129004744 </t>
  </si>
  <si>
    <t xml:space="preserve">7330129003389 </t>
  </si>
  <si>
    <t xml:space="preserve">7330129003396 </t>
  </si>
  <si>
    <t>7330129269082</t>
  </si>
  <si>
    <t>7330129269099</t>
  </si>
  <si>
    <t>7330129269112</t>
  </si>
  <si>
    <t>7330129269129</t>
  </si>
  <si>
    <t>7330129269136</t>
  </si>
  <si>
    <t>7330129259236</t>
  </si>
  <si>
    <t>7330129267590</t>
  </si>
  <si>
    <t>7330129267620</t>
  </si>
  <si>
    <t xml:space="preserve">7330129271832 </t>
  </si>
  <si>
    <t xml:space="preserve">7330129271849 </t>
  </si>
  <si>
    <t xml:space="preserve">7330129271856 </t>
  </si>
  <si>
    <t xml:space="preserve">7330129271863 </t>
  </si>
  <si>
    <t xml:space="preserve">7330129271870 </t>
  </si>
  <si>
    <t xml:space="preserve">7330129271887 </t>
  </si>
  <si>
    <t xml:space="preserve">7330129236053 </t>
  </si>
  <si>
    <t xml:space="preserve">7330129236060 </t>
  </si>
  <si>
    <t xml:space="preserve">7330129271894 </t>
  </si>
  <si>
    <t xml:space="preserve">7330129271900 </t>
  </si>
  <si>
    <t>Elektrody</t>
  </si>
  <si>
    <t>zasadowe</t>
  </si>
  <si>
    <t>rutylowe wysokowydajne</t>
  </si>
  <si>
    <t xml:space="preserve">rutylowe </t>
  </si>
  <si>
    <t>zasadowe wysokowydajne</t>
  </si>
  <si>
    <t>inne niestopowe</t>
  </si>
  <si>
    <t>celulozowe</t>
  </si>
  <si>
    <t>nierdzewne</t>
  </si>
  <si>
    <t>niskostopowe</t>
  </si>
  <si>
    <t>do napraw i regeneracji</t>
  </si>
  <si>
    <t>specjalne</t>
  </si>
  <si>
    <t>Druty, pręty i taśmy</t>
  </si>
  <si>
    <t>aglomerowane</t>
  </si>
  <si>
    <t>do stali nierdzewnych</t>
  </si>
  <si>
    <t>pręty do spawania gazowego</t>
  </si>
  <si>
    <t>niestopowe druty pod topnik</t>
  </si>
  <si>
    <t>niskostopowe druty pod topnik</t>
  </si>
  <si>
    <t>druty nierdzewne pod to topnik i taśmy</t>
  </si>
  <si>
    <t>druty i pręty niskostopowe</t>
  </si>
  <si>
    <t>druty i pręty nierdzewne</t>
  </si>
  <si>
    <t>druty i pręty do stopów aluminium</t>
  </si>
  <si>
    <t>inne druty i pręty</t>
  </si>
  <si>
    <t>druty MAG w opakowaniach Marathon Pac</t>
  </si>
  <si>
    <t>druty MAG na szpulach / niestopowe pręty TIG</t>
  </si>
  <si>
    <t xml:space="preserve">podkładki ceramiczne </t>
  </si>
  <si>
    <t>akcesoria Marathon Pac</t>
  </si>
  <si>
    <t>Inne produkty</t>
  </si>
  <si>
    <t>druty rdzeniowe niestopowe</t>
  </si>
  <si>
    <t>inne druty rdzeniowe</t>
  </si>
  <si>
    <t>druty rdzeniowe do stali nierdzewnych</t>
  </si>
  <si>
    <t xml:space="preserve">OK Autrodur 30 G M </t>
  </si>
  <si>
    <t>76-0</t>
  </si>
  <si>
    <t>OK Autrodur 30 G M 1.2mm 15kg</t>
  </si>
  <si>
    <t>OK Autrodur 30 G M 1.6mm 15kg</t>
  </si>
  <si>
    <t>OK Autrodur 38 G M 1.0mm 15kg</t>
  </si>
  <si>
    <t>OK Autrodur 38 G M 1.2mm 15kg</t>
  </si>
  <si>
    <t>OK Autrodur 58 G M 1.0mm 15kg</t>
  </si>
  <si>
    <t>OK Autrodur 58 G M 1.2mm 15kg</t>
  </si>
  <si>
    <t>OK Autrodur 56 G M 1.0mm 15kg</t>
  </si>
  <si>
    <t>OK Autrodur 56 G M 1.2mm 15kg</t>
  </si>
  <si>
    <t>OK Autrodur 56 G M 1.6mm 15kg</t>
  </si>
  <si>
    <t>7330129089116</t>
  </si>
  <si>
    <t>7330129089123</t>
  </si>
  <si>
    <t>OK Tubrod 15.31</t>
  </si>
  <si>
    <t>OK Tubrod 15.34</t>
  </si>
  <si>
    <t>T 19 12 3 L M M 2</t>
  </si>
  <si>
    <t>T 18 8 Mn M M 2</t>
  </si>
  <si>
    <t>OK Tubrod 15.37</t>
  </si>
  <si>
    <t>T 22 9 3 N L M M 2</t>
  </si>
  <si>
    <t>EC2209</t>
  </si>
  <si>
    <t>OK Tubrod 15.37 1.2mm 16kg</t>
  </si>
  <si>
    <t>OK Tubrod 15.31 1.2mm 16kg</t>
  </si>
  <si>
    <t>OK Tubrod 15.34 1.2mm 16kg</t>
  </si>
  <si>
    <t>7330129275885</t>
  </si>
  <si>
    <t>7330129275908</t>
  </si>
  <si>
    <t>7330129275922</t>
  </si>
  <si>
    <t>OK Weartrode 30, OK Weartrode 35</t>
  </si>
  <si>
    <t xml:space="preserve">OK NiF-Cl -A, OK NiFe-Cl </t>
  </si>
  <si>
    <t xml:space="preserve"> OK Weartrode 30 HD  </t>
  </si>
  <si>
    <t>OK 83.29*</t>
  </si>
  <si>
    <t>83283240G0</t>
  </si>
  <si>
    <t>83284040G0</t>
  </si>
  <si>
    <t xml:space="preserve"> 4,0 x 450 1/2 VP</t>
  </si>
  <si>
    <t xml:space="preserve"> 3,2 x 450 1/2 VP</t>
  </si>
  <si>
    <t>83285040V0</t>
  </si>
  <si>
    <t xml:space="preserve"> 5,0 x 450 3/4 VP</t>
  </si>
  <si>
    <t>OK Weartrode 30 HD 3.2x450mm</t>
  </si>
  <si>
    <t>OK Weartrode 30 HD 4.0x450mm</t>
  </si>
  <si>
    <t>OK Weartrode 30 HD 5.0x450mm</t>
  </si>
  <si>
    <t xml:space="preserve">7330129229123 </t>
  </si>
  <si>
    <t>7330129229130</t>
  </si>
  <si>
    <t xml:space="preserve">7330129229147 </t>
  </si>
  <si>
    <t xml:space="preserve">7330129229154 </t>
  </si>
  <si>
    <t>7330129229161</t>
  </si>
  <si>
    <t>7330129229178</t>
  </si>
  <si>
    <t xml:space="preserve">7330129131082 </t>
  </si>
  <si>
    <t xml:space="preserve">7330129131099 </t>
  </si>
  <si>
    <t xml:space="preserve">7330129131105 </t>
  </si>
  <si>
    <t xml:space="preserve">7330129131112 </t>
  </si>
  <si>
    <t xml:space="preserve">7330129143153 </t>
  </si>
  <si>
    <t xml:space="preserve">7330129143160 </t>
  </si>
  <si>
    <t>OK Weartrode 30 3.2x450mm 1/2 VP</t>
  </si>
  <si>
    <t>OK Weartrode 30 4.0x450mm 1/2 VP</t>
  </si>
  <si>
    <t>OK Weartrode 30 5.0x450mm 3/4 VP</t>
  </si>
  <si>
    <t>OK Flux 10.62 Block Pac</t>
  </si>
  <si>
    <t>OK Flux 10.62 25kg Block Pac</t>
  </si>
  <si>
    <t>OK Flux 10.71 Block Pac</t>
  </si>
  <si>
    <t>1071800P00</t>
  </si>
  <si>
    <t xml:space="preserve"> OK Weartrode 60  </t>
  </si>
  <si>
    <t>OK 83.65*</t>
  </si>
  <si>
    <t>OK Flux 10.71 25kg Block Pac</t>
  </si>
  <si>
    <t>OK Weartrode 60 3.2x450mm</t>
  </si>
  <si>
    <t>OK Weartrode 60 4.0x450mm</t>
  </si>
  <si>
    <t xml:space="preserve">7330129229307 </t>
  </si>
  <si>
    <t>7330129229314</t>
  </si>
  <si>
    <t xml:space="preserve">7330129229321 </t>
  </si>
  <si>
    <t xml:space="preserve">7330129229338 </t>
  </si>
  <si>
    <t>7330129269471</t>
  </si>
  <si>
    <t>7330129271498</t>
  </si>
  <si>
    <t>35BA12982V</t>
  </si>
  <si>
    <t>35FA12982V</t>
  </si>
  <si>
    <t>35CA12982V</t>
  </si>
  <si>
    <t>35BX12982V</t>
  </si>
  <si>
    <t>35FX12982V</t>
  </si>
  <si>
    <t>35CX12982V</t>
  </si>
  <si>
    <t>35EX12982V</t>
  </si>
  <si>
    <t>OK Tubrodur 53 G M 16 kg</t>
  </si>
  <si>
    <t>OK Tubrodur 15CrMn O/G 1.6mm</t>
  </si>
  <si>
    <t>OK Tubrodur 13Mn O/G 1.6mm 12kg</t>
  </si>
  <si>
    <t>OK Tubrodur 58 O/G M 1.6mm 16kg</t>
  </si>
  <si>
    <t>OK Tubrodur 60 G M 1.6 mm 16 kg</t>
  </si>
  <si>
    <t>OK Tubrodur 60 G M 1.2mm16kg</t>
  </si>
  <si>
    <t>OK Tubrodur 35 O M 1.6mm 16kg</t>
  </si>
  <si>
    <t>OK Tubrodur 35 O M 1.2mm 16kg</t>
  </si>
  <si>
    <t>OK Tubrodur 40 O M 1.6mm 16kg</t>
  </si>
  <si>
    <t>OK Tubrodur 30 O M 1.6mm 16kg</t>
  </si>
  <si>
    <t>OK Tubrodur 35 G M 1.6mm 16kg</t>
  </si>
  <si>
    <t>7330129202904</t>
  </si>
  <si>
    <t>987016R150</t>
  </si>
  <si>
    <t>OK Gasrod 98.70 1.6x1000mm 5kg</t>
  </si>
  <si>
    <t>7330129172467</t>
  </si>
  <si>
    <t>*- poprzednia nazwa produktu</t>
  </si>
  <si>
    <t>(OK 92.45)*</t>
  </si>
  <si>
    <t>(EN 450B)*</t>
  </si>
  <si>
    <t>(EN 600B)*</t>
  </si>
  <si>
    <t>96012430U0</t>
  </si>
  <si>
    <t>96013230U0</t>
  </si>
  <si>
    <t>96022430U0</t>
  </si>
  <si>
    <t>96023230U0</t>
  </si>
  <si>
    <t>96032430U0</t>
  </si>
  <si>
    <t>96033230U0</t>
  </si>
  <si>
    <t>2.4 x 350</t>
  </si>
  <si>
    <t>3.2 x 350</t>
  </si>
  <si>
    <t>OK AlMn1</t>
  </si>
  <si>
    <t>OK AlSi5</t>
  </si>
  <si>
    <t>OK AlSi12</t>
  </si>
  <si>
    <t xml:space="preserve">OK AlMn1 2.4x350mm </t>
  </si>
  <si>
    <t>OK AlMn1 3.2x350mm</t>
  </si>
  <si>
    <t>OK AlSi5 2.4x350mm</t>
  </si>
  <si>
    <t xml:space="preserve">OK AlSi5 3.2x350mm </t>
  </si>
  <si>
    <t xml:space="preserve">OK AlSi12 2.4x350mm </t>
  </si>
  <si>
    <t>OK AlSi12 3.2x350mm</t>
  </si>
  <si>
    <t>35HC12982V</t>
  </si>
  <si>
    <t>7330129272419</t>
  </si>
  <si>
    <t>7330129272433</t>
  </si>
  <si>
    <t>7330129272457</t>
  </si>
  <si>
    <t>7330129272471</t>
  </si>
  <si>
    <t>7330129272495</t>
  </si>
  <si>
    <t>7330129272518</t>
  </si>
  <si>
    <t>7330129272426</t>
  </si>
  <si>
    <t>7330129272440</t>
  </si>
  <si>
    <t>7330129272464</t>
  </si>
  <si>
    <t>7330129272488</t>
  </si>
  <si>
    <t>7330129272501</t>
  </si>
  <si>
    <t>7330129272525</t>
  </si>
  <si>
    <t>OK Autrod 13.36</t>
  </si>
  <si>
    <t>132S302800</t>
  </si>
  <si>
    <t>SCrMo2</t>
  </si>
  <si>
    <t>S2Ni1Cu</t>
  </si>
  <si>
    <t>OK Autrod 13.20 SC 3.0mm 30kg</t>
  </si>
  <si>
    <t>OK Autrod 12.30 2.5mm 25kg</t>
  </si>
  <si>
    <t>OK Autrod 13.36 2.5mm 30kg</t>
  </si>
  <si>
    <t>OK Autrod 13.36 3.0mm 30kg</t>
  </si>
  <si>
    <t>OK Autrod 13.36 4.0mm 30kg</t>
  </si>
  <si>
    <t>OK Autrod 13.40 2.5mm 30kg</t>
  </si>
  <si>
    <t>OK Autrod 13.43 2.5mm 30kg</t>
  </si>
  <si>
    <t>OK Autrod 13.43 2.0mm 30kg</t>
  </si>
  <si>
    <t>7330129174362</t>
  </si>
  <si>
    <t>7330129240319</t>
  </si>
  <si>
    <t>7330129240326</t>
  </si>
  <si>
    <t>7330129240340</t>
  </si>
  <si>
    <t>7330129240388</t>
  </si>
  <si>
    <t>7330129210749</t>
  </si>
  <si>
    <t>7330129178575</t>
  </si>
  <si>
    <t>7330129240289</t>
  </si>
  <si>
    <t>OK Tigrod 19.82*</t>
  </si>
  <si>
    <t>F102437886</t>
  </si>
  <si>
    <t>F102437887</t>
  </si>
  <si>
    <t>F102437888</t>
  </si>
  <si>
    <t>F102437889</t>
  </si>
  <si>
    <t>F102437890</t>
  </si>
  <si>
    <t>dł.                 0,65 m</t>
  </si>
  <si>
    <t>dł.                 6,0 m</t>
  </si>
  <si>
    <t>dł.                 5,3 m</t>
  </si>
  <si>
    <t>dł.                 3,8 m</t>
  </si>
  <si>
    <t>dł.                 6,5 m</t>
  </si>
  <si>
    <t>7322371151796</t>
  </si>
  <si>
    <t>7322371637795</t>
  </si>
  <si>
    <t>7322371642089</t>
  </si>
  <si>
    <t>7322371642096</t>
  </si>
  <si>
    <t>7322371642102</t>
  </si>
  <si>
    <t>OK Autrod 316LSi 1.2mm 250kg</t>
  </si>
  <si>
    <t>7330129150427</t>
  </si>
  <si>
    <t>163224R51C</t>
  </si>
  <si>
    <t>163220R51C</t>
  </si>
  <si>
    <t>163216R51C</t>
  </si>
  <si>
    <t>OK Tigrod 316LSi 1.6x500 1kg</t>
  </si>
  <si>
    <t>OK Tigrod 316LSi 2.0x500 1kg</t>
  </si>
  <si>
    <t>OK Tigrod 316LSi 2.4x500 1kg</t>
  </si>
  <si>
    <t>7330129253852</t>
  </si>
  <si>
    <t>7330129253869</t>
  </si>
  <si>
    <t>7330129253876</t>
  </si>
  <si>
    <t>Do użycia z opakowaniami Midi (80 kg) i Micro (25 kg)</t>
  </si>
  <si>
    <t>Przedłużacz</t>
  </si>
  <si>
    <t>Do użycia z opakowaniami Jumbo (141 kg)</t>
  </si>
  <si>
    <t>Tubus wewnętrzny</t>
  </si>
  <si>
    <t>7330129260126</t>
  </si>
  <si>
    <t>7330129260409</t>
  </si>
  <si>
    <t xml:space="preserve">   Elektrody otulone</t>
  </si>
  <si>
    <t>Pręty TIG</t>
  </si>
  <si>
    <t>Stoodite 6</t>
  </si>
  <si>
    <t>Stoodite 1</t>
  </si>
  <si>
    <t>Stoodite 21</t>
  </si>
  <si>
    <t>ECoCr-C</t>
  </si>
  <si>
    <t>ECoCr-A</t>
  </si>
  <si>
    <t>ECoCr-E</t>
  </si>
  <si>
    <t>Nr katalogowy</t>
  </si>
  <si>
    <t>Stoodite 1-M</t>
  </si>
  <si>
    <t>Stoodite 6-M</t>
  </si>
  <si>
    <t>Stoodite 12-M</t>
  </si>
  <si>
    <t>Stoodite 21-M</t>
  </si>
  <si>
    <t>ERCoCr-A</t>
  </si>
  <si>
    <t>ERCoCr-E</t>
  </si>
  <si>
    <t>ERCoCr-C</t>
  </si>
  <si>
    <t>ERCCoCr-A</t>
  </si>
  <si>
    <t>Stoodite 6-S*</t>
  </si>
  <si>
    <t>ERCCoCr-B</t>
  </si>
  <si>
    <t>ERCCoCr-E</t>
  </si>
  <si>
    <t xml:space="preserve">Stoodite 1 3.2x356 mm </t>
  </si>
  <si>
    <t xml:space="preserve">Stoodite 1 4.0x356 mm </t>
  </si>
  <si>
    <t xml:space="preserve">Stoodite 6 3.2x356 mm </t>
  </si>
  <si>
    <t xml:space="preserve">Stoodite 6 4.0x356 mm </t>
  </si>
  <si>
    <t xml:space="preserve">Stoodite 6 4.8x356 mm </t>
  </si>
  <si>
    <t>Stoodite 6 4.8x356mm GTAW</t>
  </si>
  <si>
    <t>Stoodite 6 4.0x356mm GTAW</t>
  </si>
  <si>
    <t>Stoodite 6 3.2x356mm GTAW</t>
  </si>
  <si>
    <t xml:space="preserve">Stoodite 21 3.2x356mm GTAW </t>
  </si>
  <si>
    <t xml:space="preserve">Stoodite 21 3.2x356 mm     </t>
  </si>
  <si>
    <t xml:space="preserve">Stoodite 21 4.0x356 mm     </t>
  </si>
  <si>
    <t xml:space="preserve">Stoodite 21 4.8x356 mm </t>
  </si>
  <si>
    <t xml:space="preserve">Stoodite 1-M 1.6mm </t>
  </si>
  <si>
    <t xml:space="preserve">Stoodite 6-S 2.4mm  </t>
  </si>
  <si>
    <t xml:space="preserve">Stoodite 6-M 1.2mm  </t>
  </si>
  <si>
    <t xml:space="preserve">Stoodite 6-M 1.6mm </t>
  </si>
  <si>
    <t>Stoodite 12-M 1.6mm</t>
  </si>
  <si>
    <t xml:space="preserve">Stoodite 21-M 1.2mm </t>
  </si>
  <si>
    <t>Stoodite 21-M 1.6mm</t>
  </si>
  <si>
    <t>7330129277100</t>
  </si>
  <si>
    <t>7330129277117</t>
  </si>
  <si>
    <t>7330129277124</t>
  </si>
  <si>
    <t>7330129277131</t>
  </si>
  <si>
    <t>7330129277148</t>
  </si>
  <si>
    <t>7330129277575</t>
  </si>
  <si>
    <t>7330129277568</t>
  </si>
  <si>
    <t>7330129277551</t>
  </si>
  <si>
    <t>7330129277179</t>
  </si>
  <si>
    <t>7330129277599</t>
  </si>
  <si>
    <t>7330129277629</t>
  </si>
  <si>
    <t>7330129277605</t>
  </si>
  <si>
    <t>7330129277612</t>
  </si>
  <si>
    <t>7330129277636</t>
  </si>
  <si>
    <t>7330129277582</t>
  </si>
  <si>
    <t>7330129277155</t>
  </si>
  <si>
    <t>7330129277162</t>
  </si>
  <si>
    <t>7330129277643</t>
  </si>
  <si>
    <t>7330129277650</t>
  </si>
  <si>
    <t>E - warunki dostawy dostępne na zamówienie</t>
  </si>
  <si>
    <t>* - warunki dostawy określane na zamówienie</t>
  </si>
  <si>
    <t>STOODY</t>
  </si>
  <si>
    <t>67705030G0</t>
  </si>
  <si>
    <t>67702020L0</t>
  </si>
  <si>
    <t>OK 67.70 5.0x350mm 1/2 VP</t>
  </si>
  <si>
    <t>OK 67.70 2.0x300mm 1/4 VP</t>
  </si>
  <si>
    <t>67432520L0</t>
  </si>
  <si>
    <t>67433230T0</t>
  </si>
  <si>
    <t>67434030G0</t>
  </si>
  <si>
    <t>67435040G0</t>
  </si>
  <si>
    <t>OK 67.43</t>
  </si>
  <si>
    <t>OK 67.43 2.5x300mm 1/4 VP</t>
  </si>
  <si>
    <t>OK 67.43 3.2x350mm 1/2 VP</t>
  </si>
  <si>
    <t>OK 67.43 4.0x350mm 1/2 VP</t>
  </si>
  <si>
    <t>OK 67.43 5.0x450mm 1/2 VP</t>
  </si>
  <si>
    <t>(E307-16)</t>
  </si>
  <si>
    <t>E 18 8 Mn R 1 2</t>
  </si>
  <si>
    <t>35C112773V</t>
  </si>
  <si>
    <t>35C212773V</t>
  </si>
  <si>
    <t>35C312773V</t>
  </si>
  <si>
    <t>Dual Shield MoL 1.2mm 16kg VP</t>
  </si>
  <si>
    <t>Dual Shield CrMo1  VP</t>
  </si>
  <si>
    <t>Dual Shield MoL VP</t>
  </si>
  <si>
    <t>Dual Shield CrMo2  VP</t>
  </si>
  <si>
    <t>16</t>
  </si>
  <si>
    <t>T CrMo1 P M 2 H5</t>
  </si>
  <si>
    <t>E81T1-M21PY-B2</t>
  </si>
  <si>
    <t>E91T1-M21PY-B3</t>
  </si>
  <si>
    <t>T CrMo2 P M 2 H5</t>
  </si>
  <si>
    <t>T MoL P M 2 H5</t>
  </si>
  <si>
    <t>E81T1-M21PY-A1</t>
  </si>
  <si>
    <t>Dual Shield CrMo1 1.2mm 16kg VP</t>
  </si>
  <si>
    <t>Dual Shield CrMo2 1.2mm 16kg VP</t>
  </si>
  <si>
    <t>7330129255689</t>
  </si>
  <si>
    <t>7330129255696</t>
  </si>
  <si>
    <t>7330129255832</t>
  </si>
  <si>
    <t>7330129235476</t>
  </si>
  <si>
    <t>7330129235483</t>
  </si>
  <si>
    <t>7330129129751</t>
  </si>
  <si>
    <t>7330129129768</t>
  </si>
  <si>
    <t xml:space="preserve">7330129235117 </t>
  </si>
  <si>
    <t>7330129235124</t>
  </si>
  <si>
    <t xml:space="preserve">7330129235131 </t>
  </si>
  <si>
    <t xml:space="preserve">7330129235148 </t>
  </si>
  <si>
    <t xml:space="preserve">7330129140763 </t>
  </si>
  <si>
    <t xml:space="preserve">7330129140770 </t>
  </si>
  <si>
    <t xml:space="preserve">7330129144884 </t>
  </si>
  <si>
    <t xml:space="preserve">7330129144891 </t>
  </si>
  <si>
    <t>E2594T1-4</t>
  </si>
  <si>
    <t>T 25 9 4 N L P M21 2</t>
  </si>
  <si>
    <t>Shield-Bright 2495 1.2mm 15kg VP</t>
  </si>
  <si>
    <t>OK NiFe-CI-A 2.5x300mm 1/4 VP</t>
  </si>
  <si>
    <t>OK NiFe-CI-A 3.2x350mm 1/4 VP</t>
  </si>
  <si>
    <t>OK NiFe-CI-A 4.0x350mm 1/2 VP</t>
  </si>
  <si>
    <t>OK NiFe-CI 2.5x300mm 1/4 VP</t>
  </si>
  <si>
    <t>OK NiFe-CI 3.2x350mm 1/4 VP</t>
  </si>
  <si>
    <t>OK NiFe-CI 4.0x350mm 1/2 VP</t>
  </si>
  <si>
    <t>OK Flux 10.69</t>
  </si>
  <si>
    <t>S A CS 4</t>
  </si>
  <si>
    <t>OK Flux 10.69 25kg(55lb)</t>
  </si>
  <si>
    <t>165416R51C</t>
  </si>
  <si>
    <t>OK Tigrod 309MoL 1.6x500 1kg</t>
  </si>
  <si>
    <t>1A50146910</t>
  </si>
  <si>
    <t>OK AristoRod 12.50 1.4mm 18kg</t>
  </si>
  <si>
    <t>35LS129310</t>
  </si>
  <si>
    <t>Coreweld 46 LS 1.2mm 225kg</t>
  </si>
  <si>
    <t>7330129064977</t>
  </si>
  <si>
    <t>7330129253883</t>
  </si>
  <si>
    <t>7330129209057</t>
  </si>
  <si>
    <t>7330129259243</t>
  </si>
  <si>
    <t>OK Tigrod NiCrMo-13</t>
  </si>
  <si>
    <t xml:space="preserve">198124R51C </t>
  </si>
  <si>
    <t>OK Tigrod 19.30</t>
  </si>
  <si>
    <t>OK Tigrod 19.30 2.0x1000mm 5kg</t>
  </si>
  <si>
    <t>OK Tigrod NiCrMo-13 1.6x1000mm 5kg</t>
  </si>
  <si>
    <t>OK Tigrod NiCrMo-13 2.4x500mm 1kg</t>
  </si>
  <si>
    <t>7330129107711</t>
  </si>
  <si>
    <t>7330129254026</t>
  </si>
  <si>
    <t>46-2</t>
  </si>
  <si>
    <t>5 x 2</t>
  </si>
  <si>
    <t>OK Autrod 5183 1.0mm 5x2kg</t>
  </si>
  <si>
    <t>7330129145409</t>
  </si>
  <si>
    <t>7330129276257</t>
  </si>
  <si>
    <t>OK Tigrod 12.62</t>
  </si>
  <si>
    <t>126216R150</t>
  </si>
  <si>
    <t>126224R150</t>
  </si>
  <si>
    <t>ER70S-2</t>
  </si>
  <si>
    <t>W2Ti</t>
  </si>
  <si>
    <t>OK Tigrod 12.62 1.6x1000mm 5kg</t>
  </si>
  <si>
    <t>OK Tigrod 12.62 2.4x1000mm 5kg</t>
  </si>
  <si>
    <t>7330129162499</t>
  </si>
  <si>
    <t>7330129162390</t>
  </si>
  <si>
    <t>165424R51C</t>
  </si>
  <si>
    <t>OK Tigrod 309MoL 2.4x500 1kg</t>
  </si>
  <si>
    <t>7330129253906</t>
  </si>
  <si>
    <t>168620R51C</t>
  </si>
  <si>
    <t>168624R51C</t>
  </si>
  <si>
    <t>165420R51C</t>
  </si>
  <si>
    <t>OK Tigrod 309MoL 2.0x500 1kg</t>
  </si>
  <si>
    <t>7330129253890</t>
  </si>
  <si>
    <t>OK Tigrod 2209 2.0x500mm 1kg</t>
  </si>
  <si>
    <t>OK Tigrod 2209 2.4x500mm 1kg</t>
  </si>
  <si>
    <t>7330129253920</t>
  </si>
  <si>
    <t>7330129253937</t>
  </si>
  <si>
    <t>193020R150</t>
  </si>
  <si>
    <t>OK 55.00 2.5 x 350 1/2 VP</t>
  </si>
  <si>
    <t>7330129003464</t>
  </si>
  <si>
    <t>7330129003471</t>
  </si>
  <si>
    <t>7330129003693</t>
  </si>
  <si>
    <t>7330129003686</t>
  </si>
  <si>
    <t>7330129004263</t>
  </si>
  <si>
    <t>7330129004256</t>
  </si>
  <si>
    <t>7330129004553</t>
  </si>
  <si>
    <t>7330129004546</t>
  </si>
  <si>
    <t>OK Autrod 308LSi 1.2mm 250kg</t>
  </si>
  <si>
    <t>7330129113712</t>
  </si>
  <si>
    <t>rabat</t>
  </si>
  <si>
    <t>96-3</t>
  </si>
  <si>
    <t>OK Autrod 19.30 1.0mm 200kg</t>
  </si>
  <si>
    <t>1071H02200</t>
  </si>
  <si>
    <t>OK Flux 10.71(G) 1000kg</t>
  </si>
  <si>
    <t>OK Tubrod 14.13 1.4mm 16kg</t>
  </si>
  <si>
    <t>7330129066568</t>
  </si>
  <si>
    <t>7330129113828</t>
  </si>
  <si>
    <t>OK Autrod 19.40 1.0mm 200kg</t>
  </si>
  <si>
    <t>7330129273690</t>
  </si>
  <si>
    <t>7330129269051</t>
  </si>
  <si>
    <t>3 x 2</t>
  </si>
  <si>
    <t xml:space="preserve">W celu obliczenia ceny zakupu - proszę wpisać przyznany rabat (%): </t>
  </si>
  <si>
    <t>ENiCu-7</t>
  </si>
  <si>
    <t>E Ni 4060</t>
  </si>
  <si>
    <t>(NiCu30Mn3Ti)</t>
  </si>
  <si>
    <t>92862520L0</t>
  </si>
  <si>
    <t>92863230L0</t>
  </si>
  <si>
    <t>92864030G0</t>
  </si>
  <si>
    <t>OK NiCu-7 2.5x300mm 1/4 VP</t>
  </si>
  <si>
    <t>OK NiCu-7 3.2x350mm 1/4 VP</t>
  </si>
  <si>
    <t>OK NiCu-7 4.0x350mm 1/4 VP</t>
  </si>
  <si>
    <t>7330129236374</t>
  </si>
  <si>
    <t>7330129236381</t>
  </si>
  <si>
    <t xml:space="preserve">7330129236398 </t>
  </si>
  <si>
    <t xml:space="preserve">7330129236404 </t>
  </si>
  <si>
    <t xml:space="preserve">7330129135837  </t>
  </si>
  <si>
    <t>7330129135844</t>
  </si>
  <si>
    <t>OK 61.25</t>
  </si>
  <si>
    <t>61252520L0</t>
  </si>
  <si>
    <t>61253230T0</t>
  </si>
  <si>
    <t>61254030G0</t>
  </si>
  <si>
    <t>E 19 9 H B 2 2</t>
  </si>
  <si>
    <t>OK 61.25 2.5x300mm 1/4 VP</t>
  </si>
  <si>
    <t>OK 61.25 3.2x350mm 1/2 VP</t>
  </si>
  <si>
    <t>OK 61.25 4.0x350mm 1/2 VP</t>
  </si>
  <si>
    <t>7330129233953</t>
  </si>
  <si>
    <t>7330129233960</t>
  </si>
  <si>
    <t>7330129233977</t>
  </si>
  <si>
    <t>7330129233984</t>
  </si>
  <si>
    <t>7330129162673</t>
  </si>
  <si>
    <t>7330129162680</t>
  </si>
  <si>
    <t>1A50084600</t>
  </si>
  <si>
    <t>1A50104600</t>
  </si>
  <si>
    <t>1A50124600</t>
  </si>
  <si>
    <t>181512462E</t>
  </si>
  <si>
    <t>OK 68.17</t>
  </si>
  <si>
    <t>68172530L0</t>
  </si>
  <si>
    <t>68173230T0</t>
  </si>
  <si>
    <t>68174040G0</t>
  </si>
  <si>
    <t>E410-15</t>
  </si>
  <si>
    <t>E 13 B 4 2</t>
  </si>
  <si>
    <t>E410NiMo-16</t>
  </si>
  <si>
    <t>E 13 4 R 3 2</t>
  </si>
  <si>
    <t>OK 68.17 2.5x350mm 1/4 VP</t>
  </si>
  <si>
    <t>OK 68.17 3.2x350mm 1/2 VP</t>
  </si>
  <si>
    <t>OK 68.17 4.0x450mm 1/2 VP</t>
  </si>
  <si>
    <t>OK 68.15 2.5x350mm 1/4 VP</t>
  </si>
  <si>
    <t>OK 68.15 3.2x450mm 1/2 VP</t>
  </si>
  <si>
    <t>OK 68.15 4.0x450mm 1/2 VP</t>
  </si>
  <si>
    <t>7330129235636</t>
  </si>
  <si>
    <t>7330129235643</t>
  </si>
  <si>
    <t xml:space="preserve">7330129164042 </t>
  </si>
  <si>
    <t>7330129164059</t>
  </si>
  <si>
    <t>7330129164066</t>
  </si>
  <si>
    <t>7330129164073</t>
  </si>
  <si>
    <t>7330129235650</t>
  </si>
  <si>
    <t>7330129235667</t>
  </si>
  <si>
    <t>7330129235674</t>
  </si>
  <si>
    <t>7330129235681</t>
  </si>
  <si>
    <t>7330129129980</t>
  </si>
  <si>
    <t>7330129129997</t>
  </si>
  <si>
    <t>OK AristoRod 12.50 0.8mm  5kg</t>
  </si>
  <si>
    <t>OK AristoRod 12.50 1.0mm  5kg</t>
  </si>
  <si>
    <t>OK AristoRod 12.50 1.2mm  5kg</t>
  </si>
  <si>
    <t>7330129210329</t>
  </si>
  <si>
    <t>7330129210725</t>
  </si>
  <si>
    <t>7330129210336</t>
  </si>
  <si>
    <t>7330129088072</t>
  </si>
  <si>
    <t>OK Autrod 12.58 0.8mm  5kg</t>
  </si>
  <si>
    <t>OK Autrod 308LSi 1.0mm  5kg</t>
  </si>
  <si>
    <t>7330129166039</t>
  </si>
  <si>
    <t>OK Autrod 316LSi 1.0mm  5kg</t>
  </si>
  <si>
    <t>7330129166305</t>
  </si>
  <si>
    <t>OK Autrod 5183 1.2mm 5x2kg</t>
  </si>
  <si>
    <t>OK Autrod 5356 1.2mm 5x2kg</t>
  </si>
  <si>
    <t>OK Autrod 5356 1.2mm 3x2kg</t>
  </si>
  <si>
    <t>7330129145317</t>
  </si>
  <si>
    <t>7330129276318</t>
  </si>
  <si>
    <t>7330129250578</t>
  </si>
  <si>
    <t>7330129145416</t>
  </si>
  <si>
    <t>7330129276271</t>
  </si>
  <si>
    <t>PKWiU</t>
  </si>
  <si>
    <t>25.93.15.0</t>
  </si>
  <si>
    <t>24.31.20.0</t>
  </si>
  <si>
    <t>24.34.13.0</t>
  </si>
  <si>
    <t>24.31.10.0</t>
  </si>
  <si>
    <t>24.45.30.0</t>
  </si>
  <si>
    <t>24.34.12.0</t>
  </si>
  <si>
    <t>24.31.30.0</t>
  </si>
  <si>
    <t>24.44.23.0</t>
  </si>
  <si>
    <t>24.44.22.0</t>
  </si>
  <si>
    <t>24.42.23.0</t>
  </si>
  <si>
    <t>24.42.22.0</t>
  </si>
  <si>
    <t>24.45.22.0</t>
  </si>
  <si>
    <t>20.59.56.0</t>
  </si>
  <si>
    <t>24.32.10.0</t>
  </si>
  <si>
    <t>24.34.11.0</t>
  </si>
  <si>
    <t>OK 43.32 4.0x350mm</t>
  </si>
  <si>
    <t>7330129040087</t>
  </si>
  <si>
    <t>7330129040094</t>
  </si>
  <si>
    <t>OK 48.00 4.0x350mm</t>
  </si>
  <si>
    <t>7330129223985</t>
  </si>
  <si>
    <t>7330129223992</t>
  </si>
  <si>
    <t>162120R150</t>
  </si>
  <si>
    <t>OK Tigrod 347 2.0x1000mm 5kg</t>
  </si>
  <si>
    <t>7330129166169</t>
  </si>
  <si>
    <t xml:space="preserve">Shield-Bright NiCrMo-3 </t>
  </si>
  <si>
    <t>T Ni 6625 P M 2</t>
  </si>
  <si>
    <t>ENiCrMo3T1-4</t>
  </si>
  <si>
    <t>Shield-Bright NiCrMo-3 5kg</t>
  </si>
  <si>
    <t>Shield-Bright NiCrMo-3 15kg VP</t>
  </si>
  <si>
    <t>7330129273317</t>
  </si>
  <si>
    <t>7330129273300</t>
  </si>
  <si>
    <t>Zalecamy sprawdzanie danych w systemie on-line lub Biurze Obsługi Klienta.</t>
  </si>
  <si>
    <t>Coreshield 15 0.8mm 4.5kg</t>
  </si>
  <si>
    <t>7330129284511</t>
  </si>
  <si>
    <t>35XD12773V</t>
  </si>
  <si>
    <t>Dual Shield 69 VP</t>
  </si>
  <si>
    <t>T 69 6 Z P M 2 H5</t>
  </si>
  <si>
    <t>E111T1-M21A6-G-H4</t>
  </si>
  <si>
    <t>Dual Shield 69 1.2mm 16kg VP</t>
  </si>
  <si>
    <t>7330129266869</t>
  </si>
  <si>
    <t>35BA</t>
  </si>
  <si>
    <t>35FA</t>
  </si>
  <si>
    <t>35CA</t>
  </si>
  <si>
    <t>35EA</t>
  </si>
  <si>
    <t>16.78</t>
  </si>
  <si>
    <t>15.37</t>
  </si>
  <si>
    <t>35HC</t>
  </si>
  <si>
    <t>35HD</t>
  </si>
  <si>
    <t>18.22</t>
  </si>
  <si>
    <t>OK Autrod 2209 0.8mm 15kg</t>
  </si>
  <si>
    <t>7330129103911</t>
  </si>
  <si>
    <t>92152520L0</t>
  </si>
  <si>
    <t>92153230L0</t>
  </si>
  <si>
    <t>92154030G0</t>
  </si>
  <si>
    <t>OK 92.15*</t>
  </si>
  <si>
    <t>ENiCrFe-2</t>
  </si>
  <si>
    <t>E Ni 6133</t>
  </si>
  <si>
    <t>(NiCr16Fe12NbMo)</t>
  </si>
  <si>
    <t>OK NiCrFe-2 2.5x300mm 1/4 VP</t>
  </si>
  <si>
    <t>OK NiCrFe-2 3.2x350mm 1/4 VP</t>
  </si>
  <si>
    <t>OK NiCrFe-2 4.0x350mm 1/2 VP</t>
  </si>
  <si>
    <t>7330129236015</t>
  </si>
  <si>
    <t>7330129236022</t>
  </si>
  <si>
    <t>7330129236039</t>
  </si>
  <si>
    <t>7330129236046</t>
  </si>
  <si>
    <t>7330129135196</t>
  </si>
  <si>
    <t>7330129135202</t>
  </si>
  <si>
    <t>35LS149310</t>
  </si>
  <si>
    <t>35LS169310</t>
  </si>
  <si>
    <t>Coreweld 46 LS 1.4mm 225kg</t>
  </si>
  <si>
    <t>Coreweld 46 LS 1.6mm 225kg</t>
  </si>
  <si>
    <t>7330129267606</t>
  </si>
  <si>
    <t>7330129267637</t>
  </si>
  <si>
    <t>OK Tubrod 14.11 1.2mm 16kg</t>
  </si>
  <si>
    <t>OK Tubrod 14.11 1.2mm 225kg</t>
  </si>
  <si>
    <t>7330129230327</t>
  </si>
  <si>
    <t>7330129230334</t>
  </si>
  <si>
    <t>OK Tubrod 14.11 1.4mm 225kg</t>
  </si>
  <si>
    <t>7330129145904</t>
  </si>
  <si>
    <t>E71T15-M21A0-G</t>
  </si>
  <si>
    <t>E81T15-M21A0-G</t>
  </si>
  <si>
    <t>E111T15-M21A4-G</t>
  </si>
  <si>
    <t>E71T15-M21A8-Ni2</t>
  </si>
  <si>
    <t>E71T15-M21A4-G</t>
  </si>
  <si>
    <t>E70T15-M12A4-G-H4</t>
  </si>
  <si>
    <t>E71T15-C1A2-CS1</t>
  </si>
  <si>
    <t>E71T15-M21A2-CS1</t>
  </si>
  <si>
    <t>E71T5-C1A2-CS1-H4</t>
  </si>
  <si>
    <t>E71T5-M21A2-CS1-H4</t>
  </si>
  <si>
    <t xml:space="preserve">E71T1-C1A0-CS2-H4   E71T1-M21A0-CS2-H8 </t>
  </si>
  <si>
    <t>E71T1-C1A0-CS2-H8</t>
  </si>
  <si>
    <t>E71T1-M21A0-CS2-H8</t>
  </si>
  <si>
    <t>E71T1-C1A0-CS2        E71T1-M21A0-CS2</t>
  </si>
  <si>
    <t>E81T1-M21A4-Ni1</t>
  </si>
  <si>
    <t>E81T1-M21A6-Ni1</t>
  </si>
  <si>
    <t>E81T5-M21PZ-G-H4</t>
  </si>
  <si>
    <t>E110T5-M21A6-G</t>
  </si>
  <si>
    <t>E71T15-M21A4-CS1-H4</t>
  </si>
  <si>
    <t>E71T15-M21A6-G-H4</t>
  </si>
  <si>
    <t>E70T15-M21A4-G-H4</t>
  </si>
  <si>
    <t>E70T1-C1A0-G</t>
  </si>
  <si>
    <t>E70T1-M21A0-G</t>
  </si>
  <si>
    <t>E70T1-C1A0-G-H8</t>
  </si>
  <si>
    <t>E70T1-M21A0-G-H8</t>
  </si>
  <si>
    <t>T 46 2 1Ni R M 3 H10</t>
  </si>
  <si>
    <t>94-6</t>
  </si>
  <si>
    <t>FILARC PZ6111HS 1.6mm 300kg</t>
  </si>
  <si>
    <t>7330129214716</t>
  </si>
  <si>
    <t>E71T1-C1A2-G-H4          E71T1-M21A2-G-H8</t>
  </si>
  <si>
    <t>E71T1-C1A0-CS2-H4</t>
  </si>
  <si>
    <t>E71T1-C1A2-CS2</t>
  </si>
  <si>
    <t>E71T1-M21A4-CS2-H4</t>
  </si>
  <si>
    <t>E71T5-M21A8-G-H4</t>
  </si>
  <si>
    <t>E71T15-M20A4-CS1 H4</t>
  </si>
  <si>
    <t>E71T15-M21A4-CS1 H4</t>
  </si>
  <si>
    <t>E 7018 H4R</t>
  </si>
  <si>
    <t>E 38 3 B 42 H5</t>
  </si>
  <si>
    <t>7330129285075</t>
  </si>
  <si>
    <t>7330129285082</t>
  </si>
  <si>
    <t>7330129285099</t>
  </si>
  <si>
    <t>7330129285105</t>
  </si>
  <si>
    <t>7330129285112</t>
  </si>
  <si>
    <t>7330129285129</t>
  </si>
  <si>
    <t>7330129285136</t>
  </si>
  <si>
    <t>7330129285143</t>
  </si>
  <si>
    <t>7330129202294</t>
  </si>
  <si>
    <t>7330129122455</t>
  </si>
  <si>
    <t>7330129121380</t>
  </si>
  <si>
    <t>7330129003532</t>
  </si>
  <si>
    <t>7330129121427</t>
  </si>
  <si>
    <t>7330129003716</t>
  </si>
  <si>
    <t>7330129003921</t>
  </si>
  <si>
    <t>7330129004355</t>
  </si>
  <si>
    <t>7330129004621</t>
  </si>
  <si>
    <t>55002535G0</t>
  </si>
  <si>
    <t>55003245G0</t>
  </si>
  <si>
    <t>OK 55.00 3,2 x 450 1/2 VP</t>
  </si>
  <si>
    <t>7330129186334</t>
  </si>
  <si>
    <t>7330129186341</t>
  </si>
  <si>
    <t>7330129186372</t>
  </si>
  <si>
    <t>7330129186389</t>
  </si>
  <si>
    <t>7330129208388</t>
  </si>
  <si>
    <t>7330129208395</t>
  </si>
  <si>
    <t>7330129208302</t>
  </si>
  <si>
    <t>7330129208319</t>
  </si>
  <si>
    <t>7330129186426</t>
  </si>
  <si>
    <t>7330129186419</t>
  </si>
  <si>
    <t>7330129186440</t>
  </si>
  <si>
    <t>7330129186457</t>
  </si>
  <si>
    <t>7330129186471</t>
  </si>
  <si>
    <t>7330129186488</t>
  </si>
  <si>
    <t>E 7018-1 H4R</t>
  </si>
  <si>
    <t>3,2 x 350 3/4 VP</t>
  </si>
  <si>
    <t>55003235V0</t>
  </si>
  <si>
    <t>* - produkt dostępny tylko do wyczerpania zapasów</t>
  </si>
  <si>
    <t>48042530K0</t>
  </si>
  <si>
    <t>48043240G0</t>
  </si>
  <si>
    <t>OK 48.04 3.2x450mm 3/4 VP</t>
  </si>
  <si>
    <t>OK 48.04 2.5x350mm 1/4 VP</t>
  </si>
  <si>
    <t>35EA12982V</t>
  </si>
  <si>
    <t>Shield-Bright 309LMo</t>
  </si>
  <si>
    <t>35FA12560V</t>
  </si>
  <si>
    <t>35EA12560V</t>
  </si>
  <si>
    <t>35BA12560V</t>
  </si>
  <si>
    <t>SB 308L 1.2mm 4 x 5kg</t>
  </si>
  <si>
    <t>35CA12560V</t>
  </si>
  <si>
    <t>SB 316L 1.2mm 4 x 5kg</t>
  </si>
  <si>
    <t>SB 309L 1.2mm 4 x 5kg</t>
  </si>
  <si>
    <t>SB 308L 1.2mm 15kg</t>
  </si>
  <si>
    <t>SBX 308L 1.2mm 15kg</t>
  </si>
  <si>
    <t>SB 309L 1.2mm 15kg</t>
  </si>
  <si>
    <t>SB 309LMo 1.2mm 15kg</t>
  </si>
  <si>
    <t>SBX 309L 1.2mm 15kg</t>
  </si>
  <si>
    <t>SBX 309LMo 1.2mm 15kg</t>
  </si>
  <si>
    <t>SB 316L 1.2mm 15kg</t>
  </si>
  <si>
    <t>SBX 316L 1.2mm 15kg</t>
  </si>
  <si>
    <t>Shield-Bright 2209 1.2mm 15kg</t>
  </si>
  <si>
    <t>SB 309LMo 1.2mm 4 x 5kg</t>
  </si>
  <si>
    <t>Shield-Bright 2209 1.2mm 4 x 5kg</t>
  </si>
  <si>
    <t>35HC12560V</t>
  </si>
  <si>
    <t>7330129272587</t>
  </si>
  <si>
    <t>7330129272594</t>
  </si>
  <si>
    <t>7330129272136</t>
  </si>
  <si>
    <t>7330129278701</t>
  </si>
  <si>
    <t>7330129272600</t>
  </si>
  <si>
    <t>7330129277926</t>
  </si>
  <si>
    <t>7330129121632</t>
  </si>
  <si>
    <t>7330129121649</t>
  </si>
  <si>
    <t>7330129116454</t>
  </si>
  <si>
    <t>7330129116461</t>
  </si>
  <si>
    <t>7330129208364</t>
  </si>
  <si>
    <t>7330129208371</t>
  </si>
  <si>
    <t>OK 55.00 3,2 x 350 3/4 VP</t>
  </si>
  <si>
    <t>7330129205448</t>
  </si>
  <si>
    <t>7330129205455</t>
  </si>
  <si>
    <t>PURUS 42</t>
  </si>
  <si>
    <t>1C10106710</t>
  </si>
  <si>
    <t>PURUS 42 0,8mm 15kg</t>
  </si>
  <si>
    <t>PURUS 42 1,0mm 18kg</t>
  </si>
  <si>
    <t>PURUS 42 1,2mm 18kg</t>
  </si>
  <si>
    <t>PURUS 42 1,6mm 18kg</t>
  </si>
  <si>
    <t>7330129282272</t>
  </si>
  <si>
    <t>7330129282296</t>
  </si>
  <si>
    <t>7330129280872</t>
  </si>
  <si>
    <t>7330129283217</t>
  </si>
  <si>
    <t>1C10086700</t>
  </si>
  <si>
    <t>1C10126710</t>
  </si>
  <si>
    <t>1C10166710</t>
  </si>
  <si>
    <t>OK Autrod 19.30 1.2mm 200kg</t>
  </si>
  <si>
    <t xml:space="preserve">Cryo </t>
  </si>
  <si>
    <t>61952520L0</t>
  </si>
  <si>
    <t>61953230T0</t>
  </si>
  <si>
    <t>61954030G0</t>
  </si>
  <si>
    <t>OK 55.00 3.2x350mm</t>
  </si>
  <si>
    <t>OK 61.35 Cryo 2.5x300mm 1/4 VP</t>
  </si>
  <si>
    <t>OK 61.35 Cryo 3.2x350mm 1/2 VP</t>
  </si>
  <si>
    <t>OK 61.35 Cryo 4.0x350mm 1/2 VP</t>
  </si>
  <si>
    <t>7330129234332</t>
  </si>
  <si>
    <t>7330129234349</t>
  </si>
  <si>
    <t>7330129234356</t>
  </si>
  <si>
    <t>7330129220540</t>
  </si>
  <si>
    <t>7330129234363</t>
  </si>
  <si>
    <t>7330129220557</t>
  </si>
  <si>
    <t>OK Tigrod 13.37</t>
  </si>
  <si>
    <t>133724R150</t>
  </si>
  <si>
    <t>OK Tigrod 13.37 2.4x1000mm 5kg</t>
  </si>
  <si>
    <t>7330129165698</t>
  </si>
  <si>
    <t>W CrMo9</t>
  </si>
  <si>
    <t>ER80S-B8</t>
  </si>
  <si>
    <t>OK Tigrod 317L</t>
  </si>
  <si>
    <t>163416R150</t>
  </si>
  <si>
    <t>163424R150</t>
  </si>
  <si>
    <t>OK Tigrod 317L 1.6x1000 5kg</t>
  </si>
  <si>
    <t>OK Tigrod 317L 2.4x1000 5kg</t>
  </si>
  <si>
    <t>7330129104697</t>
  </si>
  <si>
    <t>7330129104710</t>
  </si>
  <si>
    <t>ER317L</t>
  </si>
  <si>
    <t>W 18 15 3 L</t>
  </si>
  <si>
    <t>1251169A00</t>
  </si>
  <si>
    <t>OK Autrod 12.51 1.6mm 500kg</t>
  </si>
  <si>
    <t>7330129269969</t>
  </si>
  <si>
    <t>OK Tigrod 410NiMo</t>
  </si>
  <si>
    <t xml:space="preserve">W 13 4 </t>
  </si>
  <si>
    <t>167916R150</t>
  </si>
  <si>
    <t>167920R150</t>
  </si>
  <si>
    <t>167924R150</t>
  </si>
  <si>
    <t>OK Autrod 410NiMo</t>
  </si>
  <si>
    <t xml:space="preserve">G 13 4 </t>
  </si>
  <si>
    <t>OK Autrod 410NiMo 1.2mm 15kg</t>
  </si>
  <si>
    <t>7330129103645</t>
  </si>
  <si>
    <t>OK Tigrod 410NiMo 1.6x1000mm 5kg</t>
  </si>
  <si>
    <t>OK Tigrod 410NiMo 2.0x1000mm 5kg</t>
  </si>
  <si>
    <t>OK Tigrod 410NiMo 2.4x1000mm 5kg</t>
  </si>
  <si>
    <t>7330129105410</t>
  </si>
  <si>
    <t>7330129105427</t>
  </si>
  <si>
    <t>7330129105434</t>
  </si>
  <si>
    <t>Coreweld 46 LT H4</t>
  </si>
  <si>
    <t>E81T15-M21A8-G-H4</t>
  </si>
  <si>
    <t>T 46 6 Z M M21 2 H5</t>
  </si>
  <si>
    <t>35LV127730</t>
  </si>
  <si>
    <t>Coreweld 46 LT 1.2mm 16kg</t>
  </si>
  <si>
    <t>7330129280957</t>
  </si>
  <si>
    <t>OK Tubrod 14.10</t>
  </si>
  <si>
    <t>OK Tubrod 14.10 1.2mm 16kg</t>
  </si>
  <si>
    <t>7330129045471</t>
  </si>
  <si>
    <t>OK Tubrod 15.09</t>
  </si>
  <si>
    <t>E111T1-M21A4-K3-H4</t>
  </si>
  <si>
    <t>T 69 4 2NiMo P M 2 H5</t>
  </si>
  <si>
    <t>OK Tubrod 15.09 1.2mm 16kg</t>
  </si>
  <si>
    <t>7330129146659</t>
  </si>
  <si>
    <t>OK Flux 10.90</t>
  </si>
  <si>
    <t>S A AF 2 55 53 MnNi DC</t>
  </si>
  <si>
    <t>OK Flux 10.90 25kg</t>
  </si>
  <si>
    <t>7330129150281</t>
  </si>
  <si>
    <t>Cennik atestów</t>
  </si>
  <si>
    <t>Informacje</t>
  </si>
  <si>
    <t xml:space="preserve"> Koszt atestu mechanicznego 3.1</t>
  </si>
  <si>
    <t>Druty lite MIG/MAG</t>
  </si>
  <si>
    <t>Kombinacje drut-topnik</t>
  </si>
  <si>
    <t>materiały wysokostopowe</t>
  </si>
  <si>
    <t>materiały niestopowe          i niskostopowe</t>
  </si>
  <si>
    <t xml:space="preserve"> Koszt atestu dotyczy badania jedengo wytopu </t>
  </si>
  <si>
    <t xml:space="preserve"> lub jednej pary wytopów w kombinacji drut-topnik</t>
  </si>
  <si>
    <t xml:space="preserve"> W przypadku dodatkowych wymagań koszty są ustalane indywidualnie.</t>
  </si>
  <si>
    <t xml:space="preserve"> Uwagi:</t>
  </si>
  <si>
    <t xml:space="preserve"> Podany koszt (netto) przeliczany jest na PLN, po kursie z dnia fakturowania.</t>
  </si>
  <si>
    <t xml:space="preserve"> standardowo przypisanym do określonej grupy produktów.</t>
  </si>
  <si>
    <t xml:space="preserve"> Koszt obejmuje wykonanie zestawu podstawowych badań </t>
  </si>
  <si>
    <t xml:space="preserve"> Tabela dotyczy badań przeprowadznych w laboratorium </t>
  </si>
  <si>
    <t xml:space="preserve"> Każdy atest zawiera skład chemiczny stopiwa.</t>
  </si>
  <si>
    <t xml:space="preserve"> wytrzymałości i udarności stopiwa wg norm europejskich.</t>
  </si>
  <si>
    <t>OK Autrod 308H</t>
  </si>
  <si>
    <t>ER308H</t>
  </si>
  <si>
    <t>G 19 9 H</t>
  </si>
  <si>
    <t>OK Tigrod 308H</t>
  </si>
  <si>
    <t>161524R150</t>
  </si>
  <si>
    <t>W 19 9 H</t>
  </si>
  <si>
    <t>OK Autrod 308H 1.2mm 15kg</t>
  </si>
  <si>
    <t>7330129102563</t>
  </si>
  <si>
    <t>OK Tigrod 308H 2.4x1000 5kg</t>
  </si>
  <si>
    <t>7330129104444</t>
  </si>
  <si>
    <t>do napraw i regeneracji - stopy nieżelazne</t>
  </si>
  <si>
    <t>druty lite oraz pręty TIG do napraw i regeneracji</t>
  </si>
  <si>
    <t>OK 61.50</t>
  </si>
  <si>
    <t>61502520L0</t>
  </si>
  <si>
    <t>61503230T0</t>
  </si>
  <si>
    <t>61504030G0</t>
  </si>
  <si>
    <t>E308H-17</t>
  </si>
  <si>
    <t>E 19 9 H R 1 2</t>
  </si>
  <si>
    <t>OK 61.50 2.5x300mm 1/4 VP</t>
  </si>
  <si>
    <t>OK 61.50 3.2x350mm 1/2 VP</t>
  </si>
  <si>
    <t>OK 61.50 4.0x350mm 1/2 VP</t>
  </si>
  <si>
    <t>7330129234110</t>
  </si>
  <si>
    <t>7330129234127</t>
  </si>
  <si>
    <t>7330129234134</t>
  </si>
  <si>
    <t>7330129234141</t>
  </si>
  <si>
    <t>7330129163885</t>
  </si>
  <si>
    <t>7330129163892</t>
  </si>
  <si>
    <t>PURUS 42 CF</t>
  </si>
  <si>
    <t>WELD G3Si1 *</t>
  </si>
  <si>
    <t>* ceny wg oferty specjalnej</t>
  </si>
  <si>
    <t>PURUS 46</t>
  </si>
  <si>
    <t>PURUS 46 CF</t>
  </si>
  <si>
    <t>1C12086700</t>
  </si>
  <si>
    <t>1C12106710</t>
  </si>
  <si>
    <t>1C12126710</t>
  </si>
  <si>
    <t>1C12166710</t>
  </si>
  <si>
    <t>1A12086700</t>
  </si>
  <si>
    <t>1A12166710</t>
  </si>
  <si>
    <t>1A10086700</t>
  </si>
  <si>
    <t>1C10089309</t>
  </si>
  <si>
    <t>1C10109329</t>
  </si>
  <si>
    <t>1C10129329</t>
  </si>
  <si>
    <t>1C12109329</t>
  </si>
  <si>
    <t>1C12129329</t>
  </si>
  <si>
    <t>1A12106910</t>
  </si>
  <si>
    <t>1A12126910</t>
  </si>
  <si>
    <t>1A10106910</t>
  </si>
  <si>
    <t>1A10126910</t>
  </si>
  <si>
    <t>1A10166910</t>
  </si>
  <si>
    <t>PURUS 42 0,8mm 200kg</t>
  </si>
  <si>
    <t>PURUS 42 1,0mm 250kg</t>
  </si>
  <si>
    <t>PURUS 42 1,2mm 250kg</t>
  </si>
  <si>
    <t>PURUS 42 CF 0,8mm 15kg</t>
  </si>
  <si>
    <t>PURUS 42 CF 1,0mm 18kg</t>
  </si>
  <si>
    <t>PURUS 42 CF 1,0mm 250kg</t>
  </si>
  <si>
    <t>PURUS 42 CF 1,2mm 18kg</t>
  </si>
  <si>
    <t>PURUS 42 CF 1,2mm 250kg</t>
  </si>
  <si>
    <t>PURUS 42 CF 1,6mm 18kg</t>
  </si>
  <si>
    <t>PURUS 46 CF 0,8mm 15kg</t>
  </si>
  <si>
    <t>PURUS 46 CF 1,0mm 18kg</t>
  </si>
  <si>
    <t>PURUS 46 CF 1,0mm 250kg</t>
  </si>
  <si>
    <t>PURUS 46 CF 1,2mm 18kg</t>
  </si>
  <si>
    <t>PURUS 46 CF 1,2mm 250kg</t>
  </si>
  <si>
    <t>PURUS 46 CF 1,6mm 18kg</t>
  </si>
  <si>
    <t>PURUS 46 0,8mm 15kg</t>
  </si>
  <si>
    <t>PURUS 46 1,0mm 18kg</t>
  </si>
  <si>
    <t>PURUS 46 1,0mm 250kg</t>
  </si>
  <si>
    <t>PURUS 46 1,2mm 18kg</t>
  </si>
  <si>
    <t>PURUS 46 1,2mm 250kg</t>
  </si>
  <si>
    <t>PURUS 46 1,6mm 18kg</t>
  </si>
  <si>
    <t>7330129282289</t>
  </si>
  <si>
    <t>7330129282302</t>
  </si>
  <si>
    <t>7330129283170</t>
  </si>
  <si>
    <t>7330129287628</t>
  </si>
  <si>
    <t>7330129286911</t>
  </si>
  <si>
    <t>7330129287208</t>
  </si>
  <si>
    <t>7330129286928</t>
  </si>
  <si>
    <t>7330129287215</t>
  </si>
  <si>
    <t>7330129287314</t>
  </si>
  <si>
    <t>7330129286799</t>
  </si>
  <si>
    <t>7330129284825</t>
  </si>
  <si>
    <t>7330129284832</t>
  </si>
  <si>
    <t>7330129281855</t>
  </si>
  <si>
    <t>7330129284849</t>
  </si>
  <si>
    <t>7330129286836</t>
  </si>
  <si>
    <t>7330129287550</t>
  </si>
  <si>
    <t>7330129286942</t>
  </si>
  <si>
    <t>7330129287529</t>
  </si>
  <si>
    <t>7330129286959</t>
  </si>
  <si>
    <t>7330129286966</t>
  </si>
  <si>
    <t>7330129287574</t>
  </si>
  <si>
    <t>E 7018-A1</t>
  </si>
  <si>
    <t>E Mo B 42 H5</t>
  </si>
  <si>
    <t>Dual Shield 55</t>
  </si>
  <si>
    <t>35JM12773V</t>
  </si>
  <si>
    <t xml:space="preserve">Coreweld 89 </t>
  </si>
  <si>
    <t xml:space="preserve">Coreshield 8 </t>
  </si>
  <si>
    <t>35XA127730</t>
  </si>
  <si>
    <t>T 89 4 Z M M 3 H5</t>
  </si>
  <si>
    <t>E120T15-M21A4-G-H4</t>
  </si>
  <si>
    <t>E91T1-M21A4-G</t>
  </si>
  <si>
    <t>T 55 4 Z P M 2 H5</t>
  </si>
  <si>
    <t>Coreweld 89 1,2 mm 16 kg VP</t>
  </si>
  <si>
    <t>Dual Shield 55 1.2mm 16kg</t>
  </si>
  <si>
    <t>7330129251445</t>
  </si>
  <si>
    <t>7330129224524</t>
  </si>
  <si>
    <t>*</t>
  </si>
  <si>
    <t>1A10109329</t>
  </si>
  <si>
    <t>1A10129329</t>
  </si>
  <si>
    <t>1A12109329</t>
  </si>
  <si>
    <t>1A12129329</t>
  </si>
  <si>
    <t>53162534G1</t>
  </si>
  <si>
    <t>UWAGA - Inne rodzaje akcesoriów do cięcia, w tym elektrody węglowe, pręty egzotermiczne, elektrody do prac podwodnych - znajdują się w cenniku urządzeń.</t>
  </si>
  <si>
    <t>OK 92.55</t>
  </si>
  <si>
    <t>92552530K0</t>
  </si>
  <si>
    <t>92553230G0</t>
  </si>
  <si>
    <t>92554030G0</t>
  </si>
  <si>
    <t>ENiCrMo-6</t>
  </si>
  <si>
    <t xml:space="preserve">E Ni 6620 </t>
  </si>
  <si>
    <t>(NiCr14Mo7Fe)</t>
  </si>
  <si>
    <t>3.2 x 350 1/2 VP</t>
  </si>
  <si>
    <t>OK 92.55 2.5x350mm 1/4 VP</t>
  </si>
  <si>
    <t>OK 92.55 3.2xx350mm 1/2 VP</t>
  </si>
  <si>
    <t>OK 92.55 4.0x350mm 1/2 VP</t>
  </si>
  <si>
    <t>167816R150</t>
  </si>
  <si>
    <t>OK Tigrod 430LNbTi</t>
  </si>
  <si>
    <t>W Z 18 L Nb Ti</t>
  </si>
  <si>
    <t>OK Tigrod 430LNbTi 1.6x1000mm 5kg</t>
  </si>
  <si>
    <t>7330129272648</t>
  </si>
  <si>
    <t>7330129217458</t>
  </si>
  <si>
    <t>7330129217465</t>
  </si>
  <si>
    <t>7330129099795</t>
  </si>
  <si>
    <t>7330129099337</t>
  </si>
  <si>
    <t>7330129049820</t>
  </si>
  <si>
    <t>7330129049783</t>
  </si>
  <si>
    <t>OK Autrod 12.34 2.5mm 30kg</t>
  </si>
  <si>
    <t>7330129240043</t>
  </si>
  <si>
    <t>199316R150</t>
  </si>
  <si>
    <t>OK Tigrod NiCu-7</t>
  </si>
  <si>
    <t>OK Tigrod 19.93*</t>
  </si>
  <si>
    <t>ERNICu-7</t>
  </si>
  <si>
    <t>199320R150</t>
  </si>
  <si>
    <t>199324R150</t>
  </si>
  <si>
    <t>S Ni 4060</t>
  </si>
  <si>
    <t>OK Tigrod NiCu-7 1.6x1000mm 5kg</t>
  </si>
  <si>
    <t>OK Tigrod NiCu-7 2.0x1000mm 5kg</t>
  </si>
  <si>
    <t>OK Tigrod NiCu-7 2.4x1000mm 5kg</t>
  </si>
  <si>
    <t>OK Autrod NiCu-7 1.0mm 15kg</t>
  </si>
  <si>
    <t>OK Autrod NiCu-7 1.2mm 15kg</t>
  </si>
  <si>
    <t>OK Autrod NiCu-7</t>
  </si>
  <si>
    <t>OK Autrod 19.93*</t>
  </si>
  <si>
    <t>7330129108220</t>
  </si>
  <si>
    <t>7330129108237</t>
  </si>
  <si>
    <t>7330129108459</t>
  </si>
  <si>
    <t>7330129108466</t>
  </si>
  <si>
    <t>7330129108473</t>
  </si>
  <si>
    <t>OK 76.96</t>
  </si>
  <si>
    <t>76962520K0</t>
  </si>
  <si>
    <t>76963230G0</t>
  </si>
  <si>
    <t>76964040G0</t>
  </si>
  <si>
    <t>OK 75.78</t>
  </si>
  <si>
    <t>75782530K0</t>
  </si>
  <si>
    <t>75783230G0</t>
  </si>
  <si>
    <t>75784040G0</t>
  </si>
  <si>
    <t>E 89 6 Z B 32 H5</t>
  </si>
  <si>
    <t>E8015-B8</t>
  </si>
  <si>
    <t>E (CrMo9) B 4 2 H5</t>
  </si>
  <si>
    <t>OK 75.78 2.5x350mm 1/4 VP</t>
  </si>
  <si>
    <t>OK 75.78 4.0x450mm 1/2 VP</t>
  </si>
  <si>
    <t>OK 75.78 3.2x350mm 1/2 VP</t>
  </si>
  <si>
    <t>OK 76.96 2.5x350mm 1/4 VP</t>
  </si>
  <si>
    <t>OK 76.96 3.2x350mm 1/2 VP</t>
  </si>
  <si>
    <t>OK 76.96 4.0x450mm 1/2 VP</t>
  </si>
  <si>
    <t>7330129124770</t>
  </si>
  <si>
    <t>7330129124794</t>
  </si>
  <si>
    <t>7330129124817</t>
  </si>
  <si>
    <t>7330129123957</t>
  </si>
  <si>
    <t>7330129189779</t>
  </si>
  <si>
    <t>7330129124015</t>
  </si>
  <si>
    <t>OK 68.53</t>
  </si>
  <si>
    <t>OK 68.55</t>
  </si>
  <si>
    <t>68532520L0</t>
  </si>
  <si>
    <t>68533230T0</t>
  </si>
  <si>
    <t>68534030G0</t>
  </si>
  <si>
    <t>68552520L0</t>
  </si>
  <si>
    <t>68553230T0</t>
  </si>
  <si>
    <t>68554030G0</t>
  </si>
  <si>
    <t>E 25 9 4 N L R 32</t>
  </si>
  <si>
    <t>E2594-16</t>
  </si>
  <si>
    <t>E2594-15</t>
  </si>
  <si>
    <t>E 25 9 4 N L B 4 2</t>
  </si>
  <si>
    <t>OK 68.53 2.5x300mm 1/4 VP</t>
  </si>
  <si>
    <t>OK 68.53 3.2x350mm 1/2 VP</t>
  </si>
  <si>
    <t>OK 68.53 4.0x350mm 1/2 VP</t>
  </si>
  <si>
    <t>OK 68.55 2.5x300mm 1/4 VP</t>
  </si>
  <si>
    <t>OK 68.55 3.2x350mm 1/2 VP</t>
  </si>
  <si>
    <t>OK 68.55 4.0x350mm 1/2 VP</t>
  </si>
  <si>
    <t>7330129235711</t>
  </si>
  <si>
    <t>7330129235728</t>
  </si>
  <si>
    <t>7330129235735</t>
  </si>
  <si>
    <t>7330129235742</t>
  </si>
  <si>
    <t>7330129163465</t>
  </si>
  <si>
    <t>7330129163472</t>
  </si>
  <si>
    <t>7330129235759</t>
  </si>
  <si>
    <t>7330129235766</t>
  </si>
  <si>
    <t>7330129235773</t>
  </si>
  <si>
    <t>7330129235780</t>
  </si>
  <si>
    <t>7330129130122</t>
  </si>
  <si>
    <t>7330129130139</t>
  </si>
  <si>
    <t>Materiały do napawania STOODY</t>
  </si>
  <si>
    <t>Stoody Build Up-O</t>
  </si>
  <si>
    <t>Stoody Vancar-O</t>
  </si>
  <si>
    <t>Stoody 102-G</t>
  </si>
  <si>
    <t>Stoody 110</t>
  </si>
  <si>
    <t>Stoody CP2000</t>
  </si>
  <si>
    <t>Stoody 600</t>
  </si>
  <si>
    <t xml:space="preserve">Stoody 964 AP-G </t>
  </si>
  <si>
    <t xml:space="preserve">Stoody CP2001 </t>
  </si>
  <si>
    <t xml:space="preserve">Stoody 155FC </t>
  </si>
  <si>
    <t xml:space="preserve">Stoody 160FC </t>
  </si>
  <si>
    <t xml:space="preserve">Stoody 134-G  </t>
  </si>
  <si>
    <t xml:space="preserve">Stoody M7-G </t>
  </si>
  <si>
    <t>Stoody 965 AP-G</t>
  </si>
  <si>
    <t>Stoody Build Up-G</t>
  </si>
  <si>
    <t xml:space="preserve">Stoody 965 AP-G </t>
  </si>
  <si>
    <t xml:space="preserve">Stoody 101AP  </t>
  </si>
  <si>
    <t xml:space="preserve">Stoody C-M  </t>
  </si>
  <si>
    <t>607872008853</t>
  </si>
  <si>
    <t>Stoody Super Build Up-G</t>
  </si>
  <si>
    <t>druty do napawania twardego</t>
  </si>
  <si>
    <t>OK Flux 10.83</t>
  </si>
  <si>
    <t>OK Flux 10.33</t>
  </si>
  <si>
    <t>OK Flux 10.14</t>
  </si>
  <si>
    <t>OK Flux 10.07</t>
  </si>
  <si>
    <t>OK Flux 10.11</t>
  </si>
  <si>
    <t>OK Flux 10.63 Block Pac</t>
  </si>
  <si>
    <t>1U62802000</t>
  </si>
  <si>
    <t>OK Flux 10.07 20kg</t>
  </si>
  <si>
    <t>OK Flux 10.11 25kg</t>
  </si>
  <si>
    <t>OK Flux 10.14 25kg</t>
  </si>
  <si>
    <t>OK Flux 10.72 Block Pac</t>
  </si>
  <si>
    <t>OK Flux 10.62 (Plus) BP</t>
  </si>
  <si>
    <t>S A GS 3 Ni4 Mo1 DC</t>
  </si>
  <si>
    <t>ES A FB 2B 56 44 DC</t>
  </si>
  <si>
    <t>S A FB 2 55 43 DC</t>
  </si>
  <si>
    <t>S A AAS 2B 56 34 DC</t>
  </si>
  <si>
    <t>S A FB 2 56 53 DC</t>
  </si>
  <si>
    <t>S A FB 1 55 AC H4</t>
  </si>
  <si>
    <t>S A AR 1 85 AC</t>
  </si>
  <si>
    <t>OK Flux 10.62 (Plus) 25kg Block Pac</t>
  </si>
  <si>
    <t>OK Flux 10.63 25kg Block Pac</t>
  </si>
  <si>
    <t>7330129038657</t>
  </si>
  <si>
    <t>7330129128020</t>
  </si>
  <si>
    <t>7330129203406</t>
  </si>
  <si>
    <t>OK Flux 10.33 25kg</t>
  </si>
  <si>
    <t>7330129150175</t>
  </si>
  <si>
    <t>7330129285716</t>
  </si>
  <si>
    <t>7330129280582</t>
  </si>
  <si>
    <t>7330129039432</t>
  </si>
  <si>
    <t>OK Flux 10.83 25kg(55lb)</t>
  </si>
  <si>
    <t>1072800P00</t>
  </si>
  <si>
    <t>7330129269488</t>
  </si>
  <si>
    <t>OK Flux 10.72 25kg Block Pac</t>
  </si>
  <si>
    <t>Druty rdzeniowe do napawania ESAB</t>
  </si>
  <si>
    <t>FILARC PZ6113 1.0mm 4x5kg</t>
  </si>
  <si>
    <t>7330129288243</t>
  </si>
  <si>
    <t>7330129288236</t>
  </si>
  <si>
    <t>Topniki SAW/ESW</t>
  </si>
  <si>
    <t>S688323110</t>
  </si>
  <si>
    <t>S688243110</t>
  </si>
  <si>
    <t>S688203110</t>
  </si>
  <si>
    <t>S686323110</t>
  </si>
  <si>
    <t>S686243110</t>
  </si>
  <si>
    <t>S686203110</t>
  </si>
  <si>
    <t>S630323110</t>
  </si>
  <si>
    <t>S630243110</t>
  </si>
  <si>
    <t>S610403110</t>
  </si>
  <si>
    <t>S610323110</t>
  </si>
  <si>
    <t>S610243110</t>
  </si>
  <si>
    <t>S610203110</t>
  </si>
  <si>
    <t>S68632R150</t>
  </si>
  <si>
    <t>S68624R150</t>
  </si>
  <si>
    <t>S68620R150</t>
  </si>
  <si>
    <t>S68616R150</t>
  </si>
  <si>
    <t>S65132R150</t>
  </si>
  <si>
    <t>S65124R150</t>
  </si>
  <si>
    <t>S65116R150</t>
  </si>
  <si>
    <t>S63232R150</t>
  </si>
  <si>
    <t>S63224R150</t>
  </si>
  <si>
    <t>S63220R150</t>
  </si>
  <si>
    <t>S63216R150</t>
  </si>
  <si>
    <t>S63212R150</t>
  </si>
  <si>
    <t>S63210R150</t>
  </si>
  <si>
    <t>S63032R150</t>
  </si>
  <si>
    <t>S63024R150</t>
  </si>
  <si>
    <t>S63020R150</t>
  </si>
  <si>
    <t>S63016R150</t>
  </si>
  <si>
    <t>S61232R150</t>
  </si>
  <si>
    <t>S61224R150</t>
  </si>
  <si>
    <t>S61220R150</t>
  </si>
  <si>
    <t>S61216R150</t>
  </si>
  <si>
    <t>S61212R150</t>
  </si>
  <si>
    <t>S61210R150</t>
  </si>
  <si>
    <t>S61032R150</t>
  </si>
  <si>
    <t>S61024R150</t>
  </si>
  <si>
    <t>S61020R150</t>
  </si>
  <si>
    <t>S61016R150</t>
  </si>
  <si>
    <t>S61012R150</t>
  </si>
  <si>
    <t>S651129320</t>
  </si>
  <si>
    <t>S651129820</t>
  </si>
  <si>
    <t>S651109320</t>
  </si>
  <si>
    <t>S651109820</t>
  </si>
  <si>
    <t>S686169820</t>
  </si>
  <si>
    <t>S686129320</t>
  </si>
  <si>
    <t>S686129820</t>
  </si>
  <si>
    <t>S686109820</t>
  </si>
  <si>
    <t>S686089820</t>
  </si>
  <si>
    <t>S632169820</t>
  </si>
  <si>
    <t>S632129820</t>
  </si>
  <si>
    <t>S632119820</t>
  </si>
  <si>
    <t>S632109820</t>
  </si>
  <si>
    <t>S632084600</t>
  </si>
  <si>
    <t>S630169820</t>
  </si>
  <si>
    <t>S630129820</t>
  </si>
  <si>
    <t>S630084600</t>
  </si>
  <si>
    <t>S612169820</t>
  </si>
  <si>
    <t>S612129820</t>
  </si>
  <si>
    <t>S612129320</t>
  </si>
  <si>
    <t>S612109820</t>
  </si>
  <si>
    <t>S612109320</t>
  </si>
  <si>
    <t>S612104600</t>
  </si>
  <si>
    <t>S612099820</t>
  </si>
  <si>
    <t>S612089820</t>
  </si>
  <si>
    <t>S612084600</t>
  </si>
  <si>
    <t>S610169820</t>
  </si>
  <si>
    <t>S610129820</t>
  </si>
  <si>
    <t xml:space="preserve">98-2 </t>
  </si>
  <si>
    <t>S610109820</t>
  </si>
  <si>
    <t>S610089820</t>
  </si>
  <si>
    <t>Rabat  [%]</t>
  </si>
  <si>
    <t xml:space="preserve">cena            z dopłatą PLN/kg </t>
  </si>
  <si>
    <t>dopłata stopowa PLN/opak.</t>
  </si>
  <si>
    <t>opakowanie [kg]</t>
  </si>
  <si>
    <t>dł. [mm]    / typ szpuli</t>
  </si>
  <si>
    <t>Materiały spawalnicze Exaton</t>
  </si>
  <si>
    <t>Druty lite SAW</t>
  </si>
  <si>
    <t>EXATON</t>
  </si>
  <si>
    <t>NiCrMo-4 electrode</t>
  </si>
  <si>
    <t>NiCrMo-7</t>
  </si>
  <si>
    <t>NiCrMo-10</t>
  </si>
  <si>
    <t>NiCrMo-10 electrode</t>
  </si>
  <si>
    <t>NiCrMo-14</t>
  </si>
  <si>
    <t>NiCrCoMo-1</t>
  </si>
  <si>
    <t>NiCrCoMo-1 electrode</t>
  </si>
  <si>
    <t>Ostateczny koszt atestu musi być potwierdzony przez BOK.</t>
  </si>
  <si>
    <t>13.</t>
  </si>
  <si>
    <t>14.</t>
  </si>
  <si>
    <t>15.</t>
  </si>
  <si>
    <t>16.</t>
  </si>
  <si>
    <t>S127400000</t>
  </si>
  <si>
    <t>S128400000</t>
  </si>
  <si>
    <t>S114400000</t>
  </si>
  <si>
    <t>S119400000</t>
  </si>
  <si>
    <t>S121400000</t>
  </si>
  <si>
    <t>S129400000</t>
  </si>
  <si>
    <t>S120400000</t>
  </si>
  <si>
    <t>S 25 9 4 N L</t>
  </si>
  <si>
    <t>ER2594</t>
  </si>
  <si>
    <t>0-30</t>
  </si>
  <si>
    <t>OK Autrod 2509 2.4mm 25kg</t>
  </si>
  <si>
    <t>7330129167319</t>
  </si>
  <si>
    <t>OK Flux 10.64</t>
  </si>
  <si>
    <t>S A FB 1 54 DC H5</t>
  </si>
  <si>
    <t>OK Flux 10.64 25kg(55lb)</t>
  </si>
  <si>
    <t>OK Autrod 13.35</t>
  </si>
  <si>
    <t>OK Tubrodur 15CrMn O/G 1.2mm</t>
  </si>
  <si>
    <t>7330129273713</t>
  </si>
  <si>
    <t>7330129273720</t>
  </si>
  <si>
    <t>7330129271610</t>
  </si>
  <si>
    <t>OK Autrod 13.35 2.4mm 25kg</t>
  </si>
  <si>
    <t>OK Autrod 13.35 3.2mm 25kg</t>
  </si>
  <si>
    <t>7330129213375</t>
  </si>
  <si>
    <t>7330129225484</t>
  </si>
  <si>
    <t>S S CrMo91</t>
  </si>
  <si>
    <t>EB91</t>
  </si>
  <si>
    <t>Coreweld 69 LT H4</t>
  </si>
  <si>
    <t>35LL127730</t>
  </si>
  <si>
    <t>T 69 6 Mn2NiMo M M 2 H5</t>
  </si>
  <si>
    <t>Coreweld 69 LT 1.2mm 16kg</t>
  </si>
  <si>
    <t>7330129295234</t>
  </si>
  <si>
    <t>68952520L0</t>
  </si>
  <si>
    <t xml:space="preserve"> E316L-17</t>
  </si>
  <si>
    <t>68953230T0</t>
  </si>
  <si>
    <t>OK AristoRod 38 Zn</t>
  </si>
  <si>
    <t>1A73086900</t>
  </si>
  <si>
    <t>1A73106910</t>
  </si>
  <si>
    <t>1A73126910</t>
  </si>
  <si>
    <t>OK AristoRod 38 Zn 0,8mm 15kg</t>
  </si>
  <si>
    <t>OK AristoRod 38 Zn 1,0mm 18kg</t>
  </si>
  <si>
    <t>OK AristoRod 38 Zn 1,2mm 18kg</t>
  </si>
  <si>
    <t>7330129298648</t>
  </si>
  <si>
    <t>7330129298655</t>
  </si>
  <si>
    <t>7330129298662</t>
  </si>
  <si>
    <t>S984089820</t>
  </si>
  <si>
    <t>S984109820</t>
  </si>
  <si>
    <t>S984129820</t>
  </si>
  <si>
    <t>S984169820</t>
  </si>
  <si>
    <t>S98416R150</t>
  </si>
  <si>
    <t>S98420R150</t>
  </si>
  <si>
    <t>S98424R150</t>
  </si>
  <si>
    <t>S98432R150</t>
  </si>
  <si>
    <t>(CuAl7)</t>
  </si>
  <si>
    <t>48043230G0</t>
  </si>
  <si>
    <t>OK 48.04 3.2x350mm 3/4 VP</t>
  </si>
  <si>
    <t>7330129121656</t>
  </si>
  <si>
    <t>7330129121663</t>
  </si>
  <si>
    <t>cena bazowa zakupu PLN/kg</t>
  </si>
  <si>
    <t>cena zakupu z doplatą PLN/kg</t>
  </si>
  <si>
    <t>S616109820</t>
  </si>
  <si>
    <t>S616129820</t>
  </si>
  <si>
    <t>S688089820</t>
  </si>
  <si>
    <t>S688109820</t>
  </si>
  <si>
    <t>S688129820</t>
  </si>
  <si>
    <t>S688169820</t>
  </si>
  <si>
    <t>S655089820</t>
  </si>
  <si>
    <t>S655109820</t>
  </si>
  <si>
    <t>S655129820</t>
  </si>
  <si>
    <t>S61616R150</t>
  </si>
  <si>
    <t>S61620R150</t>
  </si>
  <si>
    <t>S61624R150</t>
  </si>
  <si>
    <t>S65516R150</t>
  </si>
  <si>
    <t>S65520R150</t>
  </si>
  <si>
    <t>S65524R150</t>
  </si>
  <si>
    <t>S67116R150</t>
  </si>
  <si>
    <t>ER310L</t>
  </si>
  <si>
    <t>S67124R150</t>
  </si>
  <si>
    <t>S68812R150</t>
  </si>
  <si>
    <t>S68816R150</t>
  </si>
  <si>
    <t>S68820R150</t>
  </si>
  <si>
    <t>S68824R150</t>
  </si>
  <si>
    <t>S68832R150</t>
  </si>
  <si>
    <t>Stoody 965-G</t>
  </si>
  <si>
    <t>Stoody 101HC-O</t>
  </si>
  <si>
    <t>Stoody SA Super 20</t>
  </si>
  <si>
    <t>Stoody Dynamang</t>
  </si>
  <si>
    <t>F102901001</t>
  </si>
  <si>
    <t>Kaptur (zalecany)</t>
  </si>
  <si>
    <t>Wózek (opcjonalny)</t>
  </si>
  <si>
    <t>Kaptur do MP 93</t>
  </si>
  <si>
    <t>Kaptur do MP 94</t>
  </si>
  <si>
    <t>Zespół wspomagający odwijanie FAU-B</t>
  </si>
  <si>
    <t>Zespół wspomagający odwijanie FAU-A</t>
  </si>
  <si>
    <t>7330129303113</t>
  </si>
  <si>
    <t>Stoody 101HD</t>
  </si>
  <si>
    <t>Stoody 143-O</t>
  </si>
  <si>
    <t>147124774V</t>
  </si>
  <si>
    <t>77-4</t>
  </si>
  <si>
    <t>Stoody 965-O</t>
  </si>
  <si>
    <t>Stoody-143-O</t>
  </si>
  <si>
    <t>385S</t>
  </si>
  <si>
    <t>GZ3Si1</t>
  </si>
  <si>
    <t>1071802P00</t>
  </si>
  <si>
    <t>OK Flux 10.71(G) Block Pac</t>
  </si>
  <si>
    <t>OK Flux 10.71(G) 25 kg Block Pac</t>
  </si>
  <si>
    <t>7330129275793</t>
  </si>
  <si>
    <t>OK Tubrodur 200 O D 1.6mm 16kg</t>
  </si>
  <si>
    <t>OK Tubrodur 200 O D 2,4mm 12kg</t>
  </si>
  <si>
    <t>7330129281077</t>
  </si>
  <si>
    <t>OK Tubrodur 55 O A 1.6mm 16kg</t>
  </si>
  <si>
    <t>Stoody 966-G</t>
  </si>
  <si>
    <t>Proszki</t>
  </si>
  <si>
    <t>20.59.57.0</t>
  </si>
  <si>
    <t xml:space="preserve">85 TG Spray Powder  </t>
  </si>
  <si>
    <t xml:space="preserve">87 TG Spray Powder  </t>
  </si>
  <si>
    <t>Exaton 19.9.LR</t>
  </si>
  <si>
    <t>Exaton 19.12.3.LR</t>
  </si>
  <si>
    <t xml:space="preserve"> Exaton 22.9.3.LR</t>
  </si>
  <si>
    <t>Exaton 22.9.3.LB</t>
  </si>
  <si>
    <t>Exaton 25.10.4.LR</t>
  </si>
  <si>
    <t>Exaton 25.10.4.LB</t>
  </si>
  <si>
    <t>Exaton 19.9.L</t>
  </si>
  <si>
    <t>Exaton 19.9.LSi</t>
  </si>
  <si>
    <t>Exaton 22.12.HT</t>
  </si>
  <si>
    <t xml:space="preserve"> Exaton 19.12.3.L</t>
  </si>
  <si>
    <t>Exaton 19.12.3.LSi</t>
  </si>
  <si>
    <t>Exaton 22.8.3.L</t>
  </si>
  <si>
    <t>Exaton 25.10.4.L</t>
  </si>
  <si>
    <t>Exaton 24.13.LSi</t>
  </si>
  <si>
    <t>Exaton 20.25.5.LCu</t>
  </si>
  <si>
    <t>Exaton Ni60</t>
  </si>
  <si>
    <t xml:space="preserve"> Exaton 19.9.LSi</t>
  </si>
  <si>
    <t>Exaton 19.12.3.L</t>
  </si>
  <si>
    <t>Exaton 25.20.L</t>
  </si>
  <si>
    <t xml:space="preserve"> Exaton 19.9.L</t>
  </si>
  <si>
    <t xml:space="preserve"> Exaton 22.8.3.L</t>
  </si>
  <si>
    <t>Exaton 10SW</t>
  </si>
  <si>
    <t>Exaton 15W</t>
  </si>
  <si>
    <t>Exaton 37S</t>
  </si>
  <si>
    <t>Exaton 47S</t>
  </si>
  <si>
    <t>Exaton 48S</t>
  </si>
  <si>
    <t>Exaton 49S</t>
  </si>
  <si>
    <t>Exaton 50SW</t>
  </si>
  <si>
    <t>1V00400300</t>
  </si>
  <si>
    <t>OK Tubrod 15.00S 4.0mm 25kg</t>
  </si>
  <si>
    <t>7330129217809</t>
  </si>
  <si>
    <t>1A63146910</t>
  </si>
  <si>
    <t>OK AristoRod 12.63 1.4mm 18kg</t>
  </si>
  <si>
    <t>7330129225798</t>
  </si>
  <si>
    <t>194916R150</t>
  </si>
  <si>
    <t>OK Tigrod 19.49 1.6x1000mm 5kg</t>
  </si>
  <si>
    <t>7330129107940</t>
  </si>
  <si>
    <t>35HD12981V</t>
  </si>
  <si>
    <t>7330129304868</t>
  </si>
  <si>
    <t>OK Autrod 430LNbTi</t>
  </si>
  <si>
    <t>G Z 18 L Nb Ti</t>
  </si>
  <si>
    <t>OK Autrod 430LNbTi 1.0mm 15kg</t>
  </si>
  <si>
    <t>OK Autrod 430LNbTi 1.0mm 250kg</t>
  </si>
  <si>
    <t>7330129256563</t>
  </si>
  <si>
    <t>7330129256570</t>
  </si>
  <si>
    <t>167016R150</t>
  </si>
  <si>
    <t>OK Tigrod 310 1,6x1000mm 5kg</t>
  </si>
  <si>
    <t>7330129105236</t>
  </si>
  <si>
    <t>35MT12691V</t>
  </si>
  <si>
    <t xml:space="preserve">Dual Shield Prime 71 LT H4 </t>
  </si>
  <si>
    <t>Dual Shield Prime 71 LT H4 1.2mm 16kg</t>
  </si>
  <si>
    <t>Złączka do kaptura</t>
  </si>
  <si>
    <t>E71T-C1/M21A4-CS2-H4</t>
  </si>
  <si>
    <t>T42 4 P C1/M21 1 H5</t>
  </si>
  <si>
    <t>Kod CN</t>
  </si>
  <si>
    <t>83111000</t>
  </si>
  <si>
    <t>46592025Z0</t>
  </si>
  <si>
    <t>46592535Z0</t>
  </si>
  <si>
    <t>46593235Z0</t>
  </si>
  <si>
    <t>46594035Z0</t>
  </si>
  <si>
    <t>OK GoldRox</t>
  </si>
  <si>
    <t>E 42 0 RC 11</t>
  </si>
  <si>
    <t>OK GoldRox 2.0x300mm</t>
  </si>
  <si>
    <t>OK GoldRox 2.5x350mm</t>
  </si>
  <si>
    <t>OK GoldRox 3.2x350mm</t>
  </si>
  <si>
    <t>OK GoldRox 4.0x350mm</t>
  </si>
  <si>
    <t>7330129305735</t>
  </si>
  <si>
    <t xml:space="preserve">7330129306312 </t>
  </si>
  <si>
    <t>7330129305742</t>
  </si>
  <si>
    <t>7330129306329</t>
  </si>
  <si>
    <t>7330129305797</t>
  </si>
  <si>
    <t>7330129305803</t>
  </si>
  <si>
    <t>7330129305674</t>
  </si>
  <si>
    <t>7330129305681</t>
  </si>
  <si>
    <t>7330129305810</t>
  </si>
  <si>
    <t>7330129305827</t>
  </si>
  <si>
    <t>7330129305698</t>
  </si>
  <si>
    <t>7330129305704</t>
  </si>
  <si>
    <t>7330129305872</t>
  </si>
  <si>
    <t>7330129305889</t>
  </si>
  <si>
    <t>7330129305711</t>
  </si>
  <si>
    <t>7330129305728</t>
  </si>
  <si>
    <t>Uwaga - dane magazynowe SPC /MOQ mogą ulegać zmianom bez powiadomienia.</t>
  </si>
  <si>
    <t>1A73089300</t>
  </si>
  <si>
    <t>1A73109320</t>
  </si>
  <si>
    <t>1A73129320</t>
  </si>
  <si>
    <t>OK AristoRod 38 Zn 0,8mm 200kg</t>
  </si>
  <si>
    <t>OK AristoRod 38 Zn 1,0mm 250kg</t>
  </si>
  <si>
    <t>OK AristoRod 38 Zn 1,2mm 250kg</t>
  </si>
  <si>
    <t>7330129298679</t>
  </si>
  <si>
    <t>7330129296743</t>
  </si>
  <si>
    <t>7330129296798</t>
  </si>
  <si>
    <t>35LW127730</t>
  </si>
  <si>
    <t>Coreweld 55 LT H4</t>
  </si>
  <si>
    <t>35LL147730</t>
  </si>
  <si>
    <t>35LL167730</t>
  </si>
  <si>
    <t>T 55 6 Z M21 2 H5</t>
  </si>
  <si>
    <t xml:space="preserve">E91T15 M21A6-G H4 </t>
  </si>
  <si>
    <t>Coreweld 55 LT 1.2mm 16kg</t>
  </si>
  <si>
    <t>Coreweld 69 LT 1.4mm 16kg</t>
  </si>
  <si>
    <t>Coreweld 69 LT 1.6mm 16kg</t>
  </si>
  <si>
    <t>7330129304790</t>
  </si>
  <si>
    <t>7330129295241</t>
  </si>
  <si>
    <t>7330129295258</t>
  </si>
  <si>
    <t>OK Autrod 317L</t>
  </si>
  <si>
    <t>G 18 15 3 L</t>
  </si>
  <si>
    <t>OK Autrod 317L 1,0mm 15kg</t>
  </si>
  <si>
    <t>OK Autrod 317L 1,2mm 15kg</t>
  </si>
  <si>
    <t>7330129102808</t>
  </si>
  <si>
    <t>7330129102815</t>
  </si>
  <si>
    <t>1A12109A00</t>
  </si>
  <si>
    <t>1A12129A00</t>
  </si>
  <si>
    <t>PURUS 46 CF 1,0mm 500kg</t>
  </si>
  <si>
    <t>PURUS 46 CF 1,2mm 500kg</t>
  </si>
  <si>
    <t>7330129295456</t>
  </si>
  <si>
    <t>7330129295463</t>
  </si>
  <si>
    <t>7330129202553</t>
  </si>
  <si>
    <t>116153020P</t>
  </si>
  <si>
    <t>116156020P</t>
  </si>
  <si>
    <t>116253020P</t>
  </si>
  <si>
    <t>116256020P</t>
  </si>
  <si>
    <t>116353020P</t>
  </si>
  <si>
    <t>116356020P</t>
  </si>
  <si>
    <t>116556020P</t>
  </si>
  <si>
    <t>OK Autrod 2209 1.2mm 250kg</t>
  </si>
  <si>
    <t>7330129270828</t>
  </si>
  <si>
    <t>55003235G0</t>
  </si>
  <si>
    <t>OK 55.00 3,2 x 350 1/2 VP</t>
  </si>
  <si>
    <t>7330129208340</t>
  </si>
  <si>
    <t>7330129208357</t>
  </si>
  <si>
    <t>1C12109A00</t>
  </si>
  <si>
    <t>1C12129A00</t>
  </si>
  <si>
    <t>PURUS 46 1,0mm 500kg</t>
  </si>
  <si>
    <t>PURUS 46 1,2mm 500kg</t>
  </si>
  <si>
    <t>7330129287789</t>
  </si>
  <si>
    <t>7330129287796</t>
  </si>
  <si>
    <t>167516R150</t>
  </si>
  <si>
    <t>OK Tigrod 312 1,6x1000mm 5kg</t>
  </si>
  <si>
    <t>7330129105298</t>
  </si>
  <si>
    <t>288712773V</t>
  </si>
  <si>
    <t>T 46 6 1Ni P M21 1 H5</t>
  </si>
  <si>
    <t>E71T1-M21P8-Ni1</t>
  </si>
  <si>
    <t>E81T1-M21A8-Ni1</t>
  </si>
  <si>
    <t>FILARC PZ6138SR 1.2mm 16kg</t>
  </si>
  <si>
    <t>7330129087334</t>
  </si>
  <si>
    <t>7330129238675</t>
  </si>
  <si>
    <t xml:space="preserve">Pipeweld 6010 </t>
  </si>
  <si>
    <t>PLUS</t>
  </si>
  <si>
    <t>E 6010</t>
  </si>
  <si>
    <t>Elektrody niestopowe rutylowe i celulozowe</t>
  </si>
  <si>
    <t>Niestopowe rutylowe i celulozowe</t>
  </si>
  <si>
    <t>2P60253B40</t>
  </si>
  <si>
    <t>2P60323B40</t>
  </si>
  <si>
    <t>2P60403B40</t>
  </si>
  <si>
    <t>PIPEWELD 6010 PLUS 2.5x350mm</t>
  </si>
  <si>
    <t>PIPEWELD 6010 PLUS 3.2x350mm</t>
  </si>
  <si>
    <t>PIPEWELD 6010 PLUS 4.0x350mm</t>
  </si>
  <si>
    <t>7330129251889</t>
  </si>
  <si>
    <t>7330129251896</t>
  </si>
  <si>
    <t>7330129251902</t>
  </si>
  <si>
    <t>E 38 2 C 21</t>
  </si>
  <si>
    <t>7330129289042</t>
  </si>
  <si>
    <t>7330129289011</t>
  </si>
  <si>
    <t>7330129289035</t>
  </si>
  <si>
    <t>663094073086</t>
  </si>
  <si>
    <t>663094071532</t>
  </si>
  <si>
    <t>663094071549</t>
  </si>
  <si>
    <t>7330129290482</t>
  </si>
  <si>
    <t>7330129290505</t>
  </si>
  <si>
    <t>7330129290529</t>
  </si>
  <si>
    <t>663094044710</t>
  </si>
  <si>
    <t>663094030915</t>
  </si>
  <si>
    <t>663094044727</t>
  </si>
  <si>
    <t>7330129290659</t>
  </si>
  <si>
    <t>7330129290666</t>
  </si>
  <si>
    <t>7330129291540</t>
  </si>
  <si>
    <t>7330129291557</t>
  </si>
  <si>
    <t>7330129291564</t>
  </si>
  <si>
    <t>7330129291595</t>
  </si>
  <si>
    <t>7330129291700</t>
  </si>
  <si>
    <t>7330129291717</t>
  </si>
  <si>
    <t>7330129291731</t>
  </si>
  <si>
    <t>7330129292479</t>
  </si>
  <si>
    <t>7330129291748</t>
  </si>
  <si>
    <t>7330129291755</t>
  </si>
  <si>
    <t>7330129291779</t>
  </si>
  <si>
    <t>7330129291786</t>
  </si>
  <si>
    <t>7330129291809</t>
  </si>
  <si>
    <t>7330129292493</t>
  </si>
  <si>
    <t>7330129292509</t>
  </si>
  <si>
    <t>7330129291854</t>
  </si>
  <si>
    <t>7330129291892</t>
  </si>
  <si>
    <t>7330129291915</t>
  </si>
  <si>
    <t>7330129292745</t>
  </si>
  <si>
    <t>7330129292028</t>
  </si>
  <si>
    <t>7330129292806</t>
  </si>
  <si>
    <t>7330129292035</t>
  </si>
  <si>
    <t>7330129292820</t>
  </si>
  <si>
    <t>7330129293674</t>
  </si>
  <si>
    <t>7330129292301</t>
  </si>
  <si>
    <t>7330129292325</t>
  </si>
  <si>
    <t>7330129292318</t>
  </si>
  <si>
    <t>7330129292349</t>
  </si>
  <si>
    <t>7330129293858</t>
  </si>
  <si>
    <t>7330129293872</t>
  </si>
  <si>
    <t>7330129293896</t>
  </si>
  <si>
    <t>7330129293919</t>
  </si>
  <si>
    <t>7330129292103</t>
  </si>
  <si>
    <t>7330129292974</t>
  </si>
  <si>
    <t>7330129292110</t>
  </si>
  <si>
    <t>7330129292981</t>
  </si>
  <si>
    <t>7330129293124</t>
  </si>
  <si>
    <t>7330129293131</t>
  </si>
  <si>
    <t>7330129293148</t>
  </si>
  <si>
    <t>7330129294435</t>
  </si>
  <si>
    <t>7330129294466</t>
  </si>
  <si>
    <t>7330129294497</t>
  </si>
  <si>
    <t>7330129294510</t>
  </si>
  <si>
    <t>7330129291571</t>
  </si>
  <si>
    <t>7330129291601</t>
  </si>
  <si>
    <t>7330129291625</t>
  </si>
  <si>
    <t>7330129291649</t>
  </si>
  <si>
    <t>7330129291663</t>
  </si>
  <si>
    <t>7330129291762</t>
  </si>
  <si>
    <t>7330129291793</t>
  </si>
  <si>
    <t>7330129291816</t>
  </si>
  <si>
    <t>7330129291823</t>
  </si>
  <si>
    <t>7330129291830</t>
  </si>
  <si>
    <t>7330129291847</t>
  </si>
  <si>
    <t>7330129292523</t>
  </si>
  <si>
    <t>7330129292530</t>
  </si>
  <si>
    <t>7330129292554</t>
  </si>
  <si>
    <t>7330129291922</t>
  </si>
  <si>
    <t>7330129291946</t>
  </si>
  <si>
    <t>7330129291960</t>
  </si>
  <si>
    <t>7330129291991</t>
  </si>
  <si>
    <t>7330129292790</t>
  </si>
  <si>
    <t>7330129296675</t>
  </si>
  <si>
    <t>7330129292059</t>
  </si>
  <si>
    <t>7330129292066</t>
  </si>
  <si>
    <t>7330129292073</t>
  </si>
  <si>
    <t>7330129292080</t>
  </si>
  <si>
    <t>7330129292141</t>
  </si>
  <si>
    <t>7330129292165</t>
  </si>
  <si>
    <t>7330129292172</t>
  </si>
  <si>
    <t>7330129293162</t>
  </si>
  <si>
    <t>7330129293186</t>
  </si>
  <si>
    <t>7330129293209</t>
  </si>
  <si>
    <t>7330129302666</t>
  </si>
  <si>
    <t>7330129302673</t>
  </si>
  <si>
    <t>7330129292356</t>
  </si>
  <si>
    <t>7330129292363</t>
  </si>
  <si>
    <t>7330129292370</t>
  </si>
  <si>
    <t>7330129292387</t>
  </si>
  <si>
    <t>7330129293902</t>
  </si>
  <si>
    <t>7330129293926</t>
  </si>
  <si>
    <t>7330129293940</t>
  </si>
  <si>
    <t>7330129293971</t>
  </si>
  <si>
    <t>7330129293995</t>
  </si>
  <si>
    <t>7330129294527</t>
  </si>
  <si>
    <t>7330129294534</t>
  </si>
  <si>
    <t>7330129294558</t>
  </si>
  <si>
    <t>7330129294572</t>
  </si>
  <si>
    <t>7330129291618</t>
  </si>
  <si>
    <t>7330129291632</t>
  </si>
  <si>
    <t>7330129291656</t>
  </si>
  <si>
    <t>7330129291670</t>
  </si>
  <si>
    <t>7330129291977</t>
  </si>
  <si>
    <t>7330129293681</t>
  </si>
  <si>
    <t>7330129293698</t>
  </si>
  <si>
    <t>7330129293711</t>
  </si>
  <si>
    <t>7330129293933</t>
  </si>
  <si>
    <t>7330129293957</t>
  </si>
  <si>
    <t>7330129293988</t>
  </si>
  <si>
    <t>7330129295555</t>
  </si>
  <si>
    <t>7330129295579</t>
  </si>
  <si>
    <t>7330129296651</t>
  </si>
  <si>
    <t>7330129295500</t>
  </si>
  <si>
    <t>7330129298938</t>
  </si>
  <si>
    <t>7330129295524</t>
  </si>
  <si>
    <t>7330129295609</t>
  </si>
  <si>
    <t>Exa 19.12.3.LR 2.5x300mm 1/4VP</t>
  </si>
  <si>
    <t>Exa 19.12.3.LR 3.2x350mm 1/4VP</t>
  </si>
  <si>
    <t>Exaton 19.9.L 0.8mm X 15kg</t>
  </si>
  <si>
    <t>Exaton 19.9.L 1.0mm X 15kg</t>
  </si>
  <si>
    <t>Exaton 19.9.L 1.2mm X 15kg</t>
  </si>
  <si>
    <t>Exaton 19.9.L 1.6mm X 15kg</t>
  </si>
  <si>
    <t>Exaton 19.9.LSi 0.8mm x 5kg</t>
  </si>
  <si>
    <t>Exaton 19.9.LSi 0.8mm x 15kg</t>
  </si>
  <si>
    <t>Exaton 19.9.LSi 0.9mm x 15kg</t>
  </si>
  <si>
    <t>Exaton 19.9.LSi 1.0mm X 5kg</t>
  </si>
  <si>
    <t>Exaton 19.9.LSi 1.0mm x250kg</t>
  </si>
  <si>
    <t>Exaton 19.9.LSi 1.0mm x 15kg</t>
  </si>
  <si>
    <t>Exaton 19.9.LSi 1.2mm x250kg</t>
  </si>
  <si>
    <t>Exaton 19.9.LSi 1.2mm x 15kg</t>
  </si>
  <si>
    <t>Exaton 19.9.LSi 1.6mm x 15kg</t>
  </si>
  <si>
    <t>Exaton 22.12.HT 1.0mm X 15kg</t>
  </si>
  <si>
    <t>Exaton 22.12.HT 1.2mm X 15kg</t>
  </si>
  <si>
    <t>Exaton 19.12.3.L 0.8mm x 5kg</t>
  </si>
  <si>
    <t>Exaton 19.12.3.L 1.2mm x 15kg</t>
  </si>
  <si>
    <t>Exaton 19.12.3.L 1.6mm x 15kg</t>
  </si>
  <si>
    <t>Exaton 19.12.3.LSi 0.8mm X 5kg</t>
  </si>
  <si>
    <t>Exaton 19.12.3.LSi 1.0mmx15kg</t>
  </si>
  <si>
    <t>Exaton 19.12.3.LSi 1.1mmX15kg</t>
  </si>
  <si>
    <t>Exaton 19.12.3.LSi 1.2mmx15kg</t>
  </si>
  <si>
    <t>Exaton 19.12.3.LSi 1.6mmX15kg</t>
  </si>
  <si>
    <t>Exaton 22.8.3.L 0.8mm X 15kg</t>
  </si>
  <si>
    <t>Exaton 22.8.3.L 1.0mm x 15kg</t>
  </si>
  <si>
    <t>Exaton 22.8.3.L 1.2mm x 15kg</t>
  </si>
  <si>
    <t>Exaton 22.8.3.L 1.2mm x250kg</t>
  </si>
  <si>
    <t>Exaton 22.8.3.L 1.6mm x 15kg</t>
  </si>
  <si>
    <t>Exaton 25.10.4.L 0.8mm X 15kg</t>
  </si>
  <si>
    <t>Exaton 25.10.4.L 1.0mm X 15kg</t>
  </si>
  <si>
    <t>Exaton 25.10.4.L 1.2mm X 15kg</t>
  </si>
  <si>
    <t>Exaton 25.10.4.L 1.6mm X 15kg</t>
  </si>
  <si>
    <t>Exaton 24.13.LSi 1.0mm x 15kg</t>
  </si>
  <si>
    <t>Exaton 24.13.LSi 1.0mm X 250kg</t>
  </si>
  <si>
    <t>Exaton 24.13.LSi 1.2mm x 15kg</t>
  </si>
  <si>
    <t>Exaton 24.13.LSi 1.2mm X 250kg</t>
  </si>
  <si>
    <t>Exaton 20.25.5.LCu 0.8mmX15kg</t>
  </si>
  <si>
    <t>Exaton 20.25.5.LCu 1.0mmX15kg</t>
  </si>
  <si>
    <t>Exaton 20.25.5.LCu 1.2mmX15kg</t>
  </si>
  <si>
    <t>Exaton Ni60 0.8mm X 15kg</t>
  </si>
  <si>
    <t>Exaton Ni60 1.0mm X 15kg</t>
  </si>
  <si>
    <t>Exaton Ni60 1.2mm X 15kg</t>
  </si>
  <si>
    <t>Exaton Ni60 1.6mm X 15kg</t>
  </si>
  <si>
    <t>Exaton 19.9.L 1.2mm X 5kg</t>
  </si>
  <si>
    <t>Exaton 19.9.L 1.6mm X 5kg</t>
  </si>
  <si>
    <t>Exaton 19.9.L 2.0mm X 5kg</t>
  </si>
  <si>
    <t>Exaton 19.9.L 2.4mm X 5kg</t>
  </si>
  <si>
    <t>Exaton 19.9.L 3.2mm X 5kg</t>
  </si>
  <si>
    <t>Exaton 19.9.LSi 1.0mm x 5kg</t>
  </si>
  <si>
    <t>Exaton 19.9.LSi 1.2mm x 5kg</t>
  </si>
  <si>
    <t>Exaton 19.9.LSi 1.6mm x 5kg</t>
  </si>
  <si>
    <t>Exaton 19.9.LSi 2.0mm x 5kg</t>
  </si>
  <si>
    <t>Exaton 19.9.LSi 2.4mm x 5kg</t>
  </si>
  <si>
    <t>Exaton 19.9.LSi 3.2mm x 5kg</t>
  </si>
  <si>
    <t>Exaton 22.12.HT 1.6mm X 5kg</t>
  </si>
  <si>
    <t>Exaton 22.12.HT 2.0mm X 5kg</t>
  </si>
  <si>
    <t>Exaton 22.12.HT 2.4mm X 5kg</t>
  </si>
  <si>
    <t>Exaton 19.12.3.L 1.6mm x 5kg</t>
  </si>
  <si>
    <t>Exaton 19.12.3.L 2.0mm x 5kg</t>
  </si>
  <si>
    <t>Exaton 19.12.3.L 2.4mm x 5kg</t>
  </si>
  <si>
    <t>Exaton 19.12.3.L 3.2mm x 5kg</t>
  </si>
  <si>
    <t>Exaton 19.12.3.LSi 1.0mm X 5kg</t>
  </si>
  <si>
    <t>Exaton 19.12.3.LSi 1.2mm 5kg</t>
  </si>
  <si>
    <t>Exaton 19.12.3.LSi 1.6mm x 5kg</t>
  </si>
  <si>
    <t>Exaton 19.12.3.LSi 2.0mm x 5kg</t>
  </si>
  <si>
    <t>Exaton 19.12.3.LSi 2.4mm x 5kg</t>
  </si>
  <si>
    <t>Exaton 19.12.3.LSi 3.2mm x 5kg</t>
  </si>
  <si>
    <t>Exaton 24.13.LSi 1.6mm x 5kg</t>
  </si>
  <si>
    <t>Exaton 24.13.LSi 2.4mm x 5kg</t>
  </si>
  <si>
    <t>Exaton 24.13.LSi 3.2mm x 5kg</t>
  </si>
  <si>
    <t>Exaton 20.25.5.LCu 1.6mm X 5kg</t>
  </si>
  <si>
    <t>Exaton 20.25.5.LCu 2.0mm X 5kg</t>
  </si>
  <si>
    <t>Exaton 20.25.5.LCu 2.4mm X 5kg</t>
  </si>
  <si>
    <t>Exaton 25.20.L 1.6x1000mm 5kg</t>
  </si>
  <si>
    <t>Exaton 25.20.L 2.4x1000mm 5kg</t>
  </si>
  <si>
    <t>Exaton 22.8.3.L 1.6mm x 5kg</t>
  </si>
  <si>
    <t>Exaton 22.8.3.L 2.0mm x 5kg</t>
  </si>
  <si>
    <t>Exaton 22.8.3.L 2.4mm x 5kg</t>
  </si>
  <si>
    <t>Exaton 22.8.3.L 3.2mm x 5kg</t>
  </si>
  <si>
    <t>Exaton 25.10.4.L 1.2mm X 5kg</t>
  </si>
  <si>
    <t>Exaton 25.10.4.L 1.6mm X 5kg</t>
  </si>
  <si>
    <t>Exaton 25.10.4.L 2.0mm X 5kg</t>
  </si>
  <si>
    <t>Exaton 25.10.4.L 2.4mm X 5kg</t>
  </si>
  <si>
    <t>Exaton 25.10.4.L 3.2mm X 5kg</t>
  </si>
  <si>
    <t>Exaton Ni60 1.6mm X 5kg</t>
  </si>
  <si>
    <t>Exaton Ni60 2.0mm X 5kg</t>
  </si>
  <si>
    <t>Exaton Ni60 2.4mm X 5kg</t>
  </si>
  <si>
    <t>Exaton Ni60 3.2mm X 5kg</t>
  </si>
  <si>
    <t>Exaton 19.9.L 2.0mm x 25kg</t>
  </si>
  <si>
    <t>Exaton 19.9.L 2.4mm x 25kg</t>
  </si>
  <si>
    <t>Exaton 19.9.L 3.2mm x 25kg</t>
  </si>
  <si>
    <t>Exaton 19.9.L 4.0mm x 25kg</t>
  </si>
  <si>
    <t>Exaton 19.12.3.L 2.4mm x 25kg</t>
  </si>
  <si>
    <t>Exaton 19.12.3.L 3.2mm x 25kg</t>
  </si>
  <si>
    <t>Exaton 22.8.3.L 2.0mm X 25kg</t>
  </si>
  <si>
    <t>Exaton 22.8.3.L 2.4mm X 25kg</t>
  </si>
  <si>
    <t>Exaton 22.8.3.L 3.2mm X 25kg</t>
  </si>
  <si>
    <t>Exaton 25.10.4.L 2.0mm X 25kg</t>
  </si>
  <si>
    <t>Exaton 25.10.4.L 2.4mm X 25kg</t>
  </si>
  <si>
    <t>Exaton 25.10.4.L 3.2mm X 25kg</t>
  </si>
  <si>
    <t>Exaton 10SW 25kg bucket</t>
  </si>
  <si>
    <t>Exaton 15W 25kg bucket</t>
  </si>
  <si>
    <t>Exaton 37S 25kg bucket</t>
  </si>
  <si>
    <t>Exaton 47S 25kg bucket</t>
  </si>
  <si>
    <t>Exaton 48S 25kg bucket</t>
  </si>
  <si>
    <t>Exaton 49S 25kg bucket</t>
  </si>
  <si>
    <t>Exaton 50SW 25kg bucket</t>
  </si>
  <si>
    <t>Exa 19.12.3.LR 4.0x350mm 1/2VP</t>
  </si>
  <si>
    <t>liczba opak. na palecie</t>
  </si>
  <si>
    <t>68954030G0</t>
  </si>
  <si>
    <t>Pipeweld 91T-1</t>
  </si>
  <si>
    <t>350112560V</t>
  </si>
  <si>
    <t>T 55 4 Z P M21 2 H5</t>
  </si>
  <si>
    <t>E91T1-G</t>
  </si>
  <si>
    <t>Pipeweld 91T-1 1.2mm 4x5kg VP</t>
  </si>
  <si>
    <t>7330129246519</t>
  </si>
  <si>
    <t>7330129245635</t>
  </si>
  <si>
    <t>OK Flux 10.99</t>
  </si>
  <si>
    <t>S A FB 2 55 53 AC</t>
  </si>
  <si>
    <t>OK Flux 10.99 25kg</t>
  </si>
  <si>
    <t>7330129272624</t>
  </si>
  <si>
    <t>OK Flux 10.65 Block Pac</t>
  </si>
  <si>
    <t>S A FB 1 65 AC H4</t>
  </si>
  <si>
    <t>OK Flux 10.65 25kg(55lb)</t>
  </si>
  <si>
    <t>7330129303151</t>
  </si>
  <si>
    <t xml:space="preserve">76242530G0     </t>
  </si>
  <si>
    <t xml:space="preserve">76243230G0     </t>
  </si>
  <si>
    <t>OK B3 SC</t>
  </si>
  <si>
    <t>E9018-B3 H4 R</t>
  </si>
  <si>
    <t>E CrMo2 B 3 2 H5</t>
  </si>
  <si>
    <t>OK B3 SC 2,5x350mm 1/2 VP</t>
  </si>
  <si>
    <t>OK B3 SC 3,2x350mm 1/2 VP</t>
  </si>
  <si>
    <t>7330129305346</t>
  </si>
  <si>
    <t>7330129305353</t>
  </si>
  <si>
    <t>7330129305360</t>
  </si>
  <si>
    <t>7330129305377</t>
  </si>
  <si>
    <t>OK Tigrod B3 SC</t>
  </si>
  <si>
    <t>13T216R150</t>
  </si>
  <si>
    <t>13T220R150</t>
  </si>
  <si>
    <t>13T224R150</t>
  </si>
  <si>
    <t>13T316R150</t>
  </si>
  <si>
    <t>13T320R150</t>
  </si>
  <si>
    <t>13T324R150</t>
  </si>
  <si>
    <t>13T332R150</t>
  </si>
  <si>
    <t>OK Tigrod B2 SC 1.6x1000 5kg</t>
  </si>
  <si>
    <t>OK Tigrod B2 SC 2.0x1000 5kg</t>
  </si>
  <si>
    <t>OK Tigrod B2 SC 2.4x1000 5kg</t>
  </si>
  <si>
    <t>OK Tigrod B3 SC 1.6x1000 5kg</t>
  </si>
  <si>
    <t>OK Tigrod B3 SC 2.0x1000 5kg</t>
  </si>
  <si>
    <t>OK Tigrod B3 SC 2.4x1000 5kg</t>
  </si>
  <si>
    <t>OK Tigrod B3 SC 3.2x1000 5kg</t>
  </si>
  <si>
    <t>7330129299768</t>
  </si>
  <si>
    <t>7330129299751</t>
  </si>
  <si>
    <t>7330129299744</t>
  </si>
  <si>
    <t>7330129303519</t>
  </si>
  <si>
    <t>7330129303502</t>
  </si>
  <si>
    <t>7330129303496</t>
  </si>
  <si>
    <t>7330129304257</t>
  </si>
  <si>
    <t>OK Tigrod B2 SC</t>
  </si>
  <si>
    <t>ER90S-B3</t>
  </si>
  <si>
    <t>Z CrMo1Si</t>
  </si>
  <si>
    <t>13S3322800</t>
  </si>
  <si>
    <t>13S3402800</t>
  </si>
  <si>
    <t>OK Autrod B3 SC</t>
  </si>
  <si>
    <t>13S3252800</t>
  </si>
  <si>
    <t xml:space="preserve"> S S CrMo2</t>
  </si>
  <si>
    <t>OK Autrod B3 SC 3.2mm 30kg</t>
  </si>
  <si>
    <t>OK Autrod B3 SC 4.0mm 30kg</t>
  </si>
  <si>
    <t>OK Autrod B3 SC 2.5mm 30kg</t>
  </si>
  <si>
    <t>7330129308934</t>
  </si>
  <si>
    <t>7330129303137</t>
  </si>
  <si>
    <t>7330129303144</t>
  </si>
  <si>
    <t>68152530L0</t>
  </si>
  <si>
    <t>68153240G0</t>
  </si>
  <si>
    <t>68154040G0</t>
  </si>
  <si>
    <t>OK Autrod 13.62</t>
  </si>
  <si>
    <t>136240520F</t>
  </si>
  <si>
    <t>OK Autrod 13.62 4.0mm 30kg</t>
  </si>
  <si>
    <t>OK Autrod 13.62 4.0mm 100kg</t>
  </si>
  <si>
    <t>7330129301331</t>
  </si>
  <si>
    <t>7330129303014</t>
  </si>
  <si>
    <t>48054040V0</t>
  </si>
  <si>
    <t xml:space="preserve">4.0 x 450 3/4 VP </t>
  </si>
  <si>
    <t>OK 48.05 4.0x450mm 3/4 VP</t>
  </si>
  <si>
    <t>7330129121779</t>
  </si>
  <si>
    <t>7330129121786</t>
  </si>
  <si>
    <t>Zespół wspomagający odwijanie FAU-A (EU)</t>
  </si>
  <si>
    <t>Do użycia z drutami OK Autrod 4xxx (opak. 25 kg i 80 kg)</t>
  </si>
  <si>
    <t>Do użycia z drutami OK Autrod 4xxx (opak. 141 kg)</t>
  </si>
  <si>
    <t>Do użycia z drutami OK Autrod 5xxx</t>
  </si>
  <si>
    <t>Zespół wspomagający odwijanie FAU-B (EU)</t>
  </si>
  <si>
    <t>Zespół wspomagający odwijanie FAU-A(EU)</t>
  </si>
  <si>
    <t>7330129306916</t>
  </si>
  <si>
    <t>96-2</t>
  </si>
  <si>
    <t>OK Autrod 4043 1.0mm 80kg</t>
  </si>
  <si>
    <t>7330129263394</t>
  </si>
  <si>
    <t>68902520L0</t>
  </si>
  <si>
    <t>68903230T0</t>
  </si>
  <si>
    <t>68904030G0</t>
  </si>
  <si>
    <t>68912520L0</t>
  </si>
  <si>
    <t>68913230T0</t>
  </si>
  <si>
    <t>68914030G0</t>
  </si>
  <si>
    <t xml:space="preserve">68922520L0     </t>
  </si>
  <si>
    <t xml:space="preserve">68923230T0     </t>
  </si>
  <si>
    <t xml:space="preserve">68924030G0     </t>
  </si>
  <si>
    <t>E308H-15</t>
  </si>
  <si>
    <t>M- produkt wykonywany na zamówienie, bez magazynowania</t>
  </si>
  <si>
    <t>M</t>
  </si>
  <si>
    <t>Exaton 22.9.3.LR 2.5x300mm</t>
  </si>
  <si>
    <t>Exaton 22.9.3.LR 3.2x350mm</t>
  </si>
  <si>
    <t>Exaton 22.9.3.LR 4.0x350mm</t>
  </si>
  <si>
    <t>Exaton 22.9.3.LB 2.5x300mm</t>
  </si>
  <si>
    <t>Exaton 22.9.3.LB 3.2x350mm</t>
  </si>
  <si>
    <t>Exaton 22.9.3.LB 4.0x350mm</t>
  </si>
  <si>
    <t>Exaton 25.10.4.LR 2.5x300</t>
  </si>
  <si>
    <t>Exaton 25.10.4.LR 3.2x350</t>
  </si>
  <si>
    <t>Exaton 25.10.4.LR 4.0x350</t>
  </si>
  <si>
    <t>Exaton 25.10.4.LB 3.2x350</t>
  </si>
  <si>
    <t>Exaton 25.10.4.LB 4.0x350</t>
  </si>
  <si>
    <t xml:space="preserve">68933230T0     </t>
  </si>
  <si>
    <t xml:space="preserve">68934030G0     </t>
  </si>
  <si>
    <t>ECo3</t>
  </si>
  <si>
    <t>ECo2</t>
  </si>
  <si>
    <t>ECo1</t>
  </si>
  <si>
    <t>RCo2</t>
  </si>
  <si>
    <t>RCo1</t>
  </si>
  <si>
    <t>TCo3</t>
  </si>
  <si>
    <t>TCo2</t>
  </si>
  <si>
    <t>TCo1</t>
  </si>
  <si>
    <t>TFe1</t>
  </si>
  <si>
    <t>TFe9</t>
  </si>
  <si>
    <t>TZFe14</t>
  </si>
  <si>
    <t>TFe3</t>
  </si>
  <si>
    <t>TFe4</t>
  </si>
  <si>
    <t>TFe8</t>
  </si>
  <si>
    <t>TZFe18</t>
  </si>
  <si>
    <t>TZFe8</t>
  </si>
  <si>
    <t>TFe15</t>
  </si>
  <si>
    <t>TNi20</t>
  </si>
  <si>
    <t>TFe16</t>
  </si>
  <si>
    <t>TNi2</t>
  </si>
  <si>
    <t>Druty rdzeniowe (FCW)</t>
  </si>
  <si>
    <t>1A63129370</t>
  </si>
  <si>
    <t>93-7</t>
  </si>
  <si>
    <t>7330129256761</t>
  </si>
  <si>
    <t>73152531G0</t>
  </si>
  <si>
    <t>73153241G0</t>
  </si>
  <si>
    <t>OK 73.15</t>
  </si>
  <si>
    <t>E 8018-C3 H4R</t>
  </si>
  <si>
    <t>E 46 5 1Ni B 4 2 H5</t>
  </si>
  <si>
    <t>OK 73.15 2.5x350mm 1/2 VP</t>
  </si>
  <si>
    <t>OK 73.15 3.2x450mm 1/2 VP</t>
  </si>
  <si>
    <t>7330129308798</t>
  </si>
  <si>
    <t>7330129308835</t>
  </si>
  <si>
    <t>OK Autrodur 58 G M</t>
  </si>
  <si>
    <t>S Cu 1898 (CuSn1)</t>
  </si>
  <si>
    <t>SZ3TiB</t>
  </si>
  <si>
    <t>OK Flux 10.81 25kg Block Pac</t>
  </si>
  <si>
    <t>7330129280469</t>
  </si>
  <si>
    <t>OK Flux 10.81 Block Pac</t>
  </si>
  <si>
    <t>OK Autrod 5183 1.6mm 141kg</t>
  </si>
  <si>
    <t>7330129218455</t>
  </si>
  <si>
    <t>OK Autrod 13.37 1.2mm 15kg</t>
  </si>
  <si>
    <t>7330129220496</t>
  </si>
  <si>
    <t>OK Autrod 13.37</t>
  </si>
  <si>
    <t>G CrMo9</t>
  </si>
  <si>
    <t>24-7</t>
  </si>
  <si>
    <t>Opakowanie, kg</t>
  </si>
  <si>
    <t>OK 46.16</t>
  </si>
  <si>
    <t>OK 46.16 2.0x300mm</t>
  </si>
  <si>
    <t>OK 46.16 2.5x350mm</t>
  </si>
  <si>
    <t>OK 46.16 3.2x350mm</t>
  </si>
  <si>
    <t>OK 46.16 4.0x350mm</t>
  </si>
  <si>
    <t>7330129223961</t>
  </si>
  <si>
    <t>7330129223978</t>
  </si>
  <si>
    <t>7330129041107</t>
  </si>
  <si>
    <t>7330129041152</t>
  </si>
  <si>
    <t>7330129041169</t>
  </si>
  <si>
    <t>7330129041206</t>
  </si>
  <si>
    <t>7330129041213</t>
  </si>
  <si>
    <t>7330129041114</t>
  </si>
  <si>
    <t>OK Autrod 4047 1.0mm 7kg</t>
  </si>
  <si>
    <t>7330129263929</t>
  </si>
  <si>
    <t>68982520L0</t>
  </si>
  <si>
    <t>68983230T0</t>
  </si>
  <si>
    <t>68984030G0</t>
  </si>
  <si>
    <t>Exaton 22.12.HTR</t>
  </si>
  <si>
    <t>E Z 23 10 N R 12</t>
  </si>
  <si>
    <t>EN ISO 3581-A:</t>
  </si>
  <si>
    <t>Exaton 22.12.HTR 2,5x300 1/4VP</t>
  </si>
  <si>
    <t>Exaton 22.12.HTR 4,0x350 1/2VP</t>
  </si>
  <si>
    <t>Exaton 22.12.HTR 3,2x350 1/2VP</t>
  </si>
  <si>
    <t>7330129289202</t>
  </si>
  <si>
    <t>7330129289219</t>
  </si>
  <si>
    <t>7330129289226</t>
  </si>
  <si>
    <t>7330129289233</t>
  </si>
  <si>
    <t>7330129289240</t>
  </si>
  <si>
    <t>7330129289257</t>
  </si>
  <si>
    <t>S988129820</t>
  </si>
  <si>
    <t>Exaton Ni55</t>
  </si>
  <si>
    <t>ERNiCrMo-14</t>
  </si>
  <si>
    <t>Exaton Ni55 1.2mm X 15kg</t>
  </si>
  <si>
    <t>7330129294756</t>
  </si>
  <si>
    <t>S98816R150</t>
  </si>
  <si>
    <t>S98824R150</t>
  </si>
  <si>
    <t>Exaton Ni55 1.6mm X 5kg</t>
  </si>
  <si>
    <t>Exaton Ni55 2.4mm X 5kg</t>
  </si>
  <si>
    <t>7330129294763</t>
  </si>
  <si>
    <t>7330129294770</t>
  </si>
  <si>
    <t>92592520L0</t>
  </si>
  <si>
    <t>92593230L0</t>
  </si>
  <si>
    <t>92594030G0</t>
  </si>
  <si>
    <t>E NiCrMo-13</t>
  </si>
  <si>
    <t>E Ni 6059</t>
  </si>
  <si>
    <t>(NiCr23Mo16)</t>
  </si>
  <si>
    <t>OK NiCrMo-13 2.5xx300mm 1/4 VP</t>
  </si>
  <si>
    <t>OK NiCrMo-13 3.2x350mm 1/4 VP</t>
  </si>
  <si>
    <t>OK NiCrMo-13 4.0x350mm 1/2 VP</t>
  </si>
  <si>
    <t>7330129236251</t>
  </si>
  <si>
    <t>7330129236268</t>
  </si>
  <si>
    <t>7330129236275</t>
  </si>
  <si>
    <t>7330129236282</t>
  </si>
  <si>
    <t>7330129135554</t>
  </si>
  <si>
    <t>7330129135561</t>
  </si>
  <si>
    <t>S98316R150</t>
  </si>
  <si>
    <t>S98320R150</t>
  </si>
  <si>
    <t>S98324R150</t>
  </si>
  <si>
    <t>Exaton Ni56</t>
  </si>
  <si>
    <t>ERNiCrMo-4</t>
  </si>
  <si>
    <t>Exaton Ni56 1.6mm X 5kg</t>
  </si>
  <si>
    <t>Exaton Ni56 2.0mm X 5kg</t>
  </si>
  <si>
    <t>Exaton Ni56 2.4mm X 5kg</t>
  </si>
  <si>
    <t>7330129294404</t>
  </si>
  <si>
    <t>7330129294411</t>
  </si>
  <si>
    <t>7330129294438</t>
  </si>
  <si>
    <t>1B16126910</t>
  </si>
  <si>
    <t>OK AristoRod 13.16</t>
  </si>
  <si>
    <t>OK AristoRod 13.16 1.2mm 18kg</t>
  </si>
  <si>
    <t>7330129249961</t>
  </si>
  <si>
    <t>OK Autrod 2209 1.0mm 250kg</t>
  </si>
  <si>
    <t>7330129270811</t>
  </si>
  <si>
    <t>SF3016R150</t>
  </si>
  <si>
    <t>SF3024R150</t>
  </si>
  <si>
    <t>SF3032R150</t>
  </si>
  <si>
    <t>Exaton 19.12.3.LCRYO</t>
  </si>
  <si>
    <t>Exaton 19.12.3.LCRYO 1.6mm x 5kg</t>
  </si>
  <si>
    <t>Exaton 19.12.3.LCRYO 2.4mm x 5kg</t>
  </si>
  <si>
    <t>Exaton 19.12.3.LCRYO 3.2mm x 5kg</t>
  </si>
  <si>
    <t>7330129294954</t>
  </si>
  <si>
    <t>7330129294992</t>
  </si>
  <si>
    <t>7330129294978</t>
  </si>
  <si>
    <t>167032R150</t>
  </si>
  <si>
    <t>OK Tigrod 310 3.2x1000mm 5kg</t>
  </si>
  <si>
    <t>7330129105267</t>
  </si>
  <si>
    <t>3.2</t>
  </si>
  <si>
    <t>OK Autrod 12.24 3.2mm 30kg</t>
  </si>
  <si>
    <t>7330129173990</t>
  </si>
  <si>
    <t>S984129320</t>
  </si>
  <si>
    <t>Exaton Ni60 1.2mm X 250kg</t>
  </si>
  <si>
    <t>7330129294480</t>
  </si>
  <si>
    <t>S690109820</t>
  </si>
  <si>
    <t>S690129820</t>
  </si>
  <si>
    <t>Exaton 22.8.3.LSi</t>
  </si>
  <si>
    <t>Exaton 22.8.3.LSi 1.0mm x 15kg</t>
  </si>
  <si>
    <t>Exaton 22.8.3.LSi 1.2mm x 15kg</t>
  </si>
  <si>
    <t>7330129294060</t>
  </si>
  <si>
    <t>7330129294077</t>
  </si>
  <si>
    <t>13S2252800</t>
  </si>
  <si>
    <t>13S2322800</t>
  </si>
  <si>
    <t>13S2402800</t>
  </si>
  <si>
    <t>EB2R</t>
  </si>
  <si>
    <t>S S CrMo1</t>
  </si>
  <si>
    <t>OK Autrod B2 SC</t>
  </si>
  <si>
    <t>OK Autrod B2 SC 2.5mm 30kg</t>
  </si>
  <si>
    <t>OK Autrod B2 SC 3.2mm 30kg</t>
  </si>
  <si>
    <t>OK Autrod B2 SC 4.0mm 30kg</t>
  </si>
  <si>
    <t>7330129310432</t>
  </si>
  <si>
    <t>7330129310456</t>
  </si>
  <si>
    <t>7330129307197</t>
  </si>
  <si>
    <t>OK Flux 10.66 Block Pac</t>
  </si>
  <si>
    <t>OK Flux 10.66 25kg(55lb)</t>
  </si>
  <si>
    <t>7330129312566</t>
  </si>
  <si>
    <t>W Z CrMo1Si</t>
  </si>
  <si>
    <t>W Z CrMo2Si</t>
  </si>
  <si>
    <t>76142530G0</t>
  </si>
  <si>
    <t>76143230G0</t>
  </si>
  <si>
    <t>76144040V0</t>
  </si>
  <si>
    <t>76145040V0</t>
  </si>
  <si>
    <t>OK B2 SC</t>
  </si>
  <si>
    <t>OK B2 SC 2,5x350mm 1/2 VP</t>
  </si>
  <si>
    <t>OK B2 SC 3,2x350mm 1/2 VP</t>
  </si>
  <si>
    <t>OK B2 SC 4,0x450mm 3/4 VP</t>
  </si>
  <si>
    <t>OK B2 SC 5,0x450mm 3/4 VP</t>
  </si>
  <si>
    <t>7330129309283</t>
  </si>
  <si>
    <t>7330129309306</t>
  </si>
  <si>
    <t>7330129312368</t>
  </si>
  <si>
    <t>7330129312382</t>
  </si>
  <si>
    <t>16.84</t>
  </si>
  <si>
    <t>OK Autrod 2504</t>
  </si>
  <si>
    <t>G 25 4</t>
  </si>
  <si>
    <t>OK Autrod 2504 1.0mm 15kg</t>
  </si>
  <si>
    <t>OK Autrod 2504 1.0mm 250kg</t>
  </si>
  <si>
    <t>7330129310821</t>
  </si>
  <si>
    <t>7330129310838</t>
  </si>
  <si>
    <t>ER90S-B9</t>
  </si>
  <si>
    <t>48082532G0</t>
  </si>
  <si>
    <t>48083232G0</t>
  </si>
  <si>
    <t>48083242G0</t>
  </si>
  <si>
    <t>48084042V0</t>
  </si>
  <si>
    <t>E 7018-G H4R</t>
  </si>
  <si>
    <t>OK 48.08 2.5x350mm 1/2 VP</t>
  </si>
  <si>
    <t>OK 48.08 4.0x450mm 3/4 VP</t>
  </si>
  <si>
    <t>7330129310159</t>
  </si>
  <si>
    <t>7330129310166</t>
  </si>
  <si>
    <t>7330129310173</t>
  </si>
  <si>
    <t>7330129310180</t>
  </si>
  <si>
    <t>7330129310197</t>
  </si>
  <si>
    <t>7330129310203</t>
  </si>
  <si>
    <t>7330129312092</t>
  </si>
  <si>
    <t>7330129312108</t>
  </si>
  <si>
    <t>48154040V0</t>
  </si>
  <si>
    <t>4.0 x 450 3/4 VP</t>
  </si>
  <si>
    <t>OK 48.15 4.0x450mm 3/4 VP</t>
  </si>
  <si>
    <t>7330129312184</t>
  </si>
  <si>
    <t>7330129312191</t>
  </si>
  <si>
    <t>53054044V0</t>
  </si>
  <si>
    <t>OK 53.05 4.0x450mm 3/4VP</t>
  </si>
  <si>
    <t>7330129311743</t>
  </si>
  <si>
    <t>7330129311750</t>
  </si>
  <si>
    <t>53164044V0</t>
  </si>
  <si>
    <t>SPEZIAL</t>
  </si>
  <si>
    <t>OK 53.16 SPEZIAL 4.0x450 3/4VP</t>
  </si>
  <si>
    <t>7330129311767</t>
  </si>
  <si>
    <t>7330129311774</t>
  </si>
  <si>
    <t>55004045V0</t>
  </si>
  <si>
    <t>55005045V0</t>
  </si>
  <si>
    <t>OK 55.00 4,0 x 450 3/4 VP</t>
  </si>
  <si>
    <t>7330129208449</t>
  </si>
  <si>
    <t>7330129208456</t>
  </si>
  <si>
    <t>OK 55.00 5,0 x 450 3/4 VP</t>
  </si>
  <si>
    <t>7330129208487</t>
  </si>
  <si>
    <t>7330129208494</t>
  </si>
  <si>
    <t>73084040V0</t>
  </si>
  <si>
    <t>OK 73.08 4.0x450mm 3/4 VP</t>
  </si>
  <si>
    <t>7330129312276</t>
  </si>
  <si>
    <t>7330129312269</t>
  </si>
  <si>
    <t>73154041V0</t>
  </si>
  <si>
    <t>OK 73.15 4.0x450mm 3/4 VP</t>
  </si>
  <si>
    <t>7330129312795</t>
  </si>
  <si>
    <t>7330129312801</t>
  </si>
  <si>
    <t>73684040V0</t>
  </si>
  <si>
    <t>73685040V0</t>
  </si>
  <si>
    <t>OK 73.68 4.0x450mm 3/4 VP</t>
  </si>
  <si>
    <t>OK 73.68 5.0x450mm 3/4 VP</t>
  </si>
  <si>
    <t>7330129312634</t>
  </si>
  <si>
    <t>7330129312641</t>
  </si>
  <si>
    <t>7330129312290</t>
  </si>
  <si>
    <t>7330129312283</t>
  </si>
  <si>
    <t>74784040V0</t>
  </si>
  <si>
    <t>74785040V0</t>
  </si>
  <si>
    <t>OK 74.78 4.0x450mm 3/4 VP</t>
  </si>
  <si>
    <t>OK 74.78 5.0x450mm 3/4 VP</t>
  </si>
  <si>
    <t>7330129312672</t>
  </si>
  <si>
    <t>7330129312689</t>
  </si>
  <si>
    <t>7330129312658</t>
  </si>
  <si>
    <t>7330129312665</t>
  </si>
  <si>
    <t>74864043V3</t>
  </si>
  <si>
    <t>74865043V3</t>
  </si>
  <si>
    <t>OK 74.86 Tensit. 4.0x450 3/4VP</t>
  </si>
  <si>
    <t>OK 74.86 Tensit. 5.0x450 3/4VP</t>
  </si>
  <si>
    <t>7330129312610</t>
  </si>
  <si>
    <t>7330129312306</t>
  </si>
  <si>
    <t>7330129312627</t>
  </si>
  <si>
    <t>7330129312313</t>
  </si>
  <si>
    <t>75754040V0</t>
  </si>
  <si>
    <t>OK 75.75 4.0x450mm 3/4 VP</t>
  </si>
  <si>
    <t>7330129312597</t>
  </si>
  <si>
    <t>7330129312603</t>
  </si>
  <si>
    <t>76184040V0</t>
  </si>
  <si>
    <t>76185040V0</t>
  </si>
  <si>
    <t>OK 76.18 4.0x450mm 3/4 VP</t>
  </si>
  <si>
    <t>OK 76.18 5.0x450mm 3/4 VP</t>
  </si>
  <si>
    <t>7330129312573</t>
  </si>
  <si>
    <t>7330129313129</t>
  </si>
  <si>
    <t>7330129312580</t>
  </si>
  <si>
    <t>7330129313136</t>
  </si>
  <si>
    <t xml:space="preserve">76244040V0     </t>
  </si>
  <si>
    <t xml:space="preserve">76245040V0     </t>
  </si>
  <si>
    <t>OK B3 SC 4,0x450mm 3/4 VP</t>
  </si>
  <si>
    <t>OK B3 SC 5,0x450mm 3/4 VP</t>
  </si>
  <si>
    <t>7330129312832</t>
  </si>
  <si>
    <t>7330129312849</t>
  </si>
  <si>
    <t>7330129312856</t>
  </si>
  <si>
    <t>7330129312863</t>
  </si>
  <si>
    <t>76284040V0</t>
  </si>
  <si>
    <t>76285040V0</t>
  </si>
  <si>
    <t>OK 76.28 4.0x450mm 3/4 VP</t>
  </si>
  <si>
    <t>OK 76.28 5.0x450mm 3/4 VP</t>
  </si>
  <si>
    <t>7330129312757</t>
  </si>
  <si>
    <t>7330129312764</t>
  </si>
  <si>
    <t>7330129312771</t>
  </si>
  <si>
    <t>7330129312788</t>
  </si>
  <si>
    <t>76354040V0</t>
  </si>
  <si>
    <t>OK 76.35 4.0x450mm 3/4 VP</t>
  </si>
  <si>
    <t>7330129312696</t>
  </si>
  <si>
    <t>7330129312702</t>
  </si>
  <si>
    <t>76984040V0</t>
  </si>
  <si>
    <t>OK 76.98 4.0x450mm 3/4 VP</t>
  </si>
  <si>
    <t>7330129312719</t>
  </si>
  <si>
    <t>7330129312726</t>
  </si>
  <si>
    <t>97-2</t>
  </si>
  <si>
    <t>OK Autrod 5356 1.2mm 25kg</t>
  </si>
  <si>
    <t>7330129251339</t>
  </si>
  <si>
    <t>OK AristoRod 79</t>
  </si>
  <si>
    <r>
      <t xml:space="preserve"> Shield-Bright 2594       </t>
    </r>
    <r>
      <rPr>
        <sz val="10"/>
        <rFont val="Arial"/>
        <family val="2"/>
        <charset val="238"/>
      </rPr>
      <t>(Tubrod 14.28)*</t>
    </r>
  </si>
  <si>
    <r>
      <t xml:space="preserve">OK Tubrodur 55 O A      </t>
    </r>
    <r>
      <rPr>
        <sz val="10"/>
        <rFont val="Arial"/>
        <family val="2"/>
      </rPr>
      <t xml:space="preserve"> OK Tubrodur 14.70*</t>
    </r>
  </si>
  <si>
    <r>
      <t xml:space="preserve">OK Tubrodur  200 O D    </t>
    </r>
    <r>
      <rPr>
        <sz val="10"/>
        <rFont val="Arial"/>
        <family val="2"/>
      </rPr>
      <t>OK Tubrodur 14.71*</t>
    </r>
  </si>
  <si>
    <r>
      <t xml:space="preserve">OK Tubrodur 35 G M      </t>
    </r>
    <r>
      <rPr>
        <sz val="10"/>
        <rFont val="Arial"/>
        <family val="2"/>
      </rPr>
      <t>OK Tubrodur 15.40*</t>
    </r>
  </si>
  <si>
    <r>
      <t xml:space="preserve">OK Tubrodur 35 S M </t>
    </r>
    <r>
      <rPr>
        <sz val="10"/>
        <rFont val="Arial"/>
        <family val="2"/>
      </rPr>
      <t xml:space="preserve">
OK Tubrodur 15.40S*</t>
    </r>
  </si>
  <si>
    <r>
      <t>OK Tubrodur 30 O M</t>
    </r>
    <r>
      <rPr>
        <sz val="10"/>
        <rFont val="Arial"/>
        <family val="2"/>
      </rPr>
      <t xml:space="preserve">
OK Tubrodur 15.41*</t>
    </r>
  </si>
  <si>
    <r>
      <t xml:space="preserve">OK Tubrodur 40 O M      </t>
    </r>
    <r>
      <rPr>
        <sz val="10"/>
        <rFont val="Arial"/>
        <family val="2"/>
      </rPr>
      <t>OK Tubrodur 15.42*</t>
    </r>
  </si>
  <si>
    <r>
      <t xml:space="preserve">OK Tubrodur 40 S M      </t>
    </r>
    <r>
      <rPr>
        <sz val="10"/>
        <rFont val="Arial"/>
        <family val="2"/>
      </rPr>
      <t>OK Tubrodur 15.42S*</t>
    </r>
  </si>
  <si>
    <r>
      <t xml:space="preserve">OK Tubrodur 58 O/G M  </t>
    </r>
    <r>
      <rPr>
        <sz val="10"/>
        <rFont val="Arial"/>
        <family val="2"/>
      </rPr>
      <t>OK Tubrodur 15.52*</t>
    </r>
  </si>
  <si>
    <r>
      <t xml:space="preserve">OK Tubrodur 58 S M      </t>
    </r>
    <r>
      <rPr>
        <sz val="10"/>
        <rFont val="Arial"/>
        <family val="2"/>
      </rPr>
      <t>OK Tubrodur 15.52S*</t>
    </r>
  </si>
  <si>
    <r>
      <t xml:space="preserve">OK Tubrodur 13Mn O/G </t>
    </r>
    <r>
      <rPr>
        <sz val="10"/>
        <rFont val="Arial"/>
        <family val="2"/>
      </rPr>
      <t>OK Tubrodur 15.60*</t>
    </r>
  </si>
  <si>
    <r>
      <t xml:space="preserve">OK Tubrodur 15CrMn O/G </t>
    </r>
    <r>
      <rPr>
        <sz val="10"/>
        <rFont val="Arial"/>
        <family val="2"/>
      </rPr>
      <t xml:space="preserve"> OK Tubrodur 15.65*</t>
    </r>
  </si>
  <si>
    <r>
      <t xml:space="preserve">OK Tubrodur 13Cr G       </t>
    </r>
    <r>
      <rPr>
        <sz val="10"/>
        <rFont val="Arial"/>
        <family val="2"/>
      </rPr>
      <t>OK Tubrodur 15.73*</t>
    </r>
  </si>
  <si>
    <r>
      <t xml:space="preserve">OK Tubrodur 53 G M      </t>
    </r>
    <r>
      <rPr>
        <sz val="10"/>
        <rFont val="Arial"/>
        <family val="2"/>
      </rPr>
      <t>OK Tubrodur 15.84*</t>
    </r>
  </si>
  <si>
    <r>
      <t xml:space="preserve">OK Tubrodur 13Cr S    </t>
    </r>
    <r>
      <rPr>
        <sz val="10"/>
        <rFont val="Arial"/>
        <family val="2"/>
      </rPr>
      <t xml:space="preserve">  OK Tubrodur 15.73S*</t>
    </r>
  </si>
  <si>
    <t>OK Autrod 13.33</t>
  </si>
  <si>
    <t>EB6</t>
  </si>
  <si>
    <t>S S CrMo5</t>
  </si>
  <si>
    <t>OK Autrod 13.33 2.4mm 25kg</t>
  </si>
  <si>
    <t>OK Autrod 13.33 3.2mm 25kg</t>
  </si>
  <si>
    <t>OK Autrod 13.33 4.0mm 25kg</t>
  </si>
  <si>
    <t>7330129219018</t>
  </si>
  <si>
    <t>7330129178193</t>
  </si>
  <si>
    <t>S985109820</t>
  </si>
  <si>
    <t>S985129820</t>
  </si>
  <si>
    <t>S985129320</t>
  </si>
  <si>
    <t>Exaton Ni72HP</t>
  </si>
  <si>
    <t>Exaton Ni72HP 1.0mm X 15kg</t>
  </si>
  <si>
    <t>Exaton Ni72HP 1.2mm X 15kg</t>
  </si>
  <si>
    <t>Exaton Ni72HP 1.2mm X 250kg</t>
  </si>
  <si>
    <t>7330129294596</t>
  </si>
  <si>
    <t>7330129294619</t>
  </si>
  <si>
    <t>7330129294602</t>
  </si>
  <si>
    <t>S98516R150</t>
  </si>
  <si>
    <t>S98520R150</t>
  </si>
  <si>
    <t>S98524R150</t>
  </si>
  <si>
    <t>Exaton Ni72HP 1.6mm X 5kg</t>
  </si>
  <si>
    <t>Exaton Ni72HP 2.0mm X 5kg</t>
  </si>
  <si>
    <t>7330129294633</t>
  </si>
  <si>
    <t>7330129294640</t>
  </si>
  <si>
    <t>7330129294664</t>
  </si>
  <si>
    <t>Exaton Ni72HP 2.4mm X 5kg</t>
  </si>
  <si>
    <t>S69016R150</t>
  </si>
  <si>
    <t>S69024R150</t>
  </si>
  <si>
    <t>Exaton 22.8.3.LSi 1.6mm x 5kg</t>
  </si>
  <si>
    <t>Exaton 22.8.3.LSi 2.4mm x 5kg</t>
  </si>
  <si>
    <t>7330129294084</t>
  </si>
  <si>
    <t>7330129294091</t>
  </si>
  <si>
    <t>69032520U0</t>
  </si>
  <si>
    <t>69033230U0</t>
  </si>
  <si>
    <t>69034030U0</t>
  </si>
  <si>
    <t>Exaton 27.31.4.LCuR</t>
  </si>
  <si>
    <t>E383-17</t>
  </si>
  <si>
    <t>(CAN)</t>
  </si>
  <si>
    <t>Exaton 27.31.4.LCuR 2,5x300 CAN</t>
  </si>
  <si>
    <t>Exaton 27.31.4.LCuR 3,2x350 CAN</t>
  </si>
  <si>
    <t>Exaton 27.31.4.LCuR 4,0x350 CAN</t>
  </si>
  <si>
    <t>7330129304264</t>
  </si>
  <si>
    <t>7330129304288</t>
  </si>
  <si>
    <t>7330129291229</t>
  </si>
  <si>
    <t>7330129304271</t>
  </si>
  <si>
    <t>7330129304295</t>
  </si>
  <si>
    <t>7330129291263</t>
  </si>
  <si>
    <t>S979089820</t>
  </si>
  <si>
    <t>S979109820</t>
  </si>
  <si>
    <t>S979129820</t>
  </si>
  <si>
    <t>Exaton Ni53</t>
  </si>
  <si>
    <t>ERNiCrCoMo-1</t>
  </si>
  <si>
    <t>Exaton Ni53 0.8mm X 15kg</t>
  </si>
  <si>
    <t>Exaton Ni53 1.0mm X 15kg</t>
  </si>
  <si>
    <t>Exaton Ni53 1.2mm X 15kg</t>
  </si>
  <si>
    <t>7330129301386</t>
  </si>
  <si>
    <t>7330129294251</t>
  </si>
  <si>
    <t>7330129294268</t>
  </si>
  <si>
    <t>S97916R150</t>
  </si>
  <si>
    <t>S97924R150</t>
  </si>
  <si>
    <t>Exaton Ni53 1.6mm X 5kg</t>
  </si>
  <si>
    <t>Exaton Ni53 2.4mm X 5kg</t>
  </si>
  <si>
    <t>7330129294275</t>
  </si>
  <si>
    <t>7330129294282</t>
  </si>
  <si>
    <t>OK Autrod 13.49</t>
  </si>
  <si>
    <t>ENi3</t>
  </si>
  <si>
    <t>S2Ni3</t>
  </si>
  <si>
    <t>OK Autrod 13.49 2.4mm 25kg</t>
  </si>
  <si>
    <t>OK Autrod 13.49 3.2mm 25kg</t>
  </si>
  <si>
    <t>OK Autrod 13.49 4.0mm 25kg</t>
  </si>
  <si>
    <t>7330129276189</t>
  </si>
  <si>
    <t>7330129263714</t>
  </si>
  <si>
    <t>7330129178728</t>
  </si>
  <si>
    <t>S A CS 2 Cr</t>
  </si>
  <si>
    <t>S A AF 2</t>
  </si>
  <si>
    <t>ES A FB 2B</t>
  </si>
  <si>
    <t>T 42 3 P C 1 H5</t>
  </si>
  <si>
    <t>T 46 3 P M 2 H5</t>
  </si>
  <si>
    <t>OK Autrod 19.49</t>
  </si>
  <si>
    <t>ERCuNi</t>
  </si>
  <si>
    <t>S Cu 7148 (CuNi30)</t>
  </si>
  <si>
    <t>OK Autrod 19.49 1.2mm 15kg</t>
  </si>
  <si>
    <t>7330129107537</t>
  </si>
  <si>
    <t>162132R150</t>
  </si>
  <si>
    <t>OK Tigrod 347 3.2x1000mm 5kg</t>
  </si>
  <si>
    <t>7330129144679</t>
  </si>
  <si>
    <t>151912560V</t>
  </si>
  <si>
    <t>OK Tubrod 15.19 1.2mm 20kg VP</t>
  </si>
  <si>
    <t>7330129246250</t>
  </si>
  <si>
    <t>1077000P00</t>
  </si>
  <si>
    <t>1077802P00</t>
  </si>
  <si>
    <t>OK Flux 10.77</t>
  </si>
  <si>
    <t>OK Flux 10.77(G) Block Pac</t>
  </si>
  <si>
    <t>OK Flux 10.77 25kg(55lb)</t>
  </si>
  <si>
    <t>OK Flux 10.77(G) 25 kg Block Pac</t>
  </si>
  <si>
    <t>7330129223756</t>
  </si>
  <si>
    <t>7330129295623</t>
  </si>
  <si>
    <t>OK Autrod 5556</t>
  </si>
  <si>
    <t>S Al 5556A (AlMg5Mn1Ti)</t>
  </si>
  <si>
    <t>OK Autrod 5556 1.2mm 7kg</t>
  </si>
  <si>
    <t>7330129302468</t>
  </si>
  <si>
    <t>Dopłata stopowa + energetyczna</t>
  </si>
  <si>
    <t>T  50 6 1Ni P M21 1 H5</t>
  </si>
  <si>
    <t>OK Autrod Ni-1</t>
  </si>
  <si>
    <t>ERNi-1</t>
  </si>
  <si>
    <t>S Ni 2061 (NiTi3)</t>
  </si>
  <si>
    <t>OK Autrod Ni-1 1.0mm 15kg</t>
  </si>
  <si>
    <t>7330129108183</t>
  </si>
  <si>
    <t>FILARC PZ6113</t>
  </si>
  <si>
    <t>FILARC PZ6112</t>
  </si>
  <si>
    <t>FILARC PZ6111HS</t>
  </si>
  <si>
    <t>FILARC PZ6111</t>
  </si>
  <si>
    <t>FILARC PZ6105R</t>
  </si>
  <si>
    <t>FILARC PZ6104</t>
  </si>
  <si>
    <t>FILARC PZ6113S</t>
  </si>
  <si>
    <t>FILARC PZ6114</t>
  </si>
  <si>
    <t>FILARC PZ6125</t>
  </si>
  <si>
    <t>FILARC PZ6138</t>
  </si>
  <si>
    <t>FILARC PZ6138SR</t>
  </si>
  <si>
    <t>FILARC PZ6102</t>
  </si>
  <si>
    <t xml:space="preserve"> T 23 12 2 L P C1(M21) 2</t>
  </si>
  <si>
    <t>E309LMoT1-4</t>
  </si>
  <si>
    <t>EC316L</t>
  </si>
  <si>
    <t>FILARC PZ6163</t>
  </si>
  <si>
    <t>FILARC PZ6166</t>
  </si>
  <si>
    <t>T 46 5 P M 1 H5</t>
  </si>
  <si>
    <t>S981109820</t>
  </si>
  <si>
    <t>S981129820</t>
  </si>
  <si>
    <t>Exaton Ni59</t>
  </si>
  <si>
    <t>S98116R150</t>
  </si>
  <si>
    <t>S98120R150</t>
  </si>
  <si>
    <t>S98124R150</t>
  </si>
  <si>
    <t>Exaton Ni59 1.0mm X 15kg</t>
  </si>
  <si>
    <t>Exaton Ni59 1.2mm X 15kg</t>
  </si>
  <si>
    <t>7330129310425</t>
  </si>
  <si>
    <t>7330129294299</t>
  </si>
  <si>
    <t>Exaton Ni59 1.6mm X 5kg</t>
  </si>
  <si>
    <t>Exaton Ni59 2.0mm X 5kg</t>
  </si>
  <si>
    <t>Exaton Ni59 2.4mm X 5kg</t>
  </si>
  <si>
    <t>7330129294312</t>
  </si>
  <si>
    <t>7330129294329</t>
  </si>
  <si>
    <t>7330129294343</t>
  </si>
  <si>
    <t>Cennik 2023</t>
  </si>
  <si>
    <t>G Z 3Ni1Cu</t>
  </si>
  <si>
    <t>G 50 4 M21 Z3Ni</t>
  </si>
  <si>
    <t>W 3Ni1</t>
  </si>
  <si>
    <t>T 50 5 Z P M21 2 H5</t>
  </si>
  <si>
    <t>T 69 5 Mn2.5Ni B M21 3 H5</t>
  </si>
  <si>
    <t>Opis produktu</t>
  </si>
  <si>
    <t>Gr. prod.</t>
  </si>
  <si>
    <r>
      <t>Kod</t>
    </r>
    <r>
      <rPr>
        <b/>
        <sz val="10"/>
        <rFont val="Arial"/>
        <family val="2"/>
      </rPr>
      <t xml:space="preserve"> SPC</t>
    </r>
  </si>
  <si>
    <t>S656089820</t>
  </si>
  <si>
    <t>S656109820</t>
  </si>
  <si>
    <t>S656129820</t>
  </si>
  <si>
    <t>S656169820</t>
  </si>
  <si>
    <t>Exaton 27.31.4.LCu</t>
  </si>
  <si>
    <t>ER383</t>
  </si>
  <si>
    <t>S65616R150</t>
  </si>
  <si>
    <t>S65620R150</t>
  </si>
  <si>
    <t>S65624R150</t>
  </si>
  <si>
    <t>S65632R150</t>
  </si>
  <si>
    <t>Exaton 27.31.4.LCu 0.8mmX15kg</t>
  </si>
  <si>
    <t>Exaton 27.31.4.LCu 1.0mmX15kg</t>
  </si>
  <si>
    <t>Exaton 27.31.4.LCu 1.2mmX15kg</t>
  </si>
  <si>
    <t>Exaton 27.31.4.LCu 1.6mmX15kg</t>
  </si>
  <si>
    <t>7330129293223</t>
  </si>
  <si>
    <t>7330129293230</t>
  </si>
  <si>
    <t>7330129293050</t>
  </si>
  <si>
    <t>7330129293261</t>
  </si>
  <si>
    <t>Exaton 27.31.4.LCu 1.6mm X 5kg</t>
  </si>
  <si>
    <t>Exaton 27.31.4.LCu 2.0mm X 5kg</t>
  </si>
  <si>
    <t>Exaton 27.31.4.LCu 2.4mm X 5kg</t>
  </si>
  <si>
    <t>Exaton 27.31.4.LCu 3.2mm X 5kg</t>
  </si>
  <si>
    <t>7330129293278</t>
  </si>
  <si>
    <t>7330129293285</t>
  </si>
  <si>
    <t>7330129293308</t>
  </si>
  <si>
    <t>7330129293315</t>
  </si>
  <si>
    <t>Nowa cena</t>
  </si>
  <si>
    <t>OK Autrod 13.64</t>
  </si>
  <si>
    <t>EA2TiB</t>
  </si>
  <si>
    <t>S2MoTiB</t>
  </si>
  <si>
    <t>OK Autrod 13.64 3.0mm 30kg</t>
  </si>
  <si>
    <t>OK Autrod 13.64 4.0mm 30kg</t>
  </si>
  <si>
    <t>7330129239078</t>
  </si>
  <si>
    <t>7330129239085</t>
  </si>
  <si>
    <t>1B31109320</t>
  </si>
  <si>
    <t>1B96109329</t>
  </si>
  <si>
    <t>OK AristoRod 79 1.0mm 250kg</t>
  </si>
  <si>
    <t>7330129220250</t>
  </si>
  <si>
    <t>OK AristoRod 89 1.0mm 250kg</t>
  </si>
  <si>
    <t>OK AristoRod 89 1.2mm 18kg</t>
  </si>
  <si>
    <t>OK AristoRod 89 1.0mm 18kg</t>
  </si>
  <si>
    <t>7330129258307</t>
  </si>
  <si>
    <t>OK Autrod 4043 1.2mm 80kg</t>
  </si>
  <si>
    <t>7330129257980</t>
  </si>
  <si>
    <t>OK Autrod 5356 1.2mm 80kg</t>
  </si>
  <si>
    <t>7330129254149</t>
  </si>
  <si>
    <t>OK Autrod 5183 1.2mm 80kg</t>
  </si>
  <si>
    <t>7330129254163</t>
  </si>
  <si>
    <t>O</t>
  </si>
  <si>
    <t>69-3</t>
  </si>
  <si>
    <t>7330129314430</t>
  </si>
  <si>
    <t>S98716R150</t>
  </si>
  <si>
    <t>S98724R150</t>
  </si>
  <si>
    <t>Exaton Ni54</t>
  </si>
  <si>
    <t>ERNiCrMo-10</t>
  </si>
  <si>
    <t>1000</t>
  </si>
  <si>
    <t>S987129820</t>
  </si>
  <si>
    <t>Exaton Ni54 1.2mm X 15kg</t>
  </si>
  <si>
    <t>7330129294725</t>
  </si>
  <si>
    <t>Exaton Ni54 1.6mm X 5kg</t>
  </si>
  <si>
    <t>Exaton Ni54 2.4mm X 5kg</t>
  </si>
  <si>
    <t>7330129294732</t>
  </si>
  <si>
    <t>7330129294749</t>
  </si>
  <si>
    <t>132316R154</t>
  </si>
  <si>
    <t>132320R154</t>
  </si>
  <si>
    <t>132324R154</t>
  </si>
  <si>
    <t>132332R154</t>
  </si>
  <si>
    <t>OK Tigrod 13.23</t>
  </si>
  <si>
    <t>W Z3Ni</t>
  </si>
  <si>
    <t>OK Tigrod 13.23 2.0x1000mm 5kg</t>
  </si>
  <si>
    <t>OK Tigrod 13.23 1.6x1000mm 5kg</t>
  </si>
  <si>
    <t>OK Tigrod 13.23 2.4x1000mm 5kg</t>
  </si>
  <si>
    <t>OK Tigrod 13.23 3.2x1000mm 5kg</t>
  </si>
  <si>
    <t>7330129307555</t>
  </si>
  <si>
    <t>7330129307562</t>
  </si>
  <si>
    <t>7330129305520</t>
  </si>
  <si>
    <t>7330129307579</t>
  </si>
  <si>
    <t>OK Tigrod 2509</t>
  </si>
  <si>
    <t>Uaktualniono dopłaty stopowe, MOQ i kody SPC.</t>
  </si>
  <si>
    <t>OK Autrod 5554</t>
  </si>
  <si>
    <t>ER5554</t>
  </si>
  <si>
    <t>S Al. 5554</t>
  </si>
  <si>
    <t>(AlMg2,7Mn)</t>
  </si>
  <si>
    <t>OK Autrod 5554 1.2mm 7kg</t>
  </si>
  <si>
    <t>OK Autrod 5554 1.2mm 141kg</t>
  </si>
  <si>
    <t>7330129220922</t>
  </si>
  <si>
    <t>7330129220939</t>
  </si>
  <si>
    <t xml:space="preserve">             Wydanie 10.0 ważne od 02.10.2023</t>
  </si>
  <si>
    <t>73682530G0</t>
  </si>
  <si>
    <t>OK 73.68 2.5x350mm 1/2 VP</t>
  </si>
  <si>
    <t>7330129298976</t>
  </si>
  <si>
    <t>7330129298983</t>
  </si>
  <si>
    <t>198412982W</t>
  </si>
  <si>
    <t>198412382W</t>
  </si>
  <si>
    <t>Exaton Ni60 Overlay</t>
  </si>
  <si>
    <t>38-2</t>
  </si>
  <si>
    <t>Exaton Ni60 Overlay 1.2mm X 15kg</t>
  </si>
  <si>
    <t>Exaton Ni60 Overlay 1.2mm X 250kg</t>
  </si>
  <si>
    <t>7330129307326</t>
  </si>
  <si>
    <t>02-10-2023</t>
  </si>
  <si>
    <t>dostępny jako OK Autrod 316LSI</t>
  </si>
  <si>
    <t>DOPŁATA STOPOWA PAŹDZIERNIK 2023</t>
  </si>
  <si>
    <t>95-0</t>
  </si>
  <si>
    <t>OK Autrod 308LSi 0.8mm 100kg</t>
  </si>
  <si>
    <t>7330129221615</t>
  </si>
  <si>
    <t>OK Autrod 5356 1.6mm 80kg</t>
  </si>
  <si>
    <t>OK Autrod 5356 1.6mm 141kg</t>
  </si>
  <si>
    <t>7330129254156</t>
  </si>
  <si>
    <t>7330129218431</t>
  </si>
  <si>
    <t>Wprowadzono nowy numer katalogowy (1612089500) drutu OK Autrod 308LSi 0,8mm. Jest to Marathon Pac - 100kg. Patrz rozdz. 2.4.</t>
  </si>
  <si>
    <r>
      <t xml:space="preserve">Wprowadzono drut na bazie niklu (grupa Inconel 625): </t>
    </r>
    <r>
      <rPr>
        <b/>
        <sz val="12"/>
        <rFont val="Arial"/>
        <family val="2"/>
        <charset val="238"/>
      </rPr>
      <t>Exaton Ni60 Overlay</t>
    </r>
    <r>
      <rPr>
        <sz val="12"/>
        <rFont val="Arial"/>
        <family val="2"/>
      </rPr>
      <t>. Drut jest rozwinięciem drutów OK Autrod NiCrMo-3 oraz Exaton Ni60 i dedykowany jest do jakościowego napawania MIG lub zmechanizowany TIG ścian szczelnych, rur i innych elementów znajdujących zastosowanie w energetyce i innych gałęziach przemysłu. Patrz rozdz. 12.</t>
    </r>
  </si>
  <si>
    <t>Wprowadzono nowe numery katalogowe (marathon pac: 1815169620, 1815169440) OK Autrod 5356 o średnicy 1,6mm. Patrz rozdz. 4.1.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</si>
</sst>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F_t_-;\-* #,##0.00\ _F_t_-;_-* &quot;-&quot;??\ _F_t_-;_-@_-"/>
    <numFmt numFmtId="165" formatCode="0.0"/>
    <numFmt numFmtId="166" formatCode="#,##0.0"/>
    <numFmt numFmtId="167" formatCode="#,##0\ _F_t"/>
    <numFmt numFmtId="168" formatCode="0.0000"/>
    <numFmt numFmtId="169" formatCode="0.0%"/>
    <numFmt numFmtId="170" formatCode="_-* #,##0.0\ _F_t_-;\-* #,##0.0\ _F_t_-;_-* &quot;-&quot;??\ _F_t_-;_-@_-"/>
    <numFmt numFmtId="171" formatCode="_-* #,##0\ _F_t_-;\-* #,##0\ _F_t_-;_-* &quot;-&quot;??\ _F_t_-;_-@_-"/>
    <numFmt numFmtId="172" formatCode="00"/>
    <numFmt numFmtId="173" formatCode="#,##0.00\ [$€-1];[Red]\-#,##0.00\ [$€-1]"/>
  </numFmts>
  <fonts count="88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Black"/>
      <family val="2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sz val="10"/>
      <color indexed="48"/>
      <name val="Arial"/>
      <family val="2"/>
      <charset val="238"/>
    </font>
    <font>
      <sz val="10"/>
      <color indexed="48"/>
      <name val="Arial"/>
      <family val="2"/>
      <charset val="238"/>
    </font>
    <font>
      <b/>
      <sz val="12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24"/>
      <name val="Arial"/>
      <family val="2"/>
      <charset val="238"/>
    </font>
    <font>
      <b/>
      <sz val="36"/>
      <name val="Arial"/>
      <family val="2"/>
    </font>
    <font>
      <sz val="12"/>
      <color indexed="48"/>
      <name val="Arial"/>
      <family val="2"/>
    </font>
    <font>
      <b/>
      <u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b/>
      <u/>
      <sz val="10"/>
      <name val="Arial"/>
      <family val="2"/>
    </font>
    <font>
      <sz val="12"/>
      <color indexed="10"/>
      <name val="Arial"/>
      <family val="2"/>
    </font>
    <font>
      <sz val="10"/>
      <name val="Arial CE"/>
      <charset val="238"/>
    </font>
    <font>
      <sz val="14"/>
      <name val="Arial"/>
      <family val="2"/>
    </font>
    <font>
      <b/>
      <sz val="18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4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2"/>
      <color indexed="9"/>
      <name val="Arial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0"/>
      <name val="Czcionka tekstu podstawowego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7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</font>
    <font>
      <sz val="10"/>
      <color indexed="10"/>
      <name val="Arial"/>
      <family val="2"/>
      <charset val="238"/>
    </font>
    <font>
      <sz val="10"/>
      <color indexed="10"/>
      <name val="Arial CE"/>
      <charset val="238"/>
    </font>
    <font>
      <sz val="10"/>
      <color indexed="30"/>
      <name val="Arial"/>
      <family val="2"/>
      <charset val="238"/>
    </font>
    <font>
      <b/>
      <sz val="11"/>
      <color indexed="8"/>
      <name val="Czcionka tekstu podstawowego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30"/>
      <name val="Arial"/>
      <family val="2"/>
    </font>
    <font>
      <sz val="10"/>
      <color indexed="8"/>
      <name val="Arial"/>
      <family val="2"/>
      <charset val="238"/>
    </font>
    <font>
      <sz val="12"/>
      <color indexed="8"/>
      <name val="Arial"/>
      <family val="2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10"/>
      <color indexed="10"/>
      <name val="Arial"/>
      <family val="2"/>
      <charset val="238"/>
    </font>
    <font>
      <sz val="10"/>
      <color indexed="62"/>
      <name val="Arial"/>
      <family val="2"/>
    </font>
    <font>
      <sz val="10"/>
      <color indexed="30"/>
      <name val="Arial CE"/>
      <charset val="238"/>
    </font>
    <font>
      <sz val="10"/>
      <color indexed="40"/>
      <name val="Arial"/>
      <family val="2"/>
    </font>
    <font>
      <sz val="10"/>
      <color indexed="40"/>
      <name val="Arial"/>
      <family val="2"/>
      <charset val="238"/>
    </font>
    <font>
      <sz val="12"/>
      <color indexed="30"/>
      <name val="Arial"/>
      <family val="2"/>
    </font>
    <font>
      <sz val="11"/>
      <color indexed="10"/>
      <name val="Arial"/>
      <family val="2"/>
      <charset val="238"/>
    </font>
    <font>
      <sz val="12"/>
      <color indexed="30"/>
      <name val="Arial"/>
      <family val="2"/>
      <charset val="238"/>
    </font>
    <font>
      <b/>
      <sz val="10"/>
      <color indexed="10"/>
      <name val="Arial"/>
      <family val="2"/>
    </font>
    <font>
      <b/>
      <sz val="8"/>
      <color indexed="10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30"/>
      <name val="Arial"/>
      <family val="2"/>
      <charset val="238"/>
    </font>
    <font>
      <sz val="10"/>
      <color theme="4"/>
      <name val="Arial"/>
      <family val="2"/>
      <charset val="238"/>
    </font>
    <font>
      <b/>
      <sz val="9.5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6"/>
      <name val="Arial"/>
      <family val="2"/>
      <charset val="238"/>
    </font>
    <font>
      <sz val="6"/>
      <name val="Arial"/>
      <family val="2"/>
      <charset val="238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5">
    <xf numFmtId="0" fontId="0" fillId="0" borderId="0" applyBorder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5" fillId="0" borderId="0"/>
    <xf numFmtId="0" fontId="26" fillId="0" borderId="0"/>
    <xf numFmtId="0" fontId="37" fillId="0" borderId="0"/>
    <xf numFmtId="0" fontId="29" fillId="0" borderId="0"/>
    <xf numFmtId="0" fontId="29" fillId="0" borderId="0"/>
    <xf numFmtId="0" fontId="29" fillId="0" borderId="0"/>
    <xf numFmtId="0" fontId="2" fillId="0" borderId="0" applyBorder="0"/>
    <xf numFmtId="0" fontId="1" fillId="0" borderId="0" applyBorder="0"/>
    <xf numFmtId="0" fontId="26" fillId="0" borderId="0"/>
    <xf numFmtId="9" fontId="1" fillId="0" borderId="0" applyFont="0" applyFill="0" applyBorder="0" applyAlignment="0" applyProtection="0"/>
  </cellStyleXfs>
  <cellXfs count="2717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justify"/>
    </xf>
    <xf numFmtId="0" fontId="2" fillId="0" borderId="0" xfId="0" applyFont="1" applyBorder="1" applyAlignment="1">
      <alignment horizontal="left" vertical="justify"/>
    </xf>
    <xf numFmtId="0" fontId="7" fillId="0" borderId="0" xfId="0" applyFont="1"/>
    <xf numFmtId="0" fontId="7" fillId="2" borderId="0" xfId="0" applyFont="1" applyFill="1" applyBorder="1"/>
    <xf numFmtId="0" fontId="8" fillId="3" borderId="1" xfId="0" applyFont="1" applyFill="1" applyBorder="1"/>
    <xf numFmtId="0" fontId="12" fillId="0" borderId="0" xfId="0" applyFont="1" applyBorder="1" applyAlignment="1">
      <alignment horizontal="left"/>
    </xf>
    <xf numFmtId="165" fontId="13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6" fillId="0" borderId="0" xfId="0" applyFont="1"/>
    <xf numFmtId="0" fontId="16" fillId="3" borderId="1" xfId="0" applyFont="1" applyFill="1" applyBorder="1"/>
    <xf numFmtId="0" fontId="1" fillId="0" borderId="0" xfId="0" applyFont="1" applyBorder="1"/>
    <xf numFmtId="0" fontId="16" fillId="0" borderId="0" xfId="0" applyFont="1" applyBorder="1"/>
    <xf numFmtId="0" fontId="17" fillId="3" borderId="1" xfId="0" applyFont="1" applyFill="1" applyBorder="1"/>
    <xf numFmtId="0" fontId="17" fillId="3" borderId="2" xfId="0" applyFont="1" applyFill="1" applyBorder="1"/>
    <xf numFmtId="49" fontId="17" fillId="3" borderId="2" xfId="0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49" fontId="1" fillId="0" borderId="0" xfId="0" applyNumberFormat="1" applyFont="1" applyBorder="1" applyAlignment="1">
      <alignment horizontal="left"/>
    </xf>
    <xf numFmtId="165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49" fontId="16" fillId="0" borderId="0" xfId="0" applyNumberFormat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22" fillId="0" borderId="0" xfId="0" applyFont="1" applyBorder="1"/>
    <xf numFmtId="1" fontId="16" fillId="0" borderId="0" xfId="0" applyNumberFormat="1" applyFont="1" applyBorder="1" applyAlignment="1">
      <alignment vertical="center"/>
    </xf>
    <xf numFmtId="165" fontId="16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wrapText="1"/>
    </xf>
    <xf numFmtId="49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1" fillId="2" borderId="0" xfId="0" applyFont="1" applyFill="1" applyBorder="1"/>
    <xf numFmtId="0" fontId="1" fillId="2" borderId="0" xfId="0" applyFont="1" applyFill="1" applyBorder="1"/>
    <xf numFmtId="0" fontId="20" fillId="2" borderId="0" xfId="0" applyFont="1" applyFill="1" applyBorder="1" applyAlignment="1">
      <alignment horizontal="left"/>
    </xf>
    <xf numFmtId="49" fontId="21" fillId="2" borderId="0" xfId="0" applyNumberFormat="1" applyFont="1" applyFill="1" applyBorder="1" applyAlignment="1">
      <alignment horizontal="left"/>
    </xf>
    <xf numFmtId="1" fontId="7" fillId="2" borderId="0" xfId="0" applyNumberFormat="1" applyFont="1" applyFill="1" applyBorder="1" applyAlignment="1">
      <alignment vertical="center"/>
    </xf>
    <xf numFmtId="1" fontId="10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" fontId="8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left" vertical="justify"/>
    </xf>
    <xf numFmtId="1" fontId="11" fillId="2" borderId="0" xfId="0" applyNumberFormat="1" applyFont="1" applyFill="1" applyBorder="1"/>
    <xf numFmtId="1" fontId="7" fillId="2" borderId="0" xfId="0" applyNumberFormat="1" applyFont="1" applyFill="1" applyBorder="1" applyAlignment="1">
      <alignment horizontal="left"/>
    </xf>
    <xf numFmtId="49" fontId="7" fillId="2" borderId="0" xfId="0" applyNumberFormat="1" applyFont="1" applyFill="1" applyBorder="1"/>
    <xf numFmtId="49" fontId="17" fillId="2" borderId="0" xfId="0" applyNumberFormat="1" applyFont="1" applyFill="1" applyBorder="1" applyAlignment="1">
      <alignment horizontal="left"/>
    </xf>
    <xf numFmtId="49" fontId="19" fillId="2" borderId="0" xfId="0" applyNumberFormat="1" applyFont="1" applyFill="1" applyBorder="1" applyAlignment="1">
      <alignment horizontal="left"/>
    </xf>
    <xf numFmtId="0" fontId="7" fillId="4" borderId="4" xfId="0" applyFont="1" applyFill="1" applyBorder="1"/>
    <xf numFmtId="0" fontId="7" fillId="4" borderId="3" xfId="0" applyFont="1" applyFill="1" applyBorder="1"/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center" vertical="justify"/>
    </xf>
    <xf numFmtId="49" fontId="21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16" fontId="17" fillId="3" borderId="2" xfId="0" applyNumberFormat="1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3" borderId="3" xfId="0" applyFont="1" applyFill="1" applyBorder="1" applyAlignment="1">
      <alignment vertical="center"/>
    </xf>
    <xf numFmtId="169" fontId="7" fillId="0" borderId="0" xfId="0" applyNumberFormat="1" applyFont="1" applyBorder="1" applyAlignment="1">
      <alignment vertical="center"/>
    </xf>
    <xf numFmtId="9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164" fontId="7" fillId="0" borderId="0" xfId="1" applyFont="1" applyFill="1" applyBorder="1" applyAlignment="1">
      <alignment vertical="center"/>
    </xf>
    <xf numFmtId="171" fontId="7" fillId="0" borderId="0" xfId="1" applyNumberFormat="1" applyFont="1" applyFill="1" applyBorder="1" applyAlignment="1">
      <alignment vertical="center"/>
    </xf>
    <xf numFmtId="0" fontId="15" fillId="0" borderId="0" xfId="5" applyFont="1" applyAlignment="1">
      <alignment horizontal="left" vertical="center" wrapText="1"/>
    </xf>
    <xf numFmtId="2" fontId="15" fillId="0" borderId="0" xfId="5" applyNumberFormat="1" applyFont="1" applyAlignment="1">
      <alignment horizontal="right" vertical="center" wrapText="1"/>
    </xf>
    <xf numFmtId="9" fontId="7" fillId="0" borderId="0" xfId="14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" fontId="17" fillId="3" borderId="1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0" fontId="7" fillId="4" borderId="4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0" borderId="0" xfId="5" applyFont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vertical="center"/>
    </xf>
    <xf numFmtId="166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vertical="center"/>
    </xf>
    <xf numFmtId="49" fontId="17" fillId="3" borderId="2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8" fillId="4" borderId="6" xfId="0" applyFont="1" applyFill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2" fillId="0" borderId="0" xfId="0" applyFont="1" applyAlignment="1">
      <alignment vertical="center"/>
    </xf>
    <xf numFmtId="49" fontId="18" fillId="3" borderId="2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8" fillId="4" borderId="7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/>
    </xf>
    <xf numFmtId="0" fontId="7" fillId="4" borderId="8" xfId="0" applyFont="1" applyFill="1" applyBorder="1"/>
    <xf numFmtId="0" fontId="7" fillId="4" borderId="9" xfId="0" applyFont="1" applyFill="1" applyBorder="1"/>
    <xf numFmtId="0" fontId="7" fillId="4" borderId="9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1" fontId="16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7" fillId="0" borderId="0" xfId="0" applyFont="1" applyBorder="1"/>
    <xf numFmtId="165" fontId="7" fillId="0" borderId="14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49" fontId="7" fillId="5" borderId="28" xfId="5" applyNumberFormat="1" applyFont="1" applyFill="1" applyBorder="1" applyAlignment="1">
      <alignment horizontal="center" vertical="center"/>
    </xf>
    <xf numFmtId="49" fontId="7" fillId="5" borderId="29" xfId="5" applyNumberFormat="1" applyFont="1" applyFill="1" applyBorder="1" applyAlignment="1">
      <alignment horizontal="center" vertical="center"/>
    </xf>
    <xf numFmtId="49" fontId="7" fillId="5" borderId="30" xfId="5" applyNumberFormat="1" applyFont="1" applyFill="1" applyBorder="1" applyAlignment="1">
      <alignment horizontal="center" vertical="center"/>
    </xf>
    <xf numFmtId="49" fontId="7" fillId="5" borderId="31" xfId="5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2" xfId="5" applyFont="1" applyBorder="1" applyAlignment="1">
      <alignment horizontal="right" vertical="center"/>
    </xf>
    <xf numFmtId="0" fontId="7" fillId="0" borderId="13" xfId="5" applyFont="1" applyBorder="1" applyAlignment="1">
      <alignment horizontal="right" vertical="center"/>
    </xf>
    <xf numFmtId="49" fontId="0" fillId="0" borderId="0" xfId="0" applyNumberFormat="1"/>
    <xf numFmtId="0" fontId="7" fillId="4" borderId="4" xfId="0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0" xfId="1" applyNumberFormat="1" applyFont="1" applyFill="1" applyBorder="1" applyAlignment="1">
      <alignment horizontal="right" vertical="center"/>
    </xf>
    <xf numFmtId="1" fontId="7" fillId="0" borderId="10" xfId="0" applyNumberFormat="1" applyFont="1" applyBorder="1" applyAlignment="1">
      <alignment horizontal="right" vertical="center"/>
    </xf>
    <xf numFmtId="1" fontId="7" fillId="0" borderId="12" xfId="0" applyNumberFormat="1" applyFont="1" applyBorder="1" applyAlignment="1">
      <alignment horizontal="right" vertical="center"/>
    </xf>
    <xf numFmtId="1" fontId="7" fillId="0" borderId="14" xfId="1" applyNumberFormat="1" applyFont="1" applyFill="1" applyBorder="1" applyAlignment="1">
      <alignment horizontal="right" vertical="center"/>
    </xf>
    <xf numFmtId="1" fontId="7" fillId="0" borderId="10" xfId="1" applyNumberFormat="1" applyFont="1" applyFill="1" applyBorder="1" applyAlignment="1">
      <alignment horizontal="right" vertical="center"/>
    </xf>
    <xf numFmtId="1" fontId="7" fillId="0" borderId="12" xfId="1" applyNumberFormat="1" applyFont="1" applyFill="1" applyBorder="1" applyAlignment="1">
      <alignment horizontal="right" vertical="center"/>
    </xf>
    <xf numFmtId="0" fontId="7" fillId="0" borderId="11" xfId="5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1" fontId="7" fillId="0" borderId="13" xfId="0" applyNumberFormat="1" applyFont="1" applyBorder="1" applyAlignment="1">
      <alignment horizontal="right" vertical="center"/>
    </xf>
    <xf numFmtId="0" fontId="7" fillId="4" borderId="9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49" fontId="7" fillId="0" borderId="0" xfId="0" applyNumberFormat="1" applyFont="1"/>
    <xf numFmtId="0" fontId="17" fillId="3" borderId="1" xfId="0" applyFont="1" applyFill="1" applyBorder="1" applyAlignment="1">
      <alignment horizontal="center"/>
    </xf>
    <xf numFmtId="167" fontId="7" fillId="0" borderId="0" xfId="0" applyNumberFormat="1" applyFont="1" applyBorder="1" applyAlignment="1">
      <alignment vertical="center"/>
    </xf>
    <xf numFmtId="0" fontId="7" fillId="0" borderId="32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2" fontId="7" fillId="0" borderId="0" xfId="5" applyNumberFormat="1" applyFont="1" applyAlignment="1">
      <alignment horizontal="right" vertical="center" wrapText="1"/>
    </xf>
    <xf numFmtId="49" fontId="7" fillId="3" borderId="3" xfId="0" applyNumberFormat="1" applyFont="1" applyFill="1" applyBorder="1" applyAlignment="1">
      <alignment horizontal="right" vertical="center"/>
    </xf>
    <xf numFmtId="49" fontId="29" fillId="0" borderId="0" xfId="9" applyNumberFormat="1" applyAlignment="1">
      <alignment vertical="center"/>
    </xf>
    <xf numFmtId="49" fontId="29" fillId="0" borderId="0" xfId="9" applyNumberFormat="1" applyAlignment="1">
      <alignment horizontal="center" vertical="center"/>
    </xf>
    <xf numFmtId="49" fontId="30" fillId="2" borderId="0" xfId="0" applyNumberFormat="1" applyFont="1" applyFill="1" applyBorder="1" applyAlignment="1">
      <alignment horizontal="center"/>
    </xf>
    <xf numFmtId="49" fontId="30" fillId="2" borderId="0" xfId="0" applyNumberFormat="1" applyFont="1" applyFill="1" applyBorder="1" applyAlignment="1">
      <alignment horizontal="left"/>
    </xf>
    <xf numFmtId="1" fontId="7" fillId="0" borderId="11" xfId="1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165" fontId="7" fillId="0" borderId="14" xfId="1" applyNumberFormat="1" applyFont="1" applyFill="1" applyBorder="1" applyAlignment="1">
      <alignment horizontal="right" vertical="center"/>
    </xf>
    <xf numFmtId="165" fontId="7" fillId="0" borderId="10" xfId="1" applyNumberFormat="1" applyFont="1" applyFill="1" applyBorder="1" applyAlignment="1">
      <alignment horizontal="right" vertical="center"/>
    </xf>
    <xf numFmtId="165" fontId="7" fillId="0" borderId="11" xfId="1" applyNumberFormat="1" applyFont="1" applyFill="1" applyBorder="1" applyAlignment="1">
      <alignment horizontal="right" vertical="center"/>
    </xf>
    <xf numFmtId="165" fontId="7" fillId="0" borderId="12" xfId="1" applyNumberFormat="1" applyFont="1" applyFill="1" applyBorder="1" applyAlignment="1">
      <alignment horizontal="right" vertical="center"/>
    </xf>
    <xf numFmtId="1" fontId="7" fillId="0" borderId="11" xfId="5" applyNumberFormat="1" applyFont="1" applyBorder="1" applyAlignment="1">
      <alignment horizontal="right" vertical="center"/>
    </xf>
    <xf numFmtId="1" fontId="7" fillId="0" borderId="12" xfId="5" applyNumberFormat="1" applyFont="1" applyBorder="1" applyAlignment="1">
      <alignment horizontal="right" vertical="center"/>
    </xf>
    <xf numFmtId="0" fontId="7" fillId="0" borderId="3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right" vertical="center"/>
    </xf>
    <xf numFmtId="1" fontId="7" fillId="0" borderId="13" xfId="1" applyNumberFormat="1" applyFont="1" applyFill="1" applyBorder="1" applyAlignment="1">
      <alignment horizontal="right" vertical="center"/>
    </xf>
    <xf numFmtId="0" fontId="23" fillId="0" borderId="0" xfId="0" applyFont="1" applyBorder="1"/>
    <xf numFmtId="0" fontId="14" fillId="0" borderId="0" xfId="0" applyFont="1" applyBorder="1"/>
    <xf numFmtId="0" fontId="16" fillId="0" borderId="0" xfId="0" applyFont="1" applyBorder="1" applyAlignment="1">
      <alignment horizontal="center"/>
    </xf>
    <xf numFmtId="16" fontId="16" fillId="0" borderId="0" xfId="0" applyNumberFormat="1" applyFont="1" applyBorder="1"/>
    <xf numFmtId="0" fontId="8" fillId="4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49" fontId="8" fillId="0" borderId="0" xfId="5" applyNumberFormat="1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49" fontId="29" fillId="0" borderId="0" xfId="10" applyNumberFormat="1"/>
    <xf numFmtId="0" fontId="0" fillId="0" borderId="0" xfId="0" applyBorder="1" applyAlignment="1">
      <alignment horizontal="center"/>
    </xf>
    <xf numFmtId="0" fontId="0" fillId="0" borderId="0" xfId="0" applyBorder="1"/>
    <xf numFmtId="0" fontId="28" fillId="0" borderId="0" xfId="0" applyFont="1" applyBorder="1"/>
    <xf numFmtId="0" fontId="8" fillId="4" borderId="42" xfId="0" applyFont="1" applyFill="1" applyBorder="1" applyAlignment="1">
      <alignment horizontal="center" vertical="center"/>
    </xf>
    <xf numFmtId="0" fontId="7" fillId="0" borderId="42" xfId="0" applyFont="1" applyBorder="1"/>
    <xf numFmtId="0" fontId="8" fillId="3" borderId="1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27" fillId="3" borderId="3" xfId="0" applyFont="1" applyFill="1" applyBorder="1" applyAlignment="1">
      <alignment vertical="center"/>
    </xf>
    <xf numFmtId="0" fontId="7" fillId="3" borderId="4" xfId="0" applyFont="1" applyFill="1" applyBorder="1"/>
    <xf numFmtId="0" fontId="7" fillId="3" borderId="3" xfId="0" applyFont="1" applyFill="1" applyBorder="1"/>
    <xf numFmtId="165" fontId="7" fillId="3" borderId="3" xfId="0" applyNumberFormat="1" applyFont="1" applyFill="1" applyBorder="1" applyAlignment="1">
      <alignment horizontal="center"/>
    </xf>
    <xf numFmtId="0" fontId="16" fillId="3" borderId="4" xfId="0" applyFont="1" applyFill="1" applyBorder="1"/>
    <xf numFmtId="0" fontId="16" fillId="3" borderId="3" xfId="0" applyFont="1" applyFill="1" applyBorder="1"/>
    <xf numFmtId="165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8" fillId="0" borderId="19" xfId="5" applyFont="1" applyBorder="1" applyAlignment="1">
      <alignment horizontal="center" vertical="center"/>
    </xf>
    <xf numFmtId="0" fontId="7" fillId="0" borderId="19" xfId="5" applyFont="1" applyBorder="1" applyAlignment="1">
      <alignment horizontal="center" vertical="center"/>
    </xf>
    <xf numFmtId="165" fontId="7" fillId="0" borderId="13" xfId="1" applyNumberFormat="1" applyFont="1" applyFill="1" applyBorder="1" applyAlignment="1">
      <alignment horizontal="right" vertical="center"/>
    </xf>
    <xf numFmtId="0" fontId="8" fillId="4" borderId="44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10" xfId="1" applyNumberFormat="1" applyFont="1" applyFill="1" applyBorder="1" applyAlignment="1">
      <alignment horizontal="center" vertical="center"/>
    </xf>
    <xf numFmtId="2" fontId="7" fillId="0" borderId="11" xfId="1" applyNumberFormat="1" applyFont="1" applyFill="1" applyBorder="1" applyAlignment="1">
      <alignment horizontal="center" vertical="center"/>
    </xf>
    <xf numFmtId="2" fontId="7" fillId="0" borderId="14" xfId="1" applyNumberFormat="1" applyFont="1" applyFill="1" applyBorder="1" applyAlignment="1">
      <alignment horizontal="center" vertical="center"/>
    </xf>
    <xf numFmtId="2" fontId="7" fillId="0" borderId="12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165" fontId="8" fillId="4" borderId="5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/>
    </xf>
    <xf numFmtId="0" fontId="8" fillId="4" borderId="46" xfId="0" applyFont="1" applyFill="1" applyBorder="1" applyAlignment="1">
      <alignment horizontal="center" vertical="center" wrapText="1"/>
    </xf>
    <xf numFmtId="0" fontId="7" fillId="0" borderId="17" xfId="5" applyFont="1" applyBorder="1" applyAlignment="1">
      <alignment horizontal="center" vertical="center" wrapText="1"/>
    </xf>
    <xf numFmtId="0" fontId="7" fillId="0" borderId="16" xfId="5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49" fontId="7" fillId="5" borderId="35" xfId="5" applyNumberFormat="1" applyFont="1" applyFill="1" applyBorder="1" applyAlignment="1">
      <alignment horizontal="center" vertical="center"/>
    </xf>
    <xf numFmtId="165" fontId="8" fillId="4" borderId="6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0" fontId="7" fillId="0" borderId="4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vertical="center"/>
    </xf>
    <xf numFmtId="165" fontId="7" fillId="0" borderId="32" xfId="0" applyNumberFormat="1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justify"/>
    </xf>
    <xf numFmtId="0" fontId="14" fillId="4" borderId="3" xfId="0" applyFont="1" applyFill="1" applyBorder="1" applyAlignment="1">
      <alignment vertical="justify"/>
    </xf>
    <xf numFmtId="0" fontId="8" fillId="4" borderId="6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49" fontId="8" fillId="0" borderId="23" xfId="0" applyNumberFormat="1" applyFont="1" applyBorder="1"/>
    <xf numFmtId="0" fontId="8" fillId="0" borderId="1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right" vertical="center"/>
    </xf>
    <xf numFmtId="0" fontId="7" fillId="0" borderId="50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172" fontId="8" fillId="4" borderId="51" xfId="0" applyNumberFormat="1" applyFont="1" applyFill="1" applyBorder="1" applyAlignment="1">
      <alignment horizontal="center" vertical="center"/>
    </xf>
    <xf numFmtId="0" fontId="7" fillId="0" borderId="52" xfId="0" applyFont="1" applyBorder="1" applyAlignment="1">
      <alignment horizontal="right" vertical="center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horizontal="right" vertical="center"/>
    </xf>
    <xf numFmtId="0" fontId="7" fillId="0" borderId="53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172" fontId="7" fillId="0" borderId="10" xfId="0" applyNumberFormat="1" applyFont="1" applyBorder="1" applyAlignment="1">
      <alignment vertical="center"/>
    </xf>
    <xf numFmtId="172" fontId="7" fillId="0" borderId="12" xfId="0" applyNumberFormat="1" applyFont="1" applyBorder="1" applyAlignment="1">
      <alignment vertical="center"/>
    </xf>
    <xf numFmtId="172" fontId="7" fillId="0" borderId="13" xfId="0" applyNumberFormat="1" applyFont="1" applyBorder="1" applyAlignment="1">
      <alignment vertical="center"/>
    </xf>
    <xf numFmtId="0" fontId="7" fillId="0" borderId="48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1" fontId="7" fillId="0" borderId="17" xfId="0" applyNumberFormat="1" applyFont="1" applyBorder="1" applyAlignment="1">
      <alignment vertical="center"/>
    </xf>
    <xf numFmtId="1" fontId="8" fillId="0" borderId="17" xfId="0" applyNumberFormat="1" applyFont="1" applyBorder="1" applyAlignment="1">
      <alignment vertical="center"/>
    </xf>
    <xf numFmtId="1" fontId="8" fillId="0" borderId="16" xfId="0" applyNumberFormat="1" applyFont="1" applyBorder="1" applyAlignment="1">
      <alignment vertical="center"/>
    </xf>
    <xf numFmtId="1" fontId="8" fillId="0" borderId="17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1" fontId="7" fillId="0" borderId="16" xfId="1" applyNumberFormat="1" applyFont="1" applyFill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1" fontId="7" fillId="0" borderId="16" xfId="0" applyNumberFormat="1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165" fontId="0" fillId="0" borderId="10" xfId="0" applyNumberFormat="1" applyBorder="1" applyAlignment="1">
      <alignment horizontal="right" vertical="center"/>
    </xf>
    <xf numFmtId="49" fontId="7" fillId="0" borderId="16" xfId="0" applyNumberFormat="1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165" fontId="0" fillId="0" borderId="12" xfId="0" applyNumberFormat="1" applyBorder="1" applyAlignment="1">
      <alignment horizontal="right" vertical="center"/>
    </xf>
    <xf numFmtId="165" fontId="8" fillId="3" borderId="1" xfId="0" applyNumberFormat="1" applyFont="1" applyFill="1" applyBorder="1" applyAlignment="1">
      <alignment vertical="center"/>
    </xf>
    <xf numFmtId="165" fontId="7" fillId="3" borderId="3" xfId="0" applyNumberFormat="1" applyFont="1" applyFill="1" applyBorder="1" applyAlignment="1">
      <alignment vertic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13" xfId="5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vertical="center" wrapText="1"/>
    </xf>
    <xf numFmtId="0" fontId="7" fillId="0" borderId="12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165" fontId="7" fillId="0" borderId="12" xfId="5" applyNumberFormat="1" applyFont="1" applyBorder="1" applyAlignment="1">
      <alignment horizontal="right" vertical="center"/>
    </xf>
    <xf numFmtId="165" fontId="7" fillId="0" borderId="11" xfId="5" applyNumberFormat="1" applyFont="1" applyBorder="1" applyAlignment="1">
      <alignment horizontal="right" vertical="center"/>
    </xf>
    <xf numFmtId="165" fontId="7" fillId="4" borderId="3" xfId="0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49" fontId="8" fillId="0" borderId="19" xfId="5" applyNumberFormat="1" applyFont="1" applyBorder="1" applyAlignment="1">
      <alignment horizontal="center" vertical="center"/>
    </xf>
    <xf numFmtId="0" fontId="7" fillId="0" borderId="16" xfId="5" applyFont="1" applyBorder="1" applyAlignment="1">
      <alignment horizontal="right" vertical="center"/>
    </xf>
    <xf numFmtId="1" fontId="7" fillId="0" borderId="16" xfId="5" applyNumberFormat="1" applyFont="1" applyBorder="1" applyAlignment="1">
      <alignment horizontal="right" vertical="center"/>
    </xf>
    <xf numFmtId="0" fontId="18" fillId="3" borderId="1" xfId="0" applyFont="1" applyFill="1" applyBorder="1" applyAlignment="1">
      <alignment horizontal="center" vertical="center"/>
    </xf>
    <xf numFmtId="49" fontId="7" fillId="0" borderId="13" xfId="5" applyNumberFormat="1" applyFont="1" applyBorder="1" applyAlignment="1">
      <alignment horizontal="center" vertical="center"/>
    </xf>
    <xf numFmtId="49" fontId="7" fillId="0" borderId="16" xfId="5" applyNumberFormat="1" applyFont="1" applyBorder="1" applyAlignment="1">
      <alignment horizontal="center" vertical="center"/>
    </xf>
    <xf numFmtId="49" fontId="7" fillId="0" borderId="12" xfId="5" applyNumberFormat="1" applyFont="1" applyBorder="1" applyAlignment="1">
      <alignment horizontal="center" vertical="center"/>
    </xf>
    <xf numFmtId="49" fontId="7" fillId="0" borderId="11" xfId="5" applyNumberFormat="1" applyFont="1" applyBorder="1" applyAlignment="1">
      <alignment horizontal="center" vertical="center"/>
    </xf>
    <xf numFmtId="165" fontId="0" fillId="3" borderId="1" xfId="0" applyNumberFormat="1" applyFill="1" applyBorder="1" applyAlignment="1">
      <alignment vertical="center"/>
    </xf>
    <xf numFmtId="165" fontId="0" fillId="3" borderId="3" xfId="0" applyNumberFormat="1" applyFill="1" applyBorder="1" applyAlignment="1">
      <alignment vertical="center"/>
    </xf>
    <xf numFmtId="165" fontId="7" fillId="0" borderId="16" xfId="5" applyNumberFormat="1" applyFont="1" applyBorder="1" applyAlignment="1">
      <alignment horizontal="right" vertical="center"/>
    </xf>
    <xf numFmtId="167" fontId="16" fillId="0" borderId="0" xfId="0" applyNumberFormat="1" applyFont="1" applyBorder="1"/>
    <xf numFmtId="167" fontId="33" fillId="0" borderId="0" xfId="0" applyNumberFormat="1" applyFont="1" applyBorder="1" applyAlignment="1">
      <alignment horizontal="left" vertical="center"/>
    </xf>
    <xf numFmtId="0" fontId="33" fillId="0" borderId="0" xfId="0" applyFont="1" applyBorder="1" applyAlignment="1">
      <alignment horizontal="left"/>
    </xf>
    <xf numFmtId="0" fontId="8" fillId="4" borderId="57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5" fontId="7" fillId="0" borderId="16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7" fillId="0" borderId="61" xfId="0" applyFont="1" applyBorder="1" applyAlignment="1">
      <alignment horizontal="center" vertical="center"/>
    </xf>
    <xf numFmtId="165" fontId="8" fillId="3" borderId="1" xfId="0" applyNumberFormat="1" applyFont="1" applyFill="1" applyBorder="1"/>
    <xf numFmtId="165" fontId="7" fillId="4" borderId="3" xfId="0" applyNumberFormat="1" applyFont="1" applyFill="1" applyBorder="1"/>
    <xf numFmtId="165" fontId="7" fillId="0" borderId="0" xfId="0" applyNumberFormat="1" applyFont="1" applyBorder="1"/>
    <xf numFmtId="165" fontId="7" fillId="0" borderId="0" xfId="0" applyNumberFormat="1" applyFont="1"/>
    <xf numFmtId="49" fontId="8" fillId="3" borderId="1" xfId="0" applyNumberFormat="1" applyFont="1" applyFill="1" applyBorder="1"/>
    <xf numFmtId="49" fontId="7" fillId="3" borderId="3" xfId="0" applyNumberFormat="1" applyFont="1" applyFill="1" applyBorder="1"/>
    <xf numFmtId="49" fontId="7" fillId="0" borderId="14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49" fontId="7" fillId="4" borderId="3" xfId="0" applyNumberFormat="1" applyFont="1" applyFill="1" applyBorder="1"/>
    <xf numFmtId="49" fontId="7" fillId="0" borderId="0" xfId="0" applyNumberFormat="1" applyFont="1" applyBorder="1"/>
    <xf numFmtId="165" fontId="8" fillId="4" borderId="7" xfId="0" applyNumberFormat="1" applyFont="1" applyFill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2" fontId="0" fillId="0" borderId="0" xfId="0" applyNumberFormat="1"/>
    <xf numFmtId="0" fontId="7" fillId="0" borderId="42" xfId="0" applyFont="1" applyBorder="1" applyAlignment="1">
      <alignment horizontal="center" vertical="center"/>
    </xf>
    <xf numFmtId="2" fontId="34" fillId="0" borderId="0" xfId="0" applyNumberFormat="1" applyFont="1"/>
    <xf numFmtId="2" fontId="29" fillId="0" borderId="0" xfId="0" applyNumberFormat="1" applyFont="1"/>
    <xf numFmtId="49" fontId="7" fillId="0" borderId="17" xfId="5" applyNumberFormat="1" applyFont="1" applyBorder="1" applyAlignment="1">
      <alignment horizontal="center" vertical="center"/>
    </xf>
    <xf numFmtId="0" fontId="7" fillId="0" borderId="17" xfId="5" applyFont="1" applyBorder="1" applyAlignment="1">
      <alignment horizontal="right" vertical="center"/>
    </xf>
    <xf numFmtId="165" fontId="7" fillId="0" borderId="17" xfId="5" applyNumberFormat="1" applyFont="1" applyBorder="1" applyAlignment="1">
      <alignment horizontal="right" vertical="center"/>
    </xf>
    <xf numFmtId="1" fontId="7" fillId="0" borderId="17" xfId="5" applyNumberFormat="1" applyFont="1" applyBorder="1" applyAlignment="1">
      <alignment horizontal="right" vertical="center"/>
    </xf>
    <xf numFmtId="0" fontId="29" fillId="0" borderId="0" xfId="0" applyFont="1"/>
    <xf numFmtId="0" fontId="4" fillId="0" borderId="0" xfId="0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2" fontId="8" fillId="4" borderId="7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vertical="center"/>
    </xf>
    <xf numFmtId="165" fontId="7" fillId="0" borderId="10" xfId="0" applyNumberFormat="1" applyFont="1" applyBorder="1" applyAlignment="1">
      <alignment horizontal="right" vertical="center"/>
    </xf>
    <xf numFmtId="165" fontId="7" fillId="0" borderId="12" xfId="0" applyNumberFormat="1" applyFont="1" applyBorder="1" applyAlignment="1">
      <alignment horizontal="right" vertical="center"/>
    </xf>
    <xf numFmtId="165" fontId="7" fillId="0" borderId="13" xfId="0" applyNumberFormat="1" applyFont="1" applyBorder="1" applyAlignment="1">
      <alignment horizontal="right" vertical="center"/>
    </xf>
    <xf numFmtId="165" fontId="7" fillId="4" borderId="9" xfId="0" applyNumberFormat="1" applyFont="1" applyFill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right"/>
    </xf>
    <xf numFmtId="2" fontId="8" fillId="4" borderId="5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7" fillId="0" borderId="25" xfId="5" applyFont="1" applyBorder="1" applyAlignment="1">
      <alignment horizontal="center" vertical="center" wrapText="1"/>
    </xf>
    <xf numFmtId="0" fontId="7" fillId="0" borderId="21" xfId="5" applyFont="1" applyBorder="1" applyAlignment="1">
      <alignment horizontal="center" vertical="center" wrapText="1"/>
    </xf>
    <xf numFmtId="0" fontId="7" fillId="0" borderId="22" xfId="5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vertical="center"/>
    </xf>
    <xf numFmtId="1" fontId="8" fillId="3" borderId="1" xfId="0" applyNumberFormat="1" applyFont="1" applyFill="1" applyBorder="1" applyAlignment="1">
      <alignment vertical="center"/>
    </xf>
    <xf numFmtId="1" fontId="7" fillId="3" borderId="3" xfId="0" applyNumberFormat="1" applyFont="1" applyFill="1" applyBorder="1" applyAlignment="1">
      <alignment vertical="center"/>
    </xf>
    <xf numFmtId="1" fontId="8" fillId="4" borderId="6" xfId="0" applyNumberFormat="1" applyFont="1" applyFill="1" applyBorder="1" applyAlignment="1">
      <alignment horizontal="center" vertical="center"/>
    </xf>
    <xf numFmtId="1" fontId="7" fillId="4" borderId="3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1" fontId="7" fillId="0" borderId="0" xfId="0" applyNumberFormat="1" applyFont="1" applyAlignment="1">
      <alignment vertical="center"/>
    </xf>
    <xf numFmtId="0" fontId="4" fillId="4" borderId="4" xfId="0" applyFont="1" applyFill="1" applyBorder="1" applyAlignment="1">
      <alignment vertical="center"/>
    </xf>
    <xf numFmtId="0" fontId="32" fillId="3" borderId="3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" fontId="7" fillId="0" borderId="21" xfId="1" applyNumberFormat="1" applyFont="1" applyFill="1" applyBorder="1" applyAlignment="1">
      <alignment horizontal="center" vertical="center"/>
    </xf>
    <xf numFmtId="1" fontId="7" fillId="0" borderId="56" xfId="1" applyNumberFormat="1" applyFont="1" applyFill="1" applyBorder="1" applyAlignment="1">
      <alignment horizontal="center" vertical="center"/>
    </xf>
    <xf numFmtId="1" fontId="7" fillId="0" borderId="25" xfId="1" applyNumberFormat="1" applyFont="1" applyFill="1" applyBorder="1" applyAlignment="1">
      <alignment horizontal="center" vertical="center"/>
    </xf>
    <xf numFmtId="1" fontId="7" fillId="0" borderId="22" xfId="1" applyNumberFormat="1" applyFont="1" applyFill="1" applyBorder="1" applyAlignment="1">
      <alignment horizontal="center" vertical="center"/>
    </xf>
    <xf numFmtId="1" fontId="7" fillId="0" borderId="61" xfId="1" applyNumberFormat="1" applyFont="1" applyFill="1" applyBorder="1" applyAlignment="1">
      <alignment horizontal="center" vertical="center"/>
    </xf>
    <xf numFmtId="0" fontId="29" fillId="0" borderId="21" xfId="9" applyBorder="1" applyAlignment="1">
      <alignment horizontal="center" vertical="center"/>
    </xf>
    <xf numFmtId="2" fontId="7" fillId="0" borderId="0" xfId="0" applyNumberFormat="1" applyFont="1"/>
    <xf numFmtId="0" fontId="36" fillId="3" borderId="4" xfId="0" applyFont="1" applyFill="1" applyBorder="1" applyAlignment="1">
      <alignment vertical="center"/>
    </xf>
    <xf numFmtId="16" fontId="8" fillId="3" borderId="4" xfId="0" applyNumberFormat="1" applyFont="1" applyFill="1" applyBorder="1" applyAlignment="1">
      <alignment horizontal="center" vertical="center"/>
    </xf>
    <xf numFmtId="49" fontId="7" fillId="0" borderId="58" xfId="0" applyNumberFormat="1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/>
    </xf>
    <xf numFmtId="49" fontId="7" fillId="0" borderId="58" xfId="0" applyNumberFormat="1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vertical="center" wrapText="1"/>
    </xf>
    <xf numFmtId="167" fontId="8" fillId="4" borderId="65" xfId="0" applyNumberFormat="1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vertical="center" wrapText="1"/>
    </xf>
    <xf numFmtId="0" fontId="7" fillId="0" borderId="63" xfId="0" applyFont="1" applyBorder="1" applyAlignment="1">
      <alignment vertical="center"/>
    </xf>
    <xf numFmtId="0" fontId="7" fillId="0" borderId="32" xfId="0" applyFont="1" applyBorder="1" applyAlignment="1">
      <alignment vertical="center" wrapText="1"/>
    </xf>
    <xf numFmtId="0" fontId="24" fillId="0" borderId="0" xfId="7" applyFont="1"/>
    <xf numFmtId="0" fontId="24" fillId="0" borderId="0" xfId="7" applyFont="1" applyAlignment="1">
      <alignment horizontal="center"/>
    </xf>
    <xf numFmtId="0" fontId="25" fillId="0" borderId="0" xfId="7" applyFont="1"/>
    <xf numFmtId="0" fontId="25" fillId="0" borderId="50" xfId="7" applyFont="1" applyBorder="1" applyAlignment="1">
      <alignment horizontal="center"/>
    </xf>
    <xf numFmtId="0" fontId="25" fillId="0" borderId="10" xfId="7" applyFont="1" applyBorder="1" applyAlignment="1">
      <alignment horizontal="center"/>
    </xf>
    <xf numFmtId="0" fontId="25" fillId="0" borderId="52" xfId="7" applyFont="1" applyBorder="1" applyAlignment="1">
      <alignment horizontal="center"/>
    </xf>
    <xf numFmtId="0" fontId="25" fillId="0" borderId="54" xfId="7" applyFont="1" applyBorder="1" applyAlignment="1">
      <alignment horizontal="center"/>
    </xf>
    <xf numFmtId="0" fontId="25" fillId="0" borderId="52" xfId="7" applyFont="1" applyBorder="1"/>
    <xf numFmtId="0" fontId="25" fillId="0" borderId="0" xfId="7" applyFont="1" applyAlignment="1">
      <alignment horizontal="center"/>
    </xf>
    <xf numFmtId="0" fontId="7" fillId="0" borderId="0" xfId="7" applyFont="1"/>
    <xf numFmtId="0" fontId="24" fillId="0" borderId="52" xfId="7" applyFont="1" applyBorder="1" applyAlignment="1">
      <alignment horizontal="center"/>
    </xf>
    <xf numFmtId="0" fontId="24" fillId="0" borderId="54" xfId="7" applyFont="1" applyBorder="1" applyAlignment="1">
      <alignment horizontal="center"/>
    </xf>
    <xf numFmtId="0" fontId="25" fillId="0" borderId="59" xfId="7" applyFont="1" applyBorder="1" applyAlignment="1">
      <alignment horizontal="center"/>
    </xf>
    <xf numFmtId="0" fontId="24" fillId="0" borderId="50" xfId="7" applyFont="1" applyBorder="1" applyAlignment="1">
      <alignment horizontal="left"/>
    </xf>
    <xf numFmtId="0" fontId="24" fillId="0" borderId="50" xfId="7" applyFont="1" applyBorder="1" applyAlignment="1">
      <alignment horizontal="center"/>
    </xf>
    <xf numFmtId="0" fontId="24" fillId="0" borderId="52" xfId="7" applyFont="1" applyBorder="1" applyAlignment="1">
      <alignment horizontal="left"/>
    </xf>
    <xf numFmtId="49" fontId="16" fillId="0" borderId="0" xfId="0" applyNumberFormat="1" applyFont="1" applyBorder="1" applyAlignment="1">
      <alignment horizontal="right"/>
    </xf>
    <xf numFmtId="49" fontId="38" fillId="0" borderId="0" xfId="0" applyNumberFormat="1" applyFont="1" applyBorder="1" applyAlignment="1">
      <alignment horizontal="left"/>
    </xf>
    <xf numFmtId="1" fontId="7" fillId="0" borderId="26" xfId="1" applyNumberFormat="1" applyFont="1" applyFill="1" applyBorder="1" applyAlignment="1">
      <alignment horizontal="center" vertical="center"/>
    </xf>
    <xf numFmtId="0" fontId="8" fillId="3" borderId="33" xfId="7" applyFont="1" applyFill="1" applyBorder="1" applyAlignment="1">
      <alignment horizontal="center" vertical="center"/>
    </xf>
    <xf numFmtId="0" fontId="25" fillId="0" borderId="40" xfId="7" applyFont="1" applyBorder="1" applyAlignment="1">
      <alignment horizontal="center"/>
    </xf>
    <xf numFmtId="0" fontId="40" fillId="0" borderId="50" xfId="7" applyFont="1" applyBorder="1" applyAlignment="1">
      <alignment horizontal="center"/>
    </xf>
    <xf numFmtId="0" fontId="25" fillId="0" borderId="37" xfId="7" applyFont="1" applyBorder="1" applyAlignment="1">
      <alignment horizontal="center"/>
    </xf>
    <xf numFmtId="0" fontId="40" fillId="0" borderId="52" xfId="7" applyFont="1" applyBorder="1" applyAlignment="1">
      <alignment horizontal="center"/>
    </xf>
    <xf numFmtId="0" fontId="40" fillId="0" borderId="52" xfId="7" applyFont="1" applyBorder="1"/>
    <xf numFmtId="0" fontId="40" fillId="0" borderId="52" xfId="13" applyFont="1" applyBorder="1" applyAlignment="1">
      <alignment horizontal="center"/>
    </xf>
    <xf numFmtId="0" fontId="15" fillId="0" borderId="52" xfId="7" applyFont="1" applyBorder="1"/>
    <xf numFmtId="0" fontId="41" fillId="0" borderId="52" xfId="7" applyFont="1" applyBorder="1" applyAlignment="1">
      <alignment horizontal="center"/>
    </xf>
    <xf numFmtId="0" fontId="25" fillId="0" borderId="52" xfId="7" applyFont="1" applyBorder="1" applyAlignment="1">
      <alignment horizontal="left"/>
    </xf>
    <xf numFmtId="1" fontId="25" fillId="0" borderId="0" xfId="13" applyNumberFormat="1" applyFont="1" applyAlignment="1">
      <alignment horizontal="center"/>
    </xf>
    <xf numFmtId="168" fontId="25" fillId="0" borderId="0" xfId="13" applyNumberFormat="1" applyFont="1" applyAlignment="1">
      <alignment horizontal="center"/>
    </xf>
    <xf numFmtId="0" fontId="24" fillId="0" borderId="0" xfId="13" applyFont="1"/>
    <xf numFmtId="0" fontId="24" fillId="0" borderId="0" xfId="13" applyFont="1" applyAlignment="1">
      <alignment horizontal="center"/>
    </xf>
    <xf numFmtId="0" fontId="25" fillId="0" borderId="0" xfId="13" applyFont="1" applyAlignment="1">
      <alignment horizontal="center"/>
    </xf>
    <xf numFmtId="0" fontId="25" fillId="0" borderId="0" xfId="13" applyFont="1"/>
    <xf numFmtId="4" fontId="24" fillId="0" borderId="0" xfId="13" applyNumberFormat="1" applyFont="1"/>
    <xf numFmtId="168" fontId="24" fillId="0" borderId="0" xfId="13" applyNumberFormat="1" applyFont="1"/>
    <xf numFmtId="0" fontId="25" fillId="0" borderId="0" xfId="7" applyFont="1" applyAlignment="1">
      <alignment horizontal="left"/>
    </xf>
    <xf numFmtId="49" fontId="25" fillId="0" borderId="0" xfId="13" applyNumberFormat="1" applyFont="1" applyAlignment="1">
      <alignment horizontal="center"/>
    </xf>
    <xf numFmtId="0" fontId="25" fillId="0" borderId="0" xfId="13" applyFont="1" applyAlignment="1">
      <alignment horizontal="left"/>
    </xf>
    <xf numFmtId="2" fontId="2" fillId="0" borderId="0" xfId="0" applyNumberFormat="1" applyFont="1" applyBorder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2" fontId="43" fillId="0" borderId="0" xfId="0" applyNumberFormat="1" applyFont="1" applyBorder="1" applyAlignment="1">
      <alignment horizontal="left"/>
    </xf>
    <xf numFmtId="0" fontId="8" fillId="4" borderId="6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right" vertical="center"/>
    </xf>
    <xf numFmtId="0" fontId="42" fillId="0" borderId="0" xfId="0" applyFont="1"/>
    <xf numFmtId="0" fontId="7" fillId="0" borderId="0" xfId="0" applyFont="1" applyAlignment="1">
      <alignment horizontal="right"/>
    </xf>
    <xf numFmtId="49" fontId="28" fillId="0" borderId="0" xfId="0" applyNumberFormat="1" applyFont="1" applyBorder="1" applyAlignment="1">
      <alignment horizontal="left"/>
    </xf>
    <xf numFmtId="165" fontId="28" fillId="0" borderId="0" xfId="0" applyNumberFormat="1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2" fontId="7" fillId="0" borderId="0" xfId="0" applyNumberFormat="1" applyFont="1" applyBorder="1"/>
    <xf numFmtId="49" fontId="4" fillId="0" borderId="18" xfId="5" applyNumberFormat="1" applyFont="1" applyBorder="1" applyAlignment="1">
      <alignment horizontal="center" vertical="center"/>
    </xf>
    <xf numFmtId="49" fontId="4" fillId="0" borderId="17" xfId="5" applyNumberFormat="1" applyFont="1" applyBorder="1" applyAlignment="1">
      <alignment horizontal="center" vertical="center"/>
    </xf>
    <xf numFmtId="0" fontId="8" fillId="4" borderId="61" xfId="0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5" fillId="0" borderId="0" xfId="0" applyFont="1" applyAlignment="1">
      <alignment vertical="center"/>
    </xf>
    <xf numFmtId="49" fontId="4" fillId="0" borderId="16" xfId="5" applyNumberFormat="1" applyFont="1" applyBorder="1" applyAlignment="1">
      <alignment horizontal="center" vertical="center"/>
    </xf>
    <xf numFmtId="49" fontId="4" fillId="0" borderId="17" xfId="5" applyNumberFormat="1" applyFont="1" applyBorder="1" applyAlignment="1">
      <alignment horizontal="center" vertical="center" wrapText="1"/>
    </xf>
    <xf numFmtId="49" fontId="2" fillId="0" borderId="17" xfId="5" applyNumberFormat="1" applyFont="1" applyBorder="1" applyAlignment="1">
      <alignment horizontal="center" vertical="center" wrapText="1"/>
    </xf>
    <xf numFmtId="1" fontId="2" fillId="0" borderId="59" xfId="1" applyNumberFormat="1" applyFont="1" applyFill="1" applyBorder="1" applyAlignment="1">
      <alignment horizontal="center" vertical="center"/>
    </xf>
    <xf numFmtId="165" fontId="7" fillId="0" borderId="16" xfId="1" applyNumberFormat="1" applyFont="1" applyFill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38" fillId="0" borderId="0" xfId="0" applyFont="1" applyBorder="1" applyAlignment="1">
      <alignment horizontal="left"/>
    </xf>
    <xf numFmtId="1" fontId="44" fillId="0" borderId="0" xfId="0" applyNumberFormat="1" applyFont="1" applyBorder="1" applyAlignment="1">
      <alignment horizontal="left"/>
    </xf>
    <xf numFmtId="0" fontId="1" fillId="0" borderId="28" xfId="0" applyFont="1" applyBorder="1" applyAlignment="1">
      <alignment horizontal="center"/>
    </xf>
    <xf numFmtId="2" fontId="4" fillId="3" borderId="16" xfId="7" applyNumberFormat="1" applyFont="1" applyFill="1" applyBorder="1" applyAlignment="1">
      <alignment horizontal="center" vertical="center"/>
    </xf>
    <xf numFmtId="2" fontId="8" fillId="4" borderId="66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7" fillId="0" borderId="3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vertical="center"/>
    </xf>
    <xf numFmtId="49" fontId="8" fillId="4" borderId="42" xfId="0" applyNumberFormat="1" applyFont="1" applyFill="1" applyBorder="1" applyAlignment="1">
      <alignment horizontal="center" vertical="center"/>
    </xf>
    <xf numFmtId="49" fontId="7" fillId="0" borderId="42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2" fontId="4" fillId="0" borderId="0" xfId="0" applyNumberFormat="1" applyFont="1"/>
    <xf numFmtId="2" fontId="7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vertical="center" wrapText="1"/>
    </xf>
    <xf numFmtId="2" fontId="3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2" fontId="0" fillId="0" borderId="0" xfId="0" applyNumberFormat="1" applyBorder="1"/>
    <xf numFmtId="0" fontId="47" fillId="0" borderId="0" xfId="0" applyFont="1" applyBorder="1" applyAlignment="1">
      <alignment horizontal="left"/>
    </xf>
    <xf numFmtId="2" fontId="54" fillId="0" borderId="0" xfId="1" applyNumberFormat="1" applyFont="1" applyFill="1" applyBorder="1" applyAlignment="1">
      <alignment horizontal="right" vertical="center"/>
    </xf>
    <xf numFmtId="0" fontId="25" fillId="0" borderId="52" xfId="13" applyFont="1" applyBorder="1" applyAlignment="1">
      <alignment horizontal="center"/>
    </xf>
    <xf numFmtId="0" fontId="25" fillId="0" borderId="10" xfId="13" applyFont="1" applyBorder="1" applyAlignment="1">
      <alignment horizontal="center"/>
    </xf>
    <xf numFmtId="167" fontId="8" fillId="4" borderId="66" xfId="0" applyNumberFormat="1" applyFont="1" applyFill="1" applyBorder="1" applyAlignment="1">
      <alignment horizontal="center" vertical="center" wrapText="1"/>
    </xf>
    <xf numFmtId="2" fontId="8" fillId="4" borderId="65" xfId="0" applyNumberFormat="1" applyFont="1" applyFill="1" applyBorder="1" applyAlignment="1">
      <alignment horizontal="center" vertical="center" wrapText="1"/>
    </xf>
    <xf numFmtId="0" fontId="8" fillId="4" borderId="6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/>
    </xf>
    <xf numFmtId="49" fontId="7" fillId="3" borderId="3" xfId="0" applyNumberFormat="1" applyFont="1" applyFill="1" applyBorder="1" applyAlignment="1">
      <alignment horizontal="right"/>
    </xf>
    <xf numFmtId="0" fontId="8" fillId="4" borderId="9" xfId="0" applyFont="1" applyFill="1" applyBorder="1" applyAlignment="1">
      <alignment horizontal="right"/>
    </xf>
    <xf numFmtId="0" fontId="8" fillId="4" borderId="3" xfId="0" applyFont="1" applyFill="1" applyBorder="1" applyAlignment="1">
      <alignment horizontal="right"/>
    </xf>
    <xf numFmtId="2" fontId="7" fillId="3" borderId="1" xfId="0" applyNumberFormat="1" applyFont="1" applyFill="1" applyBorder="1" applyAlignment="1">
      <alignment horizontal="right"/>
    </xf>
    <xf numFmtId="2" fontId="7" fillId="3" borderId="3" xfId="0" applyNumberFormat="1" applyFont="1" applyFill="1" applyBorder="1" applyAlignment="1">
      <alignment horizontal="right"/>
    </xf>
    <xf numFmtId="16" fontId="17" fillId="3" borderId="2" xfId="0" applyNumberFormat="1" applyFont="1" applyFill="1" applyBorder="1" applyAlignment="1">
      <alignment horizontal="left" vertical="center"/>
    </xf>
    <xf numFmtId="0" fontId="7" fillId="0" borderId="4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 wrapText="1"/>
    </xf>
    <xf numFmtId="2" fontId="53" fillId="0" borderId="0" xfId="0" applyNumberFormat="1" applyFont="1" applyAlignment="1">
      <alignment vertical="center"/>
    </xf>
    <xf numFmtId="2" fontId="39" fillId="0" borderId="0" xfId="7" applyNumberFormat="1" applyFont="1" applyAlignment="1">
      <alignment horizontal="center"/>
    </xf>
    <xf numFmtId="0" fontId="8" fillId="4" borderId="68" xfId="0" applyFont="1" applyFill="1" applyBorder="1" applyAlignment="1">
      <alignment horizontal="center" vertical="center" wrapText="1"/>
    </xf>
    <xf numFmtId="0" fontId="8" fillId="4" borderId="69" xfId="0" applyFont="1" applyFill="1" applyBorder="1" applyAlignment="1">
      <alignment horizontal="center" vertical="center" wrapText="1"/>
    </xf>
    <xf numFmtId="165" fontId="8" fillId="4" borderId="69" xfId="0" applyNumberFormat="1" applyFont="1" applyFill="1" applyBorder="1" applyAlignment="1">
      <alignment horizontal="center" vertical="center" wrapText="1"/>
    </xf>
    <xf numFmtId="0" fontId="8" fillId="4" borderId="70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165" fontId="7" fillId="0" borderId="0" xfId="0" applyNumberFormat="1" applyFont="1" applyBorder="1" applyAlignment="1">
      <alignment horizontal="center" vertical="center"/>
    </xf>
    <xf numFmtId="0" fontId="7" fillId="3" borderId="71" xfId="0" applyFont="1" applyFill="1" applyBorder="1" applyAlignment="1">
      <alignment horizontal="right"/>
    </xf>
    <xf numFmtId="0" fontId="7" fillId="3" borderId="72" xfId="0" applyFont="1" applyFill="1" applyBorder="1" applyAlignment="1">
      <alignment horizontal="right"/>
    </xf>
    <xf numFmtId="0" fontId="8" fillId="4" borderId="65" xfId="0" applyFont="1" applyFill="1" applyBorder="1" applyAlignment="1">
      <alignment horizontal="center" vertical="center" wrapText="1"/>
    </xf>
    <xf numFmtId="0" fontId="8" fillId="4" borderId="72" xfId="0" applyFont="1" applyFill="1" applyBorder="1" applyAlignment="1">
      <alignment horizontal="right"/>
    </xf>
    <xf numFmtId="0" fontId="8" fillId="4" borderId="73" xfId="0" applyFont="1" applyFill="1" applyBorder="1" applyAlignment="1">
      <alignment horizontal="center" vertical="center" wrapText="1"/>
    </xf>
    <xf numFmtId="0" fontId="7" fillId="3" borderId="71" xfId="0" applyFont="1" applyFill="1" applyBorder="1" applyAlignment="1">
      <alignment horizontal="center"/>
    </xf>
    <xf numFmtId="0" fontId="7" fillId="3" borderId="72" xfId="0" applyFont="1" applyFill="1" applyBorder="1" applyAlignment="1">
      <alignment horizontal="center"/>
    </xf>
    <xf numFmtId="0" fontId="7" fillId="0" borderId="74" xfId="1" applyNumberFormat="1" applyFont="1" applyFill="1" applyBorder="1" applyAlignment="1">
      <alignment horizontal="center" vertical="center"/>
    </xf>
    <xf numFmtId="0" fontId="7" fillId="0" borderId="75" xfId="1" applyNumberFormat="1" applyFont="1" applyFill="1" applyBorder="1" applyAlignment="1">
      <alignment horizontal="center" vertical="center"/>
    </xf>
    <xf numFmtId="0" fontId="7" fillId="0" borderId="76" xfId="1" applyNumberFormat="1" applyFont="1" applyFill="1" applyBorder="1" applyAlignment="1">
      <alignment horizontal="center" vertical="center"/>
    </xf>
    <xf numFmtId="0" fontId="7" fillId="0" borderId="77" xfId="1" applyNumberFormat="1" applyFont="1" applyFill="1" applyBorder="1" applyAlignment="1">
      <alignment horizontal="center" vertical="center"/>
    </xf>
    <xf numFmtId="0" fontId="7" fillId="0" borderId="78" xfId="1" applyNumberFormat="1" applyFont="1" applyFill="1" applyBorder="1" applyAlignment="1">
      <alignment horizontal="center" vertical="center"/>
    </xf>
    <xf numFmtId="0" fontId="7" fillId="0" borderId="73" xfId="1" applyNumberFormat="1" applyFont="1" applyFill="1" applyBorder="1" applyAlignment="1">
      <alignment horizontal="center" vertical="center"/>
    </xf>
    <xf numFmtId="0" fontId="14" fillId="4" borderId="72" xfId="0" applyFont="1" applyFill="1" applyBorder="1" applyAlignment="1">
      <alignment horizontal="center"/>
    </xf>
    <xf numFmtId="49" fontId="7" fillId="3" borderId="72" xfId="0" applyNumberFormat="1" applyFont="1" applyFill="1" applyBorder="1" applyAlignment="1">
      <alignment horizontal="center"/>
    </xf>
    <xf numFmtId="0" fontId="7" fillId="0" borderId="79" xfId="1" applyNumberFormat="1" applyFont="1" applyFill="1" applyBorder="1" applyAlignment="1">
      <alignment horizontal="center" vertical="center"/>
    </xf>
    <xf numFmtId="0" fontId="8" fillId="4" borderId="80" xfId="0" applyFont="1" applyFill="1" applyBorder="1" applyAlignment="1">
      <alignment horizontal="center"/>
    </xf>
    <xf numFmtId="0" fontId="8" fillId="4" borderId="72" xfId="0" applyFont="1" applyFill="1" applyBorder="1" applyAlignment="1">
      <alignment horizontal="center"/>
    </xf>
    <xf numFmtId="0" fontId="53" fillId="0" borderId="0" xfId="1" applyNumberFormat="1" applyFont="1" applyFill="1" applyBorder="1" applyAlignment="1">
      <alignment horizontal="center" vertical="center"/>
    </xf>
    <xf numFmtId="0" fontId="53" fillId="0" borderId="0" xfId="1" applyNumberFormat="1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 vertical="center"/>
    </xf>
    <xf numFmtId="0" fontId="17" fillId="3" borderId="71" xfId="0" applyFont="1" applyFill="1" applyBorder="1" applyAlignment="1">
      <alignment horizontal="center" vertical="center"/>
    </xf>
    <xf numFmtId="0" fontId="7" fillId="3" borderId="72" xfId="0" applyFont="1" applyFill="1" applyBorder="1" applyAlignment="1">
      <alignment horizontal="center" vertical="center"/>
    </xf>
    <xf numFmtId="0" fontId="2" fillId="4" borderId="72" xfId="0" applyFont="1" applyFill="1" applyBorder="1" applyAlignment="1">
      <alignment horizontal="center" vertical="center"/>
    </xf>
    <xf numFmtId="0" fontId="7" fillId="0" borderId="81" xfId="1" applyNumberFormat="1" applyFont="1" applyFill="1" applyBorder="1" applyAlignment="1">
      <alignment horizontal="center" vertical="center"/>
    </xf>
    <xf numFmtId="0" fontId="8" fillId="4" borderId="72" xfId="0" applyFont="1" applyFill="1" applyBorder="1" applyAlignment="1">
      <alignment horizontal="center" vertical="center"/>
    </xf>
    <xf numFmtId="0" fontId="2" fillId="3" borderId="71" xfId="0" applyFont="1" applyFill="1" applyBorder="1" applyAlignment="1">
      <alignment horizontal="center" vertical="center"/>
    </xf>
    <xf numFmtId="0" fontId="2" fillId="3" borderId="72" xfId="0" applyFont="1" applyFill="1" applyBorder="1" applyAlignment="1">
      <alignment horizontal="center" vertical="center"/>
    </xf>
    <xf numFmtId="0" fontId="7" fillId="0" borderId="82" xfId="1" applyNumberFormat="1" applyFont="1" applyFill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7" fillId="3" borderId="71" xfId="0" applyFont="1" applyFill="1" applyBorder="1" applyAlignment="1">
      <alignment horizontal="center" vertical="center"/>
    </xf>
    <xf numFmtId="0" fontId="8" fillId="4" borderId="80" xfId="0" applyFont="1" applyFill="1" applyBorder="1" applyAlignment="1">
      <alignment horizontal="center" vertical="center"/>
    </xf>
    <xf numFmtId="2" fontId="2" fillId="0" borderId="0" xfId="0" applyNumberFormat="1" applyFont="1"/>
    <xf numFmtId="0" fontId="8" fillId="4" borderId="83" xfId="0" applyFont="1" applyFill="1" applyBorder="1" applyAlignment="1">
      <alignment horizontal="center" vertical="center" wrapText="1"/>
    </xf>
    <xf numFmtId="0" fontId="8" fillId="4" borderId="84" xfId="0" applyFont="1" applyFill="1" applyBorder="1" applyAlignment="1">
      <alignment horizontal="center" vertical="center" wrapText="1"/>
    </xf>
    <xf numFmtId="0" fontId="7" fillId="4" borderId="80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 wrapText="1"/>
    </xf>
    <xf numFmtId="0" fontId="7" fillId="4" borderId="72" xfId="0" applyFont="1" applyFill="1" applyBorder="1" applyAlignment="1">
      <alignment horizontal="center" vertical="center"/>
    </xf>
    <xf numFmtId="49" fontId="4" fillId="0" borderId="36" xfId="5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14" fillId="4" borderId="3" xfId="0" applyFont="1" applyFill="1" applyBorder="1" applyAlignment="1">
      <alignment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4" fillId="4" borderId="5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2" fontId="29" fillId="0" borderId="0" xfId="8" applyNumberFormat="1" applyAlignment="1">
      <alignment horizontal="center" vertical="center"/>
    </xf>
    <xf numFmtId="2" fontId="7" fillId="0" borderId="49" xfId="1" applyNumberFormat="1" applyFont="1" applyFill="1" applyBorder="1" applyAlignment="1">
      <alignment horizontal="center" vertical="center"/>
    </xf>
    <xf numFmtId="2" fontId="7" fillId="0" borderId="63" xfId="1" applyNumberFormat="1" applyFont="1" applyFill="1" applyBorder="1" applyAlignment="1">
      <alignment horizontal="center" vertical="center"/>
    </xf>
    <xf numFmtId="2" fontId="7" fillId="0" borderId="36" xfId="1" applyNumberFormat="1" applyFont="1" applyFill="1" applyBorder="1" applyAlignment="1">
      <alignment horizontal="center" vertical="center"/>
    </xf>
    <xf numFmtId="2" fontId="7" fillId="0" borderId="60" xfId="1" applyNumberFormat="1" applyFont="1" applyFill="1" applyBorder="1" applyAlignment="1">
      <alignment horizontal="center" vertical="center"/>
    </xf>
    <xf numFmtId="2" fontId="7" fillId="0" borderId="59" xfId="1" applyNumberFormat="1" applyFont="1" applyFill="1" applyBorder="1" applyAlignment="1">
      <alignment horizontal="center" vertical="center"/>
    </xf>
    <xf numFmtId="2" fontId="7" fillId="0" borderId="85" xfId="1" applyNumberFormat="1" applyFont="1" applyFill="1" applyBorder="1" applyAlignment="1">
      <alignment horizontal="center" vertical="center"/>
    </xf>
    <xf numFmtId="2" fontId="7" fillId="0" borderId="15" xfId="1" applyNumberFormat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167" fontId="8" fillId="0" borderId="0" xfId="0" applyNumberFormat="1" applyFont="1" applyBorder="1" applyAlignment="1">
      <alignment horizontal="center" vertical="center"/>
    </xf>
    <xf numFmtId="165" fontId="7" fillId="3" borderId="71" xfId="0" applyNumberFormat="1" applyFont="1" applyFill="1" applyBorder="1" applyAlignment="1">
      <alignment horizontal="center" vertical="center"/>
    </xf>
    <xf numFmtId="165" fontId="7" fillId="3" borderId="72" xfId="0" applyNumberFormat="1" applyFont="1" applyFill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2" fontId="7" fillId="0" borderId="34" xfId="1" applyNumberFormat="1" applyFont="1" applyFill="1" applyBorder="1" applyAlignment="1">
      <alignment horizontal="center" vertical="center"/>
    </xf>
    <xf numFmtId="2" fontId="7" fillId="0" borderId="64" xfId="1" applyNumberFormat="1" applyFont="1" applyFill="1" applyBorder="1" applyAlignment="1">
      <alignment horizontal="center" vertical="center"/>
    </xf>
    <xf numFmtId="49" fontId="16" fillId="3" borderId="3" xfId="0" applyNumberFormat="1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2" fontId="7" fillId="0" borderId="34" xfId="0" applyNumberFormat="1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2" fontId="7" fillId="0" borderId="34" xfId="0" applyNumberFormat="1" applyFont="1" applyBorder="1" applyAlignment="1">
      <alignment horizontal="center" vertical="center"/>
    </xf>
    <xf numFmtId="2" fontId="7" fillId="0" borderId="49" xfId="0" applyNumberFormat="1" applyFont="1" applyBorder="1" applyAlignment="1">
      <alignment horizontal="center" vertical="center" wrapText="1"/>
    </xf>
    <xf numFmtId="2" fontId="7" fillId="0" borderId="59" xfId="0" applyNumberFormat="1" applyFont="1" applyBorder="1" applyAlignment="1">
      <alignment horizontal="center" vertical="center" wrapText="1"/>
    </xf>
    <xf numFmtId="2" fontId="7" fillId="2" borderId="49" xfId="1" applyNumberFormat="1" applyFont="1" applyFill="1" applyBorder="1" applyAlignment="1">
      <alignment horizontal="center" vertical="center"/>
    </xf>
    <xf numFmtId="2" fontId="7" fillId="2" borderId="60" xfId="1" applyNumberFormat="1" applyFont="1" applyFill="1" applyBorder="1" applyAlignment="1">
      <alignment horizontal="center" vertical="center"/>
    </xf>
    <xf numFmtId="2" fontId="4" fillId="4" borderId="69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 wrapText="1"/>
    </xf>
    <xf numFmtId="0" fontId="56" fillId="0" borderId="0" xfId="0" applyFont="1" applyAlignment="1">
      <alignment horizontal="center"/>
    </xf>
    <xf numFmtId="0" fontId="56" fillId="0" borderId="0" xfId="0" applyFont="1"/>
    <xf numFmtId="1" fontId="8" fillId="0" borderId="33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57" fillId="0" borderId="86" xfId="0" applyFont="1" applyBorder="1"/>
    <xf numFmtId="0" fontId="0" fillId="0" borderId="42" xfId="0" applyBorder="1"/>
    <xf numFmtId="0" fontId="0" fillId="0" borderId="4" xfId="0" applyBorder="1"/>
    <xf numFmtId="0" fontId="57" fillId="0" borderId="83" xfId="0" applyFont="1" applyBorder="1" applyAlignment="1">
      <alignment horizontal="center"/>
    </xf>
    <xf numFmtId="0" fontId="0" fillId="0" borderId="75" xfId="0" applyBorder="1"/>
    <xf numFmtId="0" fontId="48" fillId="0" borderId="75" xfId="0" applyFont="1" applyBorder="1"/>
    <xf numFmtId="0" fontId="0" fillId="0" borderId="87" xfId="0" applyBorder="1"/>
    <xf numFmtId="2" fontId="7" fillId="0" borderId="16" xfId="1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58" fillId="0" borderId="0" xfId="0" applyFont="1" applyBorder="1" applyAlignment="1">
      <alignment horizontal="center" vertical="center"/>
    </xf>
    <xf numFmtId="2" fontId="59" fillId="0" borderId="10" xfId="1" applyNumberFormat="1" applyFont="1" applyFill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0" fontId="59" fillId="0" borderId="76" xfId="1" applyNumberFormat="1" applyFont="1" applyFill="1" applyBorder="1" applyAlignment="1">
      <alignment horizontal="center" vertical="center"/>
    </xf>
    <xf numFmtId="0" fontId="59" fillId="0" borderId="78" xfId="1" applyNumberFormat="1" applyFont="1" applyFill="1" applyBorder="1" applyAlignment="1">
      <alignment horizontal="center" vertical="center"/>
    </xf>
    <xf numFmtId="0" fontId="59" fillId="0" borderId="75" xfId="1" applyNumberFormat="1" applyFont="1" applyFill="1" applyBorder="1" applyAlignment="1">
      <alignment horizontal="center" vertical="center"/>
    </xf>
    <xf numFmtId="2" fontId="60" fillId="0" borderId="0" xfId="0" applyNumberFormat="1" applyFont="1"/>
    <xf numFmtId="0" fontId="60" fillId="0" borderId="0" xfId="0" applyFont="1"/>
    <xf numFmtId="0" fontId="2" fillId="0" borderId="42" xfId="0" applyFont="1" applyBorder="1"/>
    <xf numFmtId="0" fontId="2" fillId="0" borderId="75" xfId="0" applyFont="1" applyBorder="1"/>
    <xf numFmtId="0" fontId="59" fillId="4" borderId="3" xfId="0" applyFont="1" applyFill="1" applyBorder="1"/>
    <xf numFmtId="2" fontId="58" fillId="4" borderId="3" xfId="0" applyNumberFormat="1" applyFont="1" applyFill="1" applyBorder="1" applyAlignment="1">
      <alignment horizontal="right"/>
    </xf>
    <xf numFmtId="2" fontId="0" fillId="0" borderId="0" xfId="0" applyNumberFormat="1" applyAlignment="1">
      <alignment horizontal="right"/>
    </xf>
    <xf numFmtId="165" fontId="53" fillId="0" borderId="0" xfId="0" applyNumberFormat="1" applyFont="1" applyBorder="1" applyAlignment="1">
      <alignment vertical="center"/>
    </xf>
    <xf numFmtId="165" fontId="53" fillId="0" borderId="0" xfId="0" applyNumberFormat="1" applyFont="1" applyAlignment="1">
      <alignment vertical="center"/>
    </xf>
    <xf numFmtId="49" fontId="29" fillId="0" borderId="0" xfId="8" applyNumberFormat="1" applyAlignment="1">
      <alignment vertical="center"/>
    </xf>
    <xf numFmtId="49" fontId="16" fillId="0" borderId="0" xfId="0" applyNumberFormat="1" applyFont="1" applyBorder="1"/>
    <xf numFmtId="0" fontId="8" fillId="4" borderId="88" xfId="0" applyFont="1" applyFill="1" applyBorder="1" applyAlignment="1">
      <alignment horizontal="center" vertical="center" wrapText="1"/>
    </xf>
    <xf numFmtId="49" fontId="61" fillId="0" borderId="0" xfId="0" applyNumberFormat="1" applyFont="1" applyAlignment="1">
      <alignment horizont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6" xfId="0" applyNumberFormat="1" applyFont="1" applyBorder="1" applyAlignment="1">
      <alignment horizontal="right" vertical="center"/>
    </xf>
    <xf numFmtId="49" fontId="29" fillId="0" borderId="25" xfId="9" applyNumberFormat="1" applyBorder="1" applyAlignment="1">
      <alignment horizontal="center" vertical="center"/>
    </xf>
    <xf numFmtId="49" fontId="29" fillId="0" borderId="21" xfId="9" applyNumberFormat="1" applyBorder="1" applyAlignment="1">
      <alignment horizontal="center" vertical="center"/>
    </xf>
    <xf numFmtId="0" fontId="62" fillId="0" borderId="0" xfId="0" applyFont="1"/>
    <xf numFmtId="0" fontId="62" fillId="0" borderId="0" xfId="0" applyFont="1" applyBorder="1"/>
    <xf numFmtId="2" fontId="63" fillId="0" borderId="0" xfId="0" applyNumberFormat="1" applyFont="1"/>
    <xf numFmtId="2" fontId="56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2" fontId="60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1" fontId="8" fillId="4" borderId="16" xfId="0" applyNumberFormat="1" applyFont="1" applyFill="1" applyBorder="1" applyAlignment="1">
      <alignment horizontal="center" vertical="center" wrapText="1"/>
    </xf>
    <xf numFmtId="172" fontId="8" fillId="4" borderId="53" xfId="0" applyNumberFormat="1" applyFont="1" applyFill="1" applyBorder="1" applyAlignment="1">
      <alignment horizontal="center" vertical="center" wrapText="1"/>
    </xf>
    <xf numFmtId="0" fontId="8" fillId="4" borderId="6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49" fontId="4" fillId="0" borderId="63" xfId="5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59" fillId="0" borderId="0" xfId="0" applyFont="1"/>
    <xf numFmtId="1" fontId="17" fillId="3" borderId="2" xfId="0" applyNumberFormat="1" applyFont="1" applyFill="1" applyBorder="1" applyAlignment="1">
      <alignment vertical="center"/>
    </xf>
    <xf numFmtId="1" fontId="7" fillId="3" borderId="4" xfId="0" applyNumberFormat="1" applyFont="1" applyFill="1" applyBorder="1" applyAlignment="1">
      <alignment vertical="center"/>
    </xf>
    <xf numFmtId="1" fontId="8" fillId="4" borderId="45" xfId="0" applyNumberFormat="1" applyFont="1" applyFill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/>
    </xf>
    <xf numFmtId="1" fontId="7" fillId="0" borderId="20" xfId="1" applyNumberFormat="1" applyFont="1" applyFill="1" applyBorder="1" applyAlignment="1">
      <alignment horizontal="center" vertical="center"/>
    </xf>
    <xf numFmtId="1" fontId="29" fillId="0" borderId="20" xfId="9" applyNumberFormat="1" applyBorder="1" applyAlignment="1">
      <alignment horizontal="center" vertical="center"/>
    </xf>
    <xf numFmtId="1" fontId="29" fillId="0" borderId="21" xfId="9" applyNumberFormat="1" applyBorder="1" applyAlignment="1">
      <alignment horizontal="center" vertical="center"/>
    </xf>
    <xf numFmtId="1" fontId="7" fillId="4" borderId="8" xfId="0" applyNumberFormat="1" applyFont="1" applyFill="1" applyBorder="1" applyAlignment="1">
      <alignment vertical="center"/>
    </xf>
    <xf numFmtId="1" fontId="29" fillId="0" borderId="0" xfId="8" applyNumberFormat="1" applyAlignment="1">
      <alignment vertical="center"/>
    </xf>
    <xf numFmtId="0" fontId="65" fillId="0" borderId="17" xfId="5" applyFont="1" applyBorder="1" applyAlignment="1">
      <alignment horizontal="center" vertical="center" wrapText="1"/>
    </xf>
    <xf numFmtId="0" fontId="24" fillId="0" borderId="52" xfId="7" applyFont="1" applyBorder="1"/>
    <xf numFmtId="0" fontId="25" fillId="0" borderId="52" xfId="7" applyFont="1" applyBorder="1" applyAlignment="1" applyProtection="1">
      <alignment horizontal="left"/>
      <protection locked="0"/>
    </xf>
    <xf numFmtId="165" fontId="7" fillId="0" borderId="13" xfId="5" applyNumberFormat="1" applyFont="1" applyBorder="1" applyAlignment="1">
      <alignment horizontal="right" vertical="center"/>
    </xf>
    <xf numFmtId="1" fontId="7" fillId="0" borderId="13" xfId="5" applyNumberFormat="1" applyFont="1" applyBorder="1" applyAlignment="1">
      <alignment horizontal="right" vertical="center"/>
    </xf>
    <xf numFmtId="2" fontId="29" fillId="0" borderId="0" xfId="8" applyNumberFormat="1" applyAlignment="1">
      <alignment horizontal="left" vertical="center"/>
    </xf>
    <xf numFmtId="0" fontId="2" fillId="0" borderId="0" xfId="0" applyFont="1" applyAlignment="1">
      <alignment horizontal="right" vertical="center"/>
    </xf>
    <xf numFmtId="168" fontId="0" fillId="0" borderId="0" xfId="0" applyNumberFormat="1" applyBorder="1" applyAlignment="1">
      <alignment vertical="center"/>
    </xf>
    <xf numFmtId="167" fontId="8" fillId="4" borderId="5" xfId="0" applyNumberFormat="1" applyFont="1" applyFill="1" applyBorder="1" applyAlignment="1">
      <alignment horizontal="center" vertical="center" wrapText="1"/>
    </xf>
    <xf numFmtId="0" fontId="4" fillId="0" borderId="6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3" xfId="0" applyFont="1" applyBorder="1"/>
    <xf numFmtId="0" fontId="4" fillId="0" borderId="0" xfId="0" applyFont="1" applyBorder="1"/>
    <xf numFmtId="0" fontId="64" fillId="0" borderId="0" xfId="0" applyFont="1" applyAlignment="1">
      <alignment vertical="center"/>
    </xf>
    <xf numFmtId="0" fontId="4" fillId="0" borderId="19" xfId="0" applyFont="1" applyBorder="1" applyAlignment="1">
      <alignment horizontal="center"/>
    </xf>
    <xf numFmtId="0" fontId="49" fillId="0" borderId="16" xfId="0" applyFont="1" applyBorder="1" applyAlignment="1">
      <alignment horizontal="center" vertical="center"/>
    </xf>
    <xf numFmtId="49" fontId="7" fillId="5" borderId="21" xfId="5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2" fontId="17" fillId="3" borderId="71" xfId="0" applyNumberFormat="1" applyFont="1" applyFill="1" applyBorder="1" applyAlignment="1">
      <alignment horizontal="center" vertical="center"/>
    </xf>
    <xf numFmtId="2" fontId="7" fillId="3" borderId="72" xfId="0" applyNumberFormat="1" applyFont="1" applyFill="1" applyBorder="1" applyAlignment="1">
      <alignment horizontal="center" vertical="center"/>
    </xf>
    <xf numFmtId="2" fontId="8" fillId="4" borderId="72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/>
    </xf>
    <xf numFmtId="2" fontId="7" fillId="3" borderId="3" xfId="0" applyNumberFormat="1" applyFont="1" applyFill="1" applyBorder="1" applyAlignment="1">
      <alignment horizontal="center"/>
    </xf>
    <xf numFmtId="2" fontId="8" fillId="4" borderId="3" xfId="0" applyNumberFormat="1" applyFont="1" applyFill="1" applyBorder="1" applyAlignment="1">
      <alignment horizontal="center"/>
    </xf>
    <xf numFmtId="0" fontId="51" fillId="0" borderId="0" xfId="0" applyFont="1"/>
    <xf numFmtId="0" fontId="50" fillId="0" borderId="86" xfId="0" applyFont="1" applyBorder="1"/>
    <xf numFmtId="0" fontId="50" fillId="0" borderId="42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" xfId="0" applyBorder="1" applyAlignment="1">
      <alignment horizontal="center"/>
    </xf>
    <xf numFmtId="0" fontId="50" fillId="0" borderId="83" xfId="0" applyFont="1" applyBorder="1"/>
    <xf numFmtId="0" fontId="4" fillId="0" borderId="75" xfId="0" applyFont="1" applyBorder="1"/>
    <xf numFmtId="49" fontId="47" fillId="0" borderId="0" xfId="0" applyNumberFormat="1" applyFont="1" applyBorder="1" applyAlignment="1">
      <alignment horizontal="left"/>
    </xf>
    <xf numFmtId="0" fontId="7" fillId="2" borderId="0" xfId="0" applyFont="1" applyFill="1" applyAlignment="1">
      <alignment vertical="center"/>
    </xf>
    <xf numFmtId="0" fontId="4" fillId="0" borderId="0" xfId="0" applyFont="1" applyBorder="1" applyAlignment="1">
      <alignment horizontal="center"/>
    </xf>
    <xf numFmtId="49" fontId="17" fillId="3" borderId="2" xfId="0" applyNumberFormat="1" applyFont="1" applyFill="1" applyBorder="1" applyAlignment="1">
      <alignment horizontal="left"/>
    </xf>
    <xf numFmtId="0" fontId="8" fillId="0" borderId="36" xfId="5" applyFont="1" applyBorder="1" applyAlignment="1">
      <alignment horizontal="center" vertical="center"/>
    </xf>
    <xf numFmtId="0" fontId="7" fillId="0" borderId="36" xfId="5" applyFont="1" applyBorder="1" applyAlignment="1">
      <alignment horizontal="center" vertical="center"/>
    </xf>
    <xf numFmtId="49" fontId="7" fillId="0" borderId="10" xfId="5" applyNumberFormat="1" applyFont="1" applyBorder="1" applyAlignment="1">
      <alignment horizontal="center" vertical="center"/>
    </xf>
    <xf numFmtId="0" fontId="7" fillId="0" borderId="10" xfId="5" applyFont="1" applyBorder="1" applyAlignment="1">
      <alignment horizontal="right" vertical="center"/>
    </xf>
    <xf numFmtId="165" fontId="7" fillId="0" borderId="10" xfId="5" applyNumberFormat="1" applyFont="1" applyBorder="1" applyAlignment="1">
      <alignment horizontal="right" vertical="center"/>
    </xf>
    <xf numFmtId="1" fontId="7" fillId="0" borderId="10" xfId="5" applyNumberFormat="1" applyFont="1" applyBorder="1" applyAlignment="1">
      <alignment horizontal="right" vertical="center"/>
    </xf>
    <xf numFmtId="1" fontId="59" fillId="0" borderId="10" xfId="1" applyNumberFormat="1" applyFont="1" applyFill="1" applyBorder="1" applyAlignment="1">
      <alignment horizontal="right" vertical="center"/>
    </xf>
    <xf numFmtId="1" fontId="59" fillId="0" borderId="16" xfId="1" applyNumberFormat="1" applyFont="1" applyFill="1" applyBorder="1" applyAlignment="1">
      <alignment horizontal="right" vertical="center"/>
    </xf>
    <xf numFmtId="0" fontId="59" fillId="2" borderId="10" xfId="0" quotePrefix="1" applyFont="1" applyFill="1" applyBorder="1" applyAlignment="1">
      <alignment horizontal="right" vertical="center"/>
    </xf>
    <xf numFmtId="0" fontId="59" fillId="2" borderId="12" xfId="0" quotePrefix="1" applyFont="1" applyFill="1" applyBorder="1" applyAlignment="1">
      <alignment horizontal="right" vertical="center"/>
    </xf>
    <xf numFmtId="49" fontId="8" fillId="0" borderId="0" xfId="0" applyNumberFormat="1" applyFont="1" applyBorder="1"/>
    <xf numFmtId="2" fontId="7" fillId="0" borderId="13" xfId="0" applyNumberFormat="1" applyFont="1" applyBorder="1" applyAlignment="1">
      <alignment horizontal="center" vertical="center" wrapText="1"/>
    </xf>
    <xf numFmtId="0" fontId="8" fillId="0" borderId="64" xfId="0" applyFont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8" fillId="3" borderId="55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vertical="center" wrapText="1"/>
    </xf>
    <xf numFmtId="2" fontId="7" fillId="3" borderId="55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Border="1"/>
    <xf numFmtId="2" fontId="7" fillId="0" borderId="16" xfId="0" applyNumberFormat="1" applyFont="1" applyBorder="1" applyAlignment="1">
      <alignment horizontal="center" vertical="center" wrapText="1"/>
    </xf>
    <xf numFmtId="49" fontId="8" fillId="0" borderId="53" xfId="0" applyNumberFormat="1" applyFont="1" applyBorder="1"/>
    <xf numFmtId="0" fontId="8" fillId="0" borderId="12" xfId="0" applyFont="1" applyBorder="1" applyAlignment="1">
      <alignment horizontal="center" vertical="center" wrapText="1"/>
    </xf>
    <xf numFmtId="49" fontId="8" fillId="0" borderId="48" xfId="0" applyNumberFormat="1" applyFont="1" applyBorder="1"/>
    <xf numFmtId="0" fontId="8" fillId="0" borderId="32" xfId="0" applyFont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/>
    </xf>
    <xf numFmtId="0" fontId="38" fillId="0" borderId="0" xfId="0" applyFont="1" applyBorder="1"/>
    <xf numFmtId="2" fontId="1" fillId="0" borderId="0" xfId="0" applyNumberFormat="1" applyFont="1" applyAlignment="1">
      <alignment horizontal="center"/>
    </xf>
    <xf numFmtId="0" fontId="4" fillId="0" borderId="6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1" fillId="0" borderId="19" xfId="5" applyFont="1" applyBorder="1" applyAlignment="1">
      <alignment horizontal="center" vertical="center"/>
    </xf>
    <xf numFmtId="0" fontId="58" fillId="3" borderId="1" xfId="0" applyFont="1" applyFill="1" applyBorder="1"/>
    <xf numFmtId="0" fontId="59" fillId="3" borderId="3" xfId="0" applyFont="1" applyFill="1" applyBorder="1"/>
    <xf numFmtId="0" fontId="58" fillId="4" borderId="5" xfId="0" applyFont="1" applyFill="1" applyBorder="1" applyAlignment="1">
      <alignment horizontal="center" vertical="center" wrapText="1"/>
    </xf>
    <xf numFmtId="2" fontId="59" fillId="0" borderId="0" xfId="0" applyNumberFormat="1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0" xfId="0" applyFont="1" applyBorder="1"/>
    <xf numFmtId="2" fontId="59" fillId="0" borderId="0" xfId="0" applyNumberFormat="1" applyFont="1"/>
    <xf numFmtId="0" fontId="58" fillId="4" borderId="7" xfId="0" applyFont="1" applyFill="1" applyBorder="1" applyAlignment="1">
      <alignment horizontal="center" vertical="center" wrapText="1"/>
    </xf>
    <xf numFmtId="0" fontId="59" fillId="4" borderId="9" xfId="0" applyFont="1" applyFill="1" applyBorder="1"/>
    <xf numFmtId="0" fontId="59" fillId="0" borderId="0" xfId="0" applyFont="1" applyBorder="1" applyAlignment="1">
      <alignment vertical="center"/>
    </xf>
    <xf numFmtId="0" fontId="1" fillId="0" borderId="26" xfId="0" applyFont="1" applyBorder="1" applyAlignment="1">
      <alignment horizont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42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1" fontId="0" fillId="0" borderId="0" xfId="0" quotePrefix="1" applyNumberFormat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left"/>
    </xf>
    <xf numFmtId="167" fontId="8" fillId="4" borderId="7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2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1" fontId="44" fillId="0" borderId="89" xfId="0" applyNumberFormat="1" applyFont="1" applyBorder="1" applyAlignment="1">
      <alignment horizontal="left"/>
    </xf>
    <xf numFmtId="49" fontId="7" fillId="5" borderId="61" xfId="5" applyNumberFormat="1" applyFont="1" applyFill="1" applyBorder="1" applyAlignment="1">
      <alignment horizontal="center" vertical="center"/>
    </xf>
    <xf numFmtId="0" fontId="7" fillId="3" borderId="24" xfId="7" applyFont="1" applyFill="1" applyBorder="1" applyAlignment="1">
      <alignment horizontal="center"/>
    </xf>
    <xf numFmtId="0" fontId="1" fillId="0" borderId="13" xfId="0" applyFont="1" applyBorder="1" applyAlignment="1">
      <alignment horizontal="right" vertical="center"/>
    </xf>
    <xf numFmtId="49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" fontId="1" fillId="0" borderId="14" xfId="5" applyNumberFormat="1" applyFont="1" applyBorder="1" applyAlignment="1">
      <alignment horizontal="right" vertical="center"/>
    </xf>
    <xf numFmtId="165" fontId="1" fillId="0" borderId="14" xfId="5" applyNumberFormat="1" applyFont="1" applyBorder="1" applyAlignment="1">
      <alignment horizontal="right" vertical="center"/>
    </xf>
    <xf numFmtId="49" fontId="1" fillId="0" borderId="21" xfId="0" applyNumberFormat="1" applyFont="1" applyBorder="1" applyAlignment="1">
      <alignment horizontal="center"/>
    </xf>
    <xf numFmtId="1" fontId="1" fillId="0" borderId="10" xfId="5" applyNumberFormat="1" applyFont="1" applyBorder="1" applyAlignment="1">
      <alignment horizontal="right" vertical="center"/>
    </xf>
    <xf numFmtId="165" fontId="1" fillId="0" borderId="10" xfId="5" applyNumberFormat="1" applyFont="1" applyBorder="1" applyAlignment="1">
      <alignment horizontal="right" vertical="center"/>
    </xf>
    <xf numFmtId="49" fontId="1" fillId="0" borderId="61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1" fontId="1" fillId="0" borderId="16" xfId="5" applyNumberFormat="1" applyFont="1" applyBorder="1" applyAlignment="1">
      <alignment horizontal="right" vertical="center"/>
    </xf>
    <xf numFmtId="165" fontId="1" fillId="0" borderId="16" xfId="5" applyNumberFormat="1" applyFont="1" applyBorder="1" applyAlignment="1">
      <alignment horizontal="right" vertical="center"/>
    </xf>
    <xf numFmtId="0" fontId="7" fillId="0" borderId="49" xfId="1" applyNumberFormat="1" applyFont="1" applyFill="1" applyBorder="1" applyAlignment="1">
      <alignment horizontal="center" vertical="center"/>
    </xf>
    <xf numFmtId="0" fontId="7" fillId="0" borderId="63" xfId="1" applyNumberFormat="1" applyFont="1" applyFill="1" applyBorder="1" applyAlignment="1">
      <alignment horizontal="center" vertical="center"/>
    </xf>
    <xf numFmtId="0" fontId="7" fillId="0" borderId="59" xfId="1" applyNumberFormat="1" applyFont="1" applyFill="1" applyBorder="1" applyAlignment="1">
      <alignment horizontal="center" vertical="center"/>
    </xf>
    <xf numFmtId="0" fontId="7" fillId="0" borderId="60" xfId="1" applyNumberFormat="1" applyFont="1" applyFill="1" applyBorder="1" applyAlignment="1">
      <alignment horizontal="center" vertical="center"/>
    </xf>
    <xf numFmtId="0" fontId="7" fillId="0" borderId="36" xfId="1" applyNumberFormat="1" applyFont="1" applyFill="1" applyBorder="1" applyAlignment="1">
      <alignment horizontal="center" vertical="center"/>
    </xf>
    <xf numFmtId="0" fontId="7" fillId="0" borderId="85" xfId="1" applyNumberFormat="1" applyFont="1" applyFill="1" applyBorder="1" applyAlignment="1">
      <alignment horizontal="center" vertical="center"/>
    </xf>
    <xf numFmtId="2" fontId="4" fillId="4" borderId="7" xfId="0" applyNumberFormat="1" applyFont="1" applyFill="1" applyBorder="1" applyAlignment="1">
      <alignment horizontal="center" vertical="center" wrapText="1"/>
    </xf>
    <xf numFmtId="0" fontId="7" fillId="0" borderId="15" xfId="1" applyNumberFormat="1" applyFont="1" applyFill="1" applyBorder="1" applyAlignment="1">
      <alignment horizontal="center" vertical="center"/>
    </xf>
    <xf numFmtId="0" fontId="59" fillId="0" borderId="36" xfId="1" applyNumberFormat="1" applyFont="1" applyFill="1" applyBorder="1" applyAlignment="1">
      <alignment horizontal="center" vertical="center"/>
    </xf>
    <xf numFmtId="2" fontId="7" fillId="0" borderId="60" xfId="0" applyNumberFormat="1" applyFont="1" applyBorder="1" applyAlignment="1">
      <alignment horizontal="center" vertical="center"/>
    </xf>
    <xf numFmtId="2" fontId="7" fillId="0" borderId="49" xfId="0" applyNumberFormat="1" applyFont="1" applyBorder="1" applyAlignment="1">
      <alignment horizontal="center" vertical="center"/>
    </xf>
    <xf numFmtId="2" fontId="7" fillId="0" borderId="59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165" fontId="8" fillId="4" borderId="63" xfId="0" applyNumberFormat="1" applyFont="1" applyFill="1" applyBorder="1" applyAlignment="1">
      <alignment horizontal="center" vertical="center" wrapText="1"/>
    </xf>
    <xf numFmtId="165" fontId="7" fillId="0" borderId="49" xfId="1" applyNumberFormat="1" applyFont="1" applyFill="1" applyBorder="1" applyAlignment="1">
      <alignment horizontal="center" vertical="center"/>
    </xf>
    <xf numFmtId="165" fontId="7" fillId="0" borderId="59" xfId="1" applyNumberFormat="1" applyFont="1" applyFill="1" applyBorder="1" applyAlignment="1">
      <alignment horizontal="center" vertical="center"/>
    </xf>
    <xf numFmtId="165" fontId="7" fillId="0" borderId="60" xfId="1" applyNumberFormat="1" applyFont="1" applyFill="1" applyBorder="1" applyAlignment="1">
      <alignment horizontal="center" vertical="center"/>
    </xf>
    <xf numFmtId="165" fontId="8" fillId="4" borderId="65" xfId="0" applyNumberFormat="1" applyFont="1" applyFill="1" applyBorder="1" applyAlignment="1">
      <alignment horizontal="center" vertical="center" wrapText="1"/>
    </xf>
    <xf numFmtId="165" fontId="8" fillId="4" borderId="3" xfId="0" applyNumberFormat="1" applyFont="1" applyFill="1" applyBorder="1" applyAlignment="1">
      <alignment horizontal="center" vertical="center"/>
    </xf>
    <xf numFmtId="165" fontId="8" fillId="4" borderId="80" xfId="0" applyNumberFormat="1" applyFont="1" applyFill="1" applyBorder="1" applyAlignment="1">
      <alignment horizontal="center" vertical="center"/>
    </xf>
    <xf numFmtId="0" fontId="7" fillId="0" borderId="59" xfId="0" applyFont="1" applyBorder="1" applyAlignment="1">
      <alignment horizontal="center"/>
    </xf>
    <xf numFmtId="0" fontId="7" fillId="0" borderId="63" xfId="0" applyFont="1" applyBorder="1" applyAlignment="1">
      <alignment horizontal="center"/>
    </xf>
    <xf numFmtId="2" fontId="59" fillId="0" borderId="36" xfId="1" applyNumberFormat="1" applyFont="1" applyFill="1" applyBorder="1" applyAlignment="1">
      <alignment horizontal="center" vertical="center"/>
    </xf>
    <xf numFmtId="0" fontId="7" fillId="0" borderId="14" xfId="1" applyNumberFormat="1" applyFont="1" applyFill="1" applyBorder="1" applyAlignment="1">
      <alignment horizontal="center" vertical="center"/>
    </xf>
    <xf numFmtId="0" fontId="7" fillId="0" borderId="12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59" fillId="0" borderId="10" xfId="1" applyNumberFormat="1" applyFont="1" applyFill="1" applyBorder="1" applyAlignment="1">
      <alignment horizontal="center" vertical="center"/>
    </xf>
    <xf numFmtId="0" fontId="7" fillId="0" borderId="34" xfId="1" applyNumberFormat="1" applyFont="1" applyFill="1" applyBorder="1" applyAlignment="1">
      <alignment horizontal="center" vertical="center"/>
    </xf>
    <xf numFmtId="0" fontId="7" fillId="0" borderId="64" xfId="1" applyNumberFormat="1" applyFont="1" applyFill="1" applyBorder="1" applyAlignment="1">
      <alignment horizontal="center" vertical="center"/>
    </xf>
    <xf numFmtId="2" fontId="59" fillId="0" borderId="16" xfId="1" applyNumberFormat="1" applyFont="1" applyFill="1" applyBorder="1" applyAlignment="1">
      <alignment horizontal="center" vertical="center"/>
    </xf>
    <xf numFmtId="167" fontId="8" fillId="4" borderId="63" xfId="0" applyNumberFormat="1" applyFont="1" applyFill="1" applyBorder="1" applyAlignment="1">
      <alignment horizontal="center" vertical="center" wrapText="1"/>
    </xf>
    <xf numFmtId="0" fontId="8" fillId="3" borderId="76" xfId="0" applyFont="1" applyFill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center" vertical="center" wrapText="1"/>
    </xf>
    <xf numFmtId="0" fontId="1" fillId="0" borderId="78" xfId="1" applyNumberFormat="1" applyFont="1" applyFill="1" applyBorder="1" applyAlignment="1">
      <alignment horizontal="center" vertical="center"/>
    </xf>
    <xf numFmtId="165" fontId="59" fillId="0" borderId="10" xfId="1" applyNumberFormat="1" applyFont="1" applyFill="1" applyBorder="1" applyAlignment="1">
      <alignment horizontal="right" vertical="center"/>
    </xf>
    <xf numFmtId="164" fontId="59" fillId="0" borderId="0" xfId="1" applyFont="1" applyFill="1" applyBorder="1" applyAlignment="1">
      <alignment vertical="center"/>
    </xf>
    <xf numFmtId="171" fontId="59" fillId="0" borderId="0" xfId="1" applyNumberFormat="1" applyFont="1" applyFill="1" applyBorder="1" applyAlignment="1">
      <alignment vertical="center"/>
    </xf>
    <xf numFmtId="0" fontId="59" fillId="0" borderId="0" xfId="5" applyFont="1" applyAlignment="1">
      <alignment horizontal="left" vertical="center" wrapText="1"/>
    </xf>
    <xf numFmtId="2" fontId="59" fillId="0" borderId="0" xfId="5" applyNumberFormat="1" applyFont="1" applyAlignment="1">
      <alignment horizontal="right" vertical="center" wrapText="1"/>
    </xf>
    <xf numFmtId="9" fontId="59" fillId="0" borderId="0" xfId="14" applyFont="1" applyFill="1" applyBorder="1" applyAlignment="1">
      <alignment vertical="center"/>
    </xf>
    <xf numFmtId="0" fontId="66" fillId="0" borderId="52" xfId="7" applyFont="1" applyBorder="1" applyAlignment="1">
      <alignment horizontal="center"/>
    </xf>
    <xf numFmtId="0" fontId="66" fillId="0" borderId="52" xfId="2" applyFont="1" applyBorder="1" applyAlignment="1">
      <alignment horizontal="center"/>
    </xf>
    <xf numFmtId="2" fontId="7" fillId="2" borderId="63" xfId="1" applyNumberFormat="1" applyFont="1" applyFill="1" applyBorder="1" applyAlignment="1">
      <alignment horizontal="center" vertical="center"/>
    </xf>
    <xf numFmtId="0" fontId="64" fillId="0" borderId="0" xfId="0" applyFont="1"/>
    <xf numFmtId="49" fontId="1" fillId="0" borderId="17" xfId="0" applyNumberFormat="1" applyFont="1" applyBorder="1" applyAlignment="1">
      <alignment horizontal="center" vertical="center"/>
    </xf>
    <xf numFmtId="0" fontId="1" fillId="0" borderId="17" xfId="5" applyFont="1" applyBorder="1" applyAlignment="1">
      <alignment horizontal="center" vertical="center"/>
    </xf>
    <xf numFmtId="0" fontId="1" fillId="0" borderId="24" xfId="5" applyFont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61" xfId="5" applyFont="1" applyBorder="1" applyAlignment="1">
      <alignment horizontal="center" vertical="center"/>
    </xf>
    <xf numFmtId="0" fontId="1" fillId="0" borderId="16" xfId="5" applyFont="1" applyBorder="1" applyAlignment="1">
      <alignment horizontal="center" vertical="center"/>
    </xf>
    <xf numFmtId="0" fontId="1" fillId="0" borderId="33" xfId="5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1" fillId="0" borderId="63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right" vertical="center"/>
    </xf>
    <xf numFmtId="49" fontId="1" fillId="0" borderId="15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47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29" fillId="0" borderId="42" xfId="9" applyBorder="1" applyAlignment="1">
      <alignment horizontal="center" vertical="center"/>
    </xf>
    <xf numFmtId="0" fontId="47" fillId="0" borderId="0" xfId="0" applyFont="1"/>
    <xf numFmtId="0" fontId="52" fillId="0" borderId="0" xfId="0" applyFont="1"/>
    <xf numFmtId="0" fontId="47" fillId="0" borderId="42" xfId="0" applyFont="1" applyBorder="1"/>
    <xf numFmtId="0" fontId="47" fillId="0" borderId="4" xfId="0" applyFont="1" applyBorder="1"/>
    <xf numFmtId="0" fontId="38" fillId="3" borderId="92" xfId="0" applyFont="1" applyFill="1" applyBorder="1" applyAlignment="1">
      <alignment vertical="center"/>
    </xf>
    <xf numFmtId="0" fontId="38" fillId="3" borderId="68" xfId="0" applyFont="1" applyFill="1" applyBorder="1" applyAlignment="1">
      <alignment vertical="center"/>
    </xf>
    <xf numFmtId="0" fontId="0" fillId="3" borderId="93" xfId="0" applyFill="1" applyBorder="1" applyAlignment="1">
      <alignment vertical="center"/>
    </xf>
    <xf numFmtId="0" fontId="47" fillId="0" borderId="59" xfId="0" applyFont="1" applyBorder="1" applyAlignment="1">
      <alignment vertical="top" wrapText="1"/>
    </xf>
    <xf numFmtId="0" fontId="47" fillId="0" borderId="78" xfId="0" applyFont="1" applyBorder="1" applyAlignment="1">
      <alignment vertical="top" wrapText="1"/>
    </xf>
    <xf numFmtId="0" fontId="38" fillId="0" borderId="21" xfId="0" applyFont="1" applyBorder="1"/>
    <xf numFmtId="0" fontId="47" fillId="0" borderId="0" xfId="0" applyFont="1" applyBorder="1"/>
    <xf numFmtId="0" fontId="52" fillId="0" borderId="0" xfId="0" applyFont="1" applyBorder="1"/>
    <xf numFmtId="2" fontId="8" fillId="3" borderId="7" xfId="0" applyNumberFormat="1" applyFont="1" applyFill="1" applyBorder="1" applyAlignment="1">
      <alignment horizontal="center" vertical="center" wrapText="1"/>
    </xf>
    <xf numFmtId="2" fontId="8" fillId="3" borderId="19" xfId="0" applyNumberFormat="1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right" vertical="center" wrapText="1"/>
    </xf>
    <xf numFmtId="0" fontId="50" fillId="0" borderId="0" xfId="0" applyFont="1" applyBorder="1"/>
    <xf numFmtId="0" fontId="68" fillId="0" borderId="0" xfId="0" applyFont="1"/>
    <xf numFmtId="0" fontId="1" fillId="0" borderId="58" xfId="0" applyFont="1" applyBorder="1" applyAlignment="1">
      <alignment horizontal="center"/>
    </xf>
    <xf numFmtId="49" fontId="1" fillId="0" borderId="20" xfId="5" applyNumberFormat="1" applyFont="1" applyBorder="1" applyAlignment="1">
      <alignment horizontal="center" vertical="center"/>
    </xf>
    <xf numFmtId="0" fontId="1" fillId="0" borderId="55" xfId="5" applyFont="1" applyBorder="1" applyAlignment="1">
      <alignment horizontal="center" vertical="center"/>
    </xf>
    <xf numFmtId="49" fontId="1" fillId="0" borderId="21" xfId="5" applyNumberFormat="1" applyFont="1" applyBorder="1" applyAlignment="1">
      <alignment horizontal="center" vertical="center"/>
    </xf>
    <xf numFmtId="0" fontId="1" fillId="0" borderId="52" xfId="5" applyFont="1" applyBorder="1" applyAlignment="1">
      <alignment horizontal="center" vertical="center"/>
    </xf>
    <xf numFmtId="0" fontId="1" fillId="0" borderId="53" xfId="5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49" fontId="1" fillId="0" borderId="29" xfId="5" applyNumberFormat="1" applyFont="1" applyBorder="1" applyAlignment="1">
      <alignment horizontal="center" vertical="center"/>
    </xf>
    <xf numFmtId="49" fontId="1" fillId="0" borderId="30" xfId="5" applyNumberFormat="1" applyFont="1" applyBorder="1" applyAlignment="1">
      <alignment horizontal="center" vertical="center"/>
    </xf>
    <xf numFmtId="1" fontId="1" fillId="0" borderId="12" xfId="5" applyNumberFormat="1" applyFont="1" applyBorder="1" applyAlignment="1">
      <alignment horizontal="right" vertical="center"/>
    </xf>
    <xf numFmtId="165" fontId="1" fillId="0" borderId="12" xfId="5" applyNumberFormat="1" applyFont="1" applyBorder="1" applyAlignment="1">
      <alignment horizontal="right" vertical="center"/>
    </xf>
    <xf numFmtId="49" fontId="1" fillId="0" borderId="31" xfId="5" applyNumberFormat="1" applyFont="1" applyBorder="1" applyAlignment="1">
      <alignment horizontal="center" vertical="center"/>
    </xf>
    <xf numFmtId="0" fontId="1" fillId="0" borderId="50" xfId="5" applyFont="1" applyBorder="1" applyAlignment="1">
      <alignment horizontal="center" vertical="center"/>
    </xf>
    <xf numFmtId="1" fontId="1" fillId="0" borderId="13" xfId="5" applyNumberFormat="1" applyFont="1" applyBorder="1" applyAlignment="1">
      <alignment horizontal="right" vertical="center"/>
    </xf>
    <xf numFmtId="165" fontId="1" fillId="0" borderId="13" xfId="5" applyNumberFormat="1" applyFont="1" applyBorder="1" applyAlignment="1">
      <alignment horizontal="right" vertical="center"/>
    </xf>
    <xf numFmtId="49" fontId="1" fillId="0" borderId="22" xfId="5" applyNumberFormat="1" applyFont="1" applyBorder="1" applyAlignment="1">
      <alignment horizontal="center" vertical="center"/>
    </xf>
    <xf numFmtId="0" fontId="1" fillId="0" borderId="12" xfId="5" applyFont="1" applyBorder="1" applyAlignment="1">
      <alignment horizontal="center" vertical="center"/>
    </xf>
    <xf numFmtId="49" fontId="1" fillId="0" borderId="61" xfId="5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9" fontId="55" fillId="0" borderId="0" xfId="10" applyNumberFormat="1" applyFont="1"/>
    <xf numFmtId="0" fontId="1" fillId="0" borderId="61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2" fontId="63" fillId="0" borderId="0" xfId="8" applyNumberFormat="1" applyFont="1" applyAlignment="1">
      <alignment horizontal="center" vertical="center"/>
    </xf>
    <xf numFmtId="2" fontId="70" fillId="0" borderId="0" xfId="0" applyNumberFormat="1" applyFont="1" applyAlignment="1">
      <alignment vertical="center"/>
    </xf>
    <xf numFmtId="164" fontId="70" fillId="0" borderId="0" xfId="1" applyFont="1" applyFill="1" applyBorder="1" applyAlignment="1">
      <alignment vertical="center"/>
    </xf>
    <xf numFmtId="171" fontId="70" fillId="0" borderId="0" xfId="1" applyNumberFormat="1" applyFont="1" applyFill="1" applyBorder="1" applyAlignment="1">
      <alignment vertical="center"/>
    </xf>
    <xf numFmtId="0" fontId="71" fillId="0" borderId="0" xfId="0" applyFont="1" applyAlignment="1">
      <alignment vertical="center"/>
    </xf>
    <xf numFmtId="0" fontId="8" fillId="0" borderId="63" xfId="0" applyFont="1" applyBorder="1" applyAlignment="1">
      <alignment vertical="center" wrapText="1"/>
    </xf>
    <xf numFmtId="0" fontId="1" fillId="0" borderId="75" xfId="0" applyFont="1" applyBorder="1"/>
    <xf numFmtId="0" fontId="1" fillId="0" borderId="87" xfId="0" applyFont="1" applyBorder="1"/>
    <xf numFmtId="0" fontId="72" fillId="0" borderId="0" xfId="0" applyFont="1" applyBorder="1"/>
    <xf numFmtId="2" fontId="69" fillId="0" borderId="0" xfId="0" applyNumberFormat="1" applyFont="1"/>
    <xf numFmtId="0" fontId="72" fillId="0" borderId="0" xfId="0" applyFont="1"/>
    <xf numFmtId="2" fontId="59" fillId="0" borderId="17" xfId="1" applyNumberFormat="1" applyFont="1" applyFill="1" applyBorder="1" applyAlignment="1">
      <alignment horizontal="center" vertical="center"/>
    </xf>
    <xf numFmtId="0" fontId="1" fillId="0" borderId="0" xfId="12"/>
    <xf numFmtId="0" fontId="59" fillId="0" borderId="0" xfId="12" applyFont="1"/>
    <xf numFmtId="0" fontId="1" fillId="0" borderId="0" xfId="12" applyAlignment="1">
      <alignment horizontal="center"/>
    </xf>
    <xf numFmtId="0" fontId="8" fillId="4" borderId="72" xfId="12" applyFont="1" applyFill="1" applyBorder="1" applyAlignment="1">
      <alignment horizontal="right"/>
    </xf>
    <xf numFmtId="0" fontId="8" fillId="4" borderId="3" xfId="12" applyFont="1" applyFill="1" applyBorder="1" applyAlignment="1">
      <alignment horizontal="right"/>
    </xf>
    <xf numFmtId="0" fontId="58" fillId="4" borderId="3" xfId="12" applyFont="1" applyFill="1" applyBorder="1" applyAlignment="1">
      <alignment horizontal="right"/>
    </xf>
    <xf numFmtId="0" fontId="59" fillId="4" borderId="3" xfId="12" applyFont="1" applyFill="1" applyBorder="1"/>
    <xf numFmtId="0" fontId="7" fillId="4" borderId="3" xfId="12" applyFont="1" applyFill="1" applyBorder="1" applyAlignment="1">
      <alignment horizontal="center"/>
    </xf>
    <xf numFmtId="0" fontId="7" fillId="4" borderId="3" xfId="12" applyFont="1" applyFill="1" applyBorder="1"/>
    <xf numFmtId="0" fontId="7" fillId="4" borderId="4" xfId="12" applyFont="1" applyFill="1" applyBorder="1"/>
    <xf numFmtId="0" fontId="1" fillId="0" borderId="12" xfId="12" applyBorder="1" applyAlignment="1">
      <alignment horizontal="center" vertical="center" wrapText="1"/>
    </xf>
    <xf numFmtId="0" fontId="1" fillId="0" borderId="10" xfId="12" applyBorder="1" applyAlignment="1">
      <alignment horizontal="center" vertical="center" wrapText="1"/>
    </xf>
    <xf numFmtId="0" fontId="1" fillId="3" borderId="77" xfId="12" applyFill="1" applyBorder="1" applyAlignment="1">
      <alignment horizontal="center" vertical="center" wrapText="1"/>
    </xf>
    <xf numFmtId="0" fontId="1" fillId="3" borderId="50" xfId="12" applyFill="1" applyBorder="1" applyAlignment="1">
      <alignment horizontal="center" vertical="center" wrapText="1"/>
    </xf>
    <xf numFmtId="0" fontId="8" fillId="3" borderId="55" xfId="12" applyFont="1" applyFill="1" applyBorder="1" applyAlignment="1">
      <alignment horizontal="center" vertical="center" wrapText="1"/>
    </xf>
    <xf numFmtId="0" fontId="1" fillId="0" borderId="17" xfId="12" applyBorder="1" applyAlignment="1">
      <alignment horizontal="center" vertical="center" wrapText="1"/>
    </xf>
    <xf numFmtId="0" fontId="1" fillId="0" borderId="13" xfId="12" applyBorder="1" applyAlignment="1">
      <alignment horizontal="center" vertical="center" wrapText="1"/>
    </xf>
    <xf numFmtId="0" fontId="1" fillId="3" borderId="76" xfId="12" applyFill="1" applyBorder="1" applyAlignment="1">
      <alignment horizontal="center" vertical="center" wrapText="1"/>
    </xf>
    <xf numFmtId="0" fontId="1" fillId="3" borderId="55" xfId="12" applyFill="1" applyBorder="1" applyAlignment="1">
      <alignment horizontal="center" vertical="center" wrapText="1"/>
    </xf>
    <xf numFmtId="0" fontId="1" fillId="0" borderId="73" xfId="12" applyBorder="1" applyAlignment="1">
      <alignment horizontal="center" vertical="center" wrapText="1"/>
    </xf>
    <xf numFmtId="0" fontId="1" fillId="0" borderId="63" xfId="12" applyBorder="1" applyAlignment="1">
      <alignment horizontal="center" vertical="center" wrapText="1"/>
    </xf>
    <xf numFmtId="0" fontId="1" fillId="0" borderId="16" xfId="12" applyBorder="1" applyAlignment="1">
      <alignment horizontal="center" vertical="center" wrapText="1"/>
    </xf>
    <xf numFmtId="0" fontId="1" fillId="0" borderId="75" xfId="12" applyBorder="1" applyAlignment="1">
      <alignment horizontal="center" vertical="center" wrapText="1"/>
    </xf>
    <xf numFmtId="0" fontId="1" fillId="0" borderId="36" xfId="12" applyBorder="1" applyAlignment="1">
      <alignment horizontal="center" vertical="center" wrapText="1"/>
    </xf>
    <xf numFmtId="0" fontId="1" fillId="0" borderId="77" xfId="12" applyBorder="1" applyAlignment="1">
      <alignment horizontal="center" vertical="center" wrapText="1"/>
    </xf>
    <xf numFmtId="0" fontId="1" fillId="0" borderId="49" xfId="12" applyBorder="1" applyAlignment="1">
      <alignment horizontal="center" vertical="center" wrapText="1"/>
    </xf>
    <xf numFmtId="2" fontId="1" fillId="0" borderId="13" xfId="12" applyNumberFormat="1" applyBorder="1" applyAlignment="1">
      <alignment horizontal="center" vertical="center" wrapText="1"/>
    </xf>
    <xf numFmtId="2" fontId="1" fillId="0" borderId="16" xfId="12" applyNumberFormat="1" applyBorder="1" applyAlignment="1">
      <alignment horizontal="center" vertical="center" wrapText="1"/>
    </xf>
    <xf numFmtId="49" fontId="1" fillId="0" borderId="10" xfId="12" applyNumberFormat="1" applyBorder="1" applyAlignment="1">
      <alignment horizontal="center"/>
    </xf>
    <xf numFmtId="0" fontId="1" fillId="0" borderId="79" xfId="12" applyBorder="1" applyAlignment="1">
      <alignment horizontal="center" vertical="center" wrapText="1"/>
    </xf>
    <xf numFmtId="0" fontId="1" fillId="0" borderId="76" xfId="12" applyBorder="1" applyAlignment="1">
      <alignment horizontal="center" vertical="center" wrapText="1"/>
    </xf>
    <xf numFmtId="0" fontId="1" fillId="0" borderId="78" xfId="12" applyBorder="1" applyAlignment="1">
      <alignment horizontal="center" vertical="center" wrapText="1"/>
    </xf>
    <xf numFmtId="0" fontId="8" fillId="3" borderId="76" xfId="12" applyFont="1" applyFill="1" applyBorder="1" applyAlignment="1">
      <alignment horizontal="center" vertical="center" wrapText="1"/>
    </xf>
    <xf numFmtId="2" fontId="4" fillId="3" borderId="55" xfId="12" applyNumberFormat="1" applyFont="1" applyFill="1" applyBorder="1" applyAlignment="1">
      <alignment horizontal="center" vertical="center" wrapText="1"/>
    </xf>
    <xf numFmtId="167" fontId="58" fillId="3" borderId="55" xfId="12" applyNumberFormat="1" applyFont="1" applyFill="1" applyBorder="1" applyAlignment="1">
      <alignment horizontal="center" vertical="center" wrapText="1"/>
    </xf>
    <xf numFmtId="0" fontId="58" fillId="3" borderId="55" xfId="12" applyFont="1" applyFill="1" applyBorder="1" applyAlignment="1">
      <alignment horizontal="center" vertical="center" wrapText="1"/>
    </xf>
    <xf numFmtId="0" fontId="8" fillId="3" borderId="28" xfId="12" applyFont="1" applyFill="1" applyBorder="1" applyAlignment="1">
      <alignment horizontal="center" vertical="center"/>
    </xf>
    <xf numFmtId="0" fontId="8" fillId="4" borderId="65" xfId="12" applyFont="1" applyFill="1" applyBorder="1" applyAlignment="1">
      <alignment horizontal="center" vertical="center" wrapText="1"/>
    </xf>
    <xf numFmtId="0" fontId="8" fillId="4" borderId="7" xfId="12" applyFont="1" applyFill="1" applyBorder="1" applyAlignment="1">
      <alignment horizontal="center" vertical="center" wrapText="1"/>
    </xf>
    <xf numFmtId="2" fontId="4" fillId="4" borderId="5" xfId="12" applyNumberFormat="1" applyFont="1" applyFill="1" applyBorder="1" applyAlignment="1">
      <alignment horizontal="center" vertical="center" wrapText="1"/>
    </xf>
    <xf numFmtId="167" fontId="58" fillId="4" borderId="5" xfId="12" applyNumberFormat="1" applyFont="1" applyFill="1" applyBorder="1" applyAlignment="1">
      <alignment horizontal="center" vertical="center" wrapText="1"/>
    </xf>
    <xf numFmtId="0" fontId="58" fillId="4" borderId="5" xfId="12" applyFont="1" applyFill="1" applyBorder="1" applyAlignment="1">
      <alignment horizontal="center" vertical="center" wrapText="1"/>
    </xf>
    <xf numFmtId="0" fontId="8" fillId="4" borderId="5" xfId="12" applyFont="1" applyFill="1" applyBorder="1" applyAlignment="1">
      <alignment horizontal="center" vertical="center" wrapText="1"/>
    </xf>
    <xf numFmtId="0" fontId="7" fillId="3" borderId="72" xfId="12" applyFont="1" applyFill="1" applyBorder="1" applyAlignment="1">
      <alignment horizontal="right"/>
    </xf>
    <xf numFmtId="49" fontId="7" fillId="3" borderId="3" xfId="12" applyNumberFormat="1" applyFont="1" applyFill="1" applyBorder="1" applyAlignment="1">
      <alignment horizontal="right"/>
    </xf>
    <xf numFmtId="49" fontId="59" fillId="3" borderId="3" xfId="12" applyNumberFormat="1" applyFont="1" applyFill="1" applyBorder="1" applyAlignment="1">
      <alignment horizontal="right"/>
    </xf>
    <xf numFmtId="0" fontId="59" fillId="3" borderId="3" xfId="12" applyFont="1" applyFill="1" applyBorder="1"/>
    <xf numFmtId="0" fontId="7" fillId="3" borderId="3" xfId="12" applyFont="1" applyFill="1" applyBorder="1" applyAlignment="1">
      <alignment horizontal="center"/>
    </xf>
    <xf numFmtId="165" fontId="7" fillId="3" borderId="3" xfId="12" applyNumberFormat="1" applyFont="1" applyFill="1" applyBorder="1" applyAlignment="1">
      <alignment horizontal="center"/>
    </xf>
    <xf numFmtId="0" fontId="7" fillId="3" borderId="3" xfId="12" applyFont="1" applyFill="1" applyBorder="1"/>
    <xf numFmtId="0" fontId="7" fillId="3" borderId="4" xfId="12" applyFont="1" applyFill="1" applyBorder="1"/>
    <xf numFmtId="0" fontId="7" fillId="3" borderId="71" xfId="12" applyFont="1" applyFill="1" applyBorder="1" applyAlignment="1">
      <alignment horizontal="right"/>
    </xf>
    <xf numFmtId="0" fontId="7" fillId="3" borderId="1" xfId="12" applyFont="1" applyFill="1" applyBorder="1" applyAlignment="1">
      <alignment horizontal="right"/>
    </xf>
    <xf numFmtId="0" fontId="59" fillId="3" borderId="1" xfId="12" applyFont="1" applyFill="1" applyBorder="1" applyAlignment="1">
      <alignment horizontal="right"/>
    </xf>
    <xf numFmtId="0" fontId="58" fillId="3" borderId="1" xfId="12" applyFont="1" applyFill="1" applyBorder="1"/>
    <xf numFmtId="0" fontId="8" fillId="3" borderId="1" xfId="12" applyFont="1" applyFill="1" applyBorder="1" applyAlignment="1">
      <alignment horizontal="center"/>
    </xf>
    <xf numFmtId="0" fontId="17" fillId="3" borderId="1" xfId="12" applyFont="1" applyFill="1" applyBorder="1"/>
    <xf numFmtId="0" fontId="8" fillId="3" borderId="1" xfId="12" applyFont="1" applyFill="1" applyBorder="1"/>
    <xf numFmtId="49" fontId="17" fillId="3" borderId="2" xfId="12" applyNumberFormat="1" applyFont="1" applyFill="1" applyBorder="1" applyAlignment="1">
      <alignment horizontal="left"/>
    </xf>
    <xf numFmtId="0" fontId="73" fillId="0" borderId="0" xfId="0" applyFont="1"/>
    <xf numFmtId="49" fontId="1" fillId="0" borderId="14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165" fontId="1" fillId="0" borderId="17" xfId="0" applyNumberFormat="1" applyFont="1" applyBorder="1" applyAlignment="1">
      <alignment horizontal="center" vertical="center"/>
    </xf>
    <xf numFmtId="2" fontId="63" fillId="0" borderId="0" xfId="8" applyNumberFormat="1" applyFont="1" applyAlignment="1">
      <alignment horizontal="left" vertical="center"/>
    </xf>
    <xf numFmtId="0" fontId="0" fillId="0" borderId="0" xfId="0" applyAlignment="1">
      <alignment horizontal="right"/>
    </xf>
    <xf numFmtId="49" fontId="1" fillId="0" borderId="14" xfId="12" applyNumberFormat="1" applyBorder="1" applyAlignment="1">
      <alignment horizontal="center"/>
    </xf>
    <xf numFmtId="49" fontId="1" fillId="0" borderId="76" xfId="12" applyNumberFormat="1" applyBorder="1" applyAlignment="1">
      <alignment horizontal="center"/>
    </xf>
    <xf numFmtId="49" fontId="1" fillId="0" borderId="16" xfId="12" applyNumberFormat="1" applyBorder="1" applyAlignment="1">
      <alignment horizontal="center"/>
    </xf>
    <xf numFmtId="49" fontId="1" fillId="0" borderId="73" xfId="12" applyNumberFormat="1" applyBorder="1" applyAlignment="1">
      <alignment horizontal="center"/>
    </xf>
    <xf numFmtId="49" fontId="1" fillId="0" borderId="13" xfId="12" applyNumberFormat="1" applyBorder="1" applyAlignment="1">
      <alignment horizontal="center"/>
    </xf>
    <xf numFmtId="49" fontId="1" fillId="0" borderId="78" xfId="12" applyNumberFormat="1" applyBorder="1" applyAlignment="1">
      <alignment horizontal="center"/>
    </xf>
    <xf numFmtId="49" fontId="1" fillId="0" borderId="77" xfId="12" applyNumberFormat="1" applyBorder="1" applyAlignment="1">
      <alignment horizontal="center"/>
    </xf>
    <xf numFmtId="2" fontId="1" fillId="0" borderId="63" xfId="12" applyNumberFormat="1" applyBorder="1" applyAlignment="1">
      <alignment horizontal="center" vertical="center" wrapText="1"/>
    </xf>
    <xf numFmtId="2" fontId="1" fillId="0" borderId="15" xfId="12" applyNumberFormat="1" applyBorder="1" applyAlignment="1">
      <alignment horizontal="center" vertical="center" wrapText="1"/>
    </xf>
    <xf numFmtId="2" fontId="1" fillId="0" borderId="59" xfId="12" applyNumberFormat="1" applyBorder="1" applyAlignment="1">
      <alignment horizontal="center" vertical="center" wrapText="1"/>
    </xf>
    <xf numFmtId="2" fontId="1" fillId="0" borderId="36" xfId="12" applyNumberFormat="1" applyBorder="1" applyAlignment="1">
      <alignment horizontal="center" vertical="center" wrapText="1"/>
    </xf>
    <xf numFmtId="49" fontId="1" fillId="0" borderId="17" xfId="12" applyNumberFormat="1" applyBorder="1" applyAlignment="1">
      <alignment horizontal="center"/>
    </xf>
    <xf numFmtId="0" fontId="7" fillId="0" borderId="34" xfId="0" applyFont="1" applyBorder="1" applyAlignment="1">
      <alignment horizontal="center"/>
    </xf>
    <xf numFmtId="2" fontId="29" fillId="0" borderId="0" xfId="8" applyNumberFormat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7" fillId="0" borderId="63" xfId="0" applyFont="1" applyBorder="1" applyAlignment="1">
      <alignment horizontal="center" vertical="center" wrapText="1"/>
    </xf>
    <xf numFmtId="1" fontId="59" fillId="0" borderId="20" xfId="1" applyNumberFormat="1" applyFont="1" applyFill="1" applyBorder="1" applyAlignment="1">
      <alignment horizontal="center" vertical="center"/>
    </xf>
    <xf numFmtId="1" fontId="59" fillId="0" borderId="17" xfId="0" applyNumberFormat="1" applyFont="1" applyBorder="1" applyAlignment="1">
      <alignment horizontal="center" vertical="center"/>
    </xf>
    <xf numFmtId="1" fontId="59" fillId="0" borderId="17" xfId="1" applyNumberFormat="1" applyFont="1" applyFill="1" applyBorder="1" applyAlignment="1">
      <alignment horizontal="right" vertical="center"/>
    </xf>
    <xf numFmtId="165" fontId="59" fillId="0" borderId="17" xfId="0" applyNumberFormat="1" applyFont="1" applyBorder="1" applyAlignment="1">
      <alignment horizontal="right" vertical="center"/>
    </xf>
    <xf numFmtId="165" fontId="59" fillId="0" borderId="17" xfId="1" applyNumberFormat="1" applyFont="1" applyFill="1" applyBorder="1" applyAlignment="1">
      <alignment horizontal="right" vertical="center"/>
    </xf>
    <xf numFmtId="1" fontId="59" fillId="0" borderId="21" xfId="1" applyNumberFormat="1" applyFont="1" applyFill="1" applyBorder="1" applyAlignment="1">
      <alignment horizontal="center" vertical="center"/>
    </xf>
    <xf numFmtId="1" fontId="58" fillId="0" borderId="17" xfId="0" applyNumberFormat="1" applyFont="1" applyBorder="1" applyAlignment="1">
      <alignment horizontal="center" vertical="center"/>
    </xf>
    <xf numFmtId="165" fontId="59" fillId="0" borderId="10" xfId="0" applyNumberFormat="1" applyFont="1" applyBorder="1" applyAlignment="1">
      <alignment horizontal="right" vertical="center"/>
    </xf>
    <xf numFmtId="1" fontId="59" fillId="0" borderId="42" xfId="1" applyNumberFormat="1" applyFont="1" applyFill="1" applyBorder="1" applyAlignment="1">
      <alignment horizontal="center" vertical="center"/>
    </xf>
    <xf numFmtId="1" fontId="58" fillId="0" borderId="16" xfId="0" applyNumberFormat="1" applyFont="1" applyBorder="1" applyAlignment="1">
      <alignment horizontal="center" vertical="center"/>
    </xf>
    <xf numFmtId="1" fontId="59" fillId="0" borderId="16" xfId="0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1" fillId="3" borderId="3" xfId="0" applyFont="1" applyFill="1" applyBorder="1"/>
    <xf numFmtId="0" fontId="1" fillId="4" borderId="3" xfId="0" applyFont="1" applyFill="1" applyBorder="1"/>
    <xf numFmtId="171" fontId="56" fillId="0" borderId="0" xfId="1" applyNumberFormat="1" applyFont="1" applyFill="1" applyBorder="1" applyAlignment="1">
      <alignment vertical="center"/>
    </xf>
    <xf numFmtId="164" fontId="56" fillId="0" borderId="0" xfId="1" applyFont="1" applyFill="1" applyBorder="1" applyAlignment="1">
      <alignment vertical="center"/>
    </xf>
    <xf numFmtId="0" fontId="1" fillId="0" borderId="0" xfId="12" applyBorder="1" applyAlignment="1">
      <alignment horizontal="center" vertical="center" wrapText="1"/>
    </xf>
    <xf numFmtId="2" fontId="1" fillId="0" borderId="0" xfId="12" applyNumberFormat="1" applyBorder="1" applyAlignment="1">
      <alignment horizontal="center" vertical="center" wrapText="1"/>
    </xf>
    <xf numFmtId="49" fontId="1" fillId="0" borderId="0" xfId="12" applyNumberFormat="1" applyBorder="1" applyAlignment="1">
      <alignment horizontal="center"/>
    </xf>
    <xf numFmtId="0" fontId="1" fillId="0" borderId="0" xfId="12" applyBorder="1" applyAlignment="1">
      <alignment horizontal="center"/>
    </xf>
    <xf numFmtId="49" fontId="1" fillId="0" borderId="0" xfId="12" applyNumberFormat="1" applyBorder="1" applyAlignment="1">
      <alignment horizontal="center" vertical="center" wrapText="1"/>
    </xf>
    <xf numFmtId="1" fontId="1" fillId="0" borderId="0" xfId="12" applyNumberFormat="1" applyBorder="1" applyAlignment="1">
      <alignment horizontal="left" vertical="center" wrapText="1"/>
    </xf>
    <xf numFmtId="0" fontId="1" fillId="0" borderId="0" xfId="12" applyBorder="1" applyAlignment="1">
      <alignment horizontal="left" vertical="center" wrapText="1"/>
    </xf>
    <xf numFmtId="49" fontId="1" fillId="0" borderId="0" xfId="12" applyNumberFormat="1" applyBorder="1" applyAlignment="1">
      <alignment horizontal="left"/>
    </xf>
    <xf numFmtId="1" fontId="8" fillId="3" borderId="1" xfId="12" applyNumberFormat="1" applyFont="1" applyFill="1" applyBorder="1" applyAlignment="1">
      <alignment horizontal="center"/>
    </xf>
    <xf numFmtId="1" fontId="7" fillId="3" borderId="3" xfId="12" applyNumberFormat="1" applyFont="1" applyFill="1" applyBorder="1" applyAlignment="1">
      <alignment horizontal="center"/>
    </xf>
    <xf numFmtId="1" fontId="8" fillId="4" borderId="7" xfId="12" applyNumberFormat="1" applyFont="1" applyFill="1" applyBorder="1" applyAlignment="1">
      <alignment horizontal="center" vertical="center" wrapText="1"/>
    </xf>
    <xf numFmtId="1" fontId="8" fillId="3" borderId="55" xfId="12" applyNumberFormat="1" applyFont="1" applyFill="1" applyBorder="1" applyAlignment="1">
      <alignment horizontal="center" vertical="center" wrapText="1"/>
    </xf>
    <xf numFmtId="1" fontId="7" fillId="4" borderId="3" xfId="12" applyNumberFormat="1" applyFont="1" applyFill="1" applyBorder="1" applyAlignment="1">
      <alignment horizontal="center"/>
    </xf>
    <xf numFmtId="1" fontId="1" fillId="0" borderId="0" xfId="12" applyNumberFormat="1" applyAlignment="1">
      <alignment horizontal="center"/>
    </xf>
    <xf numFmtId="2" fontId="1" fillId="0" borderId="0" xfId="12" applyNumberFormat="1" applyBorder="1" applyAlignment="1">
      <alignment horizontal="right"/>
    </xf>
    <xf numFmtId="2" fontId="1" fillId="0" borderId="0" xfId="12" applyNumberFormat="1" applyBorder="1" applyAlignment="1">
      <alignment horizontal="right" vertical="center" wrapText="1"/>
    </xf>
    <xf numFmtId="2" fontId="64" fillId="0" borderId="0" xfId="0" applyNumberFormat="1" applyFont="1"/>
    <xf numFmtId="2" fontId="64" fillId="0" borderId="0" xfId="0" applyNumberFormat="1" applyFont="1" applyAlignment="1">
      <alignment horizontal="right"/>
    </xf>
    <xf numFmtId="0" fontId="74" fillId="0" borderId="0" xfId="0" applyFont="1"/>
    <xf numFmtId="0" fontId="74" fillId="0" borderId="0" xfId="0" applyFont="1" applyBorder="1"/>
    <xf numFmtId="165" fontId="0" fillId="4" borderId="3" xfId="0" applyNumberFormat="1" applyFill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49" fontId="4" fillId="0" borderId="64" xfId="5" applyNumberFormat="1" applyFont="1" applyBorder="1" applyAlignment="1">
      <alignment horizontal="center" vertical="center" wrapText="1"/>
    </xf>
    <xf numFmtId="1" fontId="1" fillId="0" borderId="14" xfId="1" applyNumberFormat="1" applyFon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15" xfId="1" applyNumberFormat="1" applyFont="1" applyFill="1" applyBorder="1" applyAlignment="1">
      <alignment horizontal="right" vertical="center"/>
    </xf>
    <xf numFmtId="165" fontId="1" fillId="0" borderId="15" xfId="1" applyNumberFormat="1" applyFont="1" applyFill="1" applyBorder="1" applyAlignment="1">
      <alignment horizontal="right" vertical="center"/>
    </xf>
    <xf numFmtId="1" fontId="1" fillId="0" borderId="15" xfId="1" applyNumberFormat="1" applyFont="1" applyFill="1" applyBorder="1" applyAlignment="1">
      <alignment horizontal="right" vertical="center"/>
    </xf>
    <xf numFmtId="2" fontId="1" fillId="0" borderId="14" xfId="1" applyNumberFormat="1" applyFont="1" applyFill="1" applyBorder="1" applyAlignment="1">
      <alignment horizontal="center" vertical="center"/>
    </xf>
    <xf numFmtId="0" fontId="1" fillId="0" borderId="14" xfId="1" applyNumberFormat="1" applyFont="1" applyFill="1" applyBorder="1" applyAlignment="1">
      <alignment horizontal="center" vertical="center"/>
    </xf>
    <xf numFmtId="0" fontId="1" fillId="0" borderId="76" xfId="1" applyNumberFormat="1" applyFont="1" applyFill="1" applyBorder="1" applyAlignment="1">
      <alignment horizontal="center" vertical="center"/>
    </xf>
    <xf numFmtId="171" fontId="1" fillId="0" borderId="0" xfId="1" applyNumberFormat="1" applyFont="1" applyFill="1" applyBorder="1" applyAlignment="1">
      <alignment vertical="center"/>
    </xf>
    <xf numFmtId="164" fontId="1" fillId="0" borderId="0" xfId="1" applyFont="1" applyFill="1" applyBorder="1" applyAlignment="1">
      <alignment vertical="center"/>
    </xf>
    <xf numFmtId="9" fontId="1" fillId="0" borderId="0" xfId="14" applyFont="1" applyFill="1" applyBorder="1" applyAlignment="1">
      <alignment vertical="center"/>
    </xf>
    <xf numFmtId="49" fontId="4" fillId="0" borderId="36" xfId="5" applyNumberFormat="1" applyFont="1" applyBorder="1" applyAlignment="1">
      <alignment horizontal="center" vertical="center" wrapText="1"/>
    </xf>
    <xf numFmtId="1" fontId="1" fillId="0" borderId="10" xfId="1" applyNumberFormat="1" applyFont="1" applyFill="1" applyBorder="1" applyAlignment="1">
      <alignment horizontal="center" vertical="center"/>
    </xf>
    <xf numFmtId="0" fontId="1" fillId="0" borderId="59" xfId="1" applyNumberFormat="1" applyFont="1" applyFill="1" applyBorder="1" applyAlignment="1">
      <alignment horizontal="right" vertical="center"/>
    </xf>
    <xf numFmtId="165" fontId="1" fillId="0" borderId="59" xfId="1" applyNumberFormat="1" applyFont="1" applyFill="1" applyBorder="1" applyAlignment="1">
      <alignment horizontal="right" vertical="center"/>
    </xf>
    <xf numFmtId="1" fontId="1" fillId="0" borderId="59" xfId="1" applyNumberFormat="1" applyFont="1" applyFill="1" applyBorder="1" applyAlignment="1">
      <alignment horizontal="right" vertical="center"/>
    </xf>
    <xf numFmtId="2" fontId="1" fillId="0" borderId="10" xfId="1" applyNumberFormat="1" applyFont="1" applyFill="1" applyBorder="1" applyAlignment="1">
      <alignment horizontal="center" vertical="center"/>
    </xf>
    <xf numFmtId="0" fontId="1" fillId="0" borderId="10" xfId="1" applyNumberFormat="1" applyFont="1" applyFill="1" applyBorder="1" applyAlignment="1">
      <alignment horizontal="center" vertical="center"/>
    </xf>
    <xf numFmtId="1" fontId="29" fillId="0" borderId="42" xfId="9" applyNumberFormat="1" applyBorder="1" applyAlignment="1">
      <alignment horizontal="center" vertical="center"/>
    </xf>
    <xf numFmtId="49" fontId="1" fillId="0" borderId="63" xfId="5" applyNumberFormat="1" applyFont="1" applyBorder="1" applyAlignment="1">
      <alignment horizontal="center" vertical="center" wrapText="1"/>
    </xf>
    <xf numFmtId="1" fontId="1" fillId="0" borderId="63" xfId="1" applyNumberFormat="1" applyFont="1" applyFill="1" applyBorder="1" applyAlignment="1">
      <alignment horizontal="center" vertical="center"/>
    </xf>
    <xf numFmtId="0" fontId="1" fillId="0" borderId="63" xfId="1" applyNumberFormat="1" applyFont="1" applyFill="1" applyBorder="1" applyAlignment="1">
      <alignment horizontal="right" vertical="center"/>
    </xf>
    <xf numFmtId="165" fontId="1" fillId="0" borderId="63" xfId="1" applyNumberFormat="1" applyFont="1" applyFill="1" applyBorder="1" applyAlignment="1">
      <alignment horizontal="right" vertical="center"/>
    </xf>
    <xf numFmtId="1" fontId="1" fillId="0" borderId="63" xfId="1" applyNumberFormat="1" applyFont="1" applyFill="1" applyBorder="1" applyAlignment="1">
      <alignment horizontal="right" vertical="center"/>
    </xf>
    <xf numFmtId="2" fontId="1" fillId="0" borderId="16" xfId="1" applyNumberFormat="1" applyFont="1" applyFill="1" applyBorder="1" applyAlignment="1">
      <alignment horizontal="center" vertical="center"/>
    </xf>
    <xf numFmtId="0" fontId="1" fillId="0" borderId="16" xfId="1" applyNumberFormat="1" applyFont="1" applyFill="1" applyBorder="1" applyAlignment="1">
      <alignment horizontal="center" vertical="center"/>
    </xf>
    <xf numFmtId="0" fontId="1" fillId="0" borderId="73" xfId="1" applyNumberFormat="1" applyFont="1" applyFill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2" fontId="1" fillId="0" borderId="15" xfId="1" applyNumberFormat="1" applyFont="1" applyFill="1" applyBorder="1" applyAlignment="1">
      <alignment horizontal="center" vertical="center"/>
    </xf>
    <xf numFmtId="170" fontId="1" fillId="0" borderId="19" xfId="1" applyNumberFormat="1" applyFont="1" applyFill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2" fontId="1" fillId="0" borderId="63" xfId="1" applyNumberFormat="1" applyFont="1" applyFill="1" applyBorder="1" applyAlignment="1">
      <alignment horizontal="center" vertical="center"/>
    </xf>
    <xf numFmtId="0" fontId="1" fillId="0" borderId="15" xfId="1" applyNumberFormat="1" applyFont="1" applyFill="1" applyBorder="1" applyAlignment="1">
      <alignment horizontal="center" vertical="center"/>
    </xf>
    <xf numFmtId="2" fontId="1" fillId="0" borderId="59" xfId="1" applyNumberFormat="1" applyFont="1" applyFill="1" applyBorder="1" applyAlignment="1">
      <alignment horizontal="center" vertical="center"/>
    </xf>
    <xf numFmtId="0" fontId="1" fillId="0" borderId="59" xfId="1" applyNumberFormat="1" applyFont="1" applyFill="1" applyBorder="1" applyAlignment="1">
      <alignment horizontal="center" vertical="center"/>
    </xf>
    <xf numFmtId="2" fontId="1" fillId="0" borderId="60" xfId="1" applyNumberFormat="1" applyFont="1" applyFill="1" applyBorder="1" applyAlignment="1">
      <alignment horizontal="center" vertical="center"/>
    </xf>
    <xf numFmtId="0" fontId="1" fillId="0" borderId="60" xfId="1" applyNumberFormat="1" applyFont="1" applyFill="1" applyBorder="1" applyAlignment="1">
      <alignment horizontal="center" vertical="center"/>
    </xf>
    <xf numFmtId="0" fontId="1" fillId="0" borderId="79" xfId="1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8" fillId="3" borderId="1" xfId="12" applyNumberFormat="1" applyFont="1" applyFill="1" applyBorder="1"/>
    <xf numFmtId="2" fontId="7" fillId="3" borderId="3" xfId="12" applyNumberFormat="1" applyFont="1" applyFill="1" applyBorder="1"/>
    <xf numFmtId="2" fontId="8" fillId="4" borderId="7" xfId="12" applyNumberFormat="1" applyFont="1" applyFill="1" applyBorder="1" applyAlignment="1">
      <alignment horizontal="center" vertical="center" wrapText="1"/>
    </xf>
    <xf numFmtId="2" fontId="8" fillId="3" borderId="55" xfId="12" applyNumberFormat="1" applyFont="1" applyFill="1" applyBorder="1" applyAlignment="1">
      <alignment horizontal="center" vertical="center" wrapText="1"/>
    </xf>
    <xf numFmtId="2" fontId="7" fillId="4" borderId="3" xfId="12" applyNumberFormat="1" applyFont="1" applyFill="1" applyBorder="1"/>
    <xf numFmtId="0" fontId="7" fillId="0" borderId="0" xfId="12" applyFont="1"/>
    <xf numFmtId="0" fontId="1" fillId="0" borderId="15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78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2" fontId="1" fillId="0" borderId="36" xfId="1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/>
    </xf>
    <xf numFmtId="0" fontId="1" fillId="0" borderId="36" xfId="1" applyNumberFormat="1" applyFont="1" applyFill="1" applyBorder="1" applyAlignment="1">
      <alignment horizontal="center" vertical="center"/>
    </xf>
    <xf numFmtId="0" fontId="1" fillId="0" borderId="75" xfId="1" applyNumberFormat="1" applyFont="1" applyFill="1" applyBorder="1" applyAlignment="1">
      <alignment horizontal="center" vertical="center"/>
    </xf>
    <xf numFmtId="0" fontId="75" fillId="3" borderId="1" xfId="0" applyFont="1" applyFill="1" applyBorder="1"/>
    <xf numFmtId="0" fontId="53" fillId="3" borderId="3" xfId="0" applyFont="1" applyFill="1" applyBorder="1"/>
    <xf numFmtId="0" fontId="53" fillId="4" borderId="3" xfId="0" applyFont="1" applyFill="1" applyBorder="1"/>
    <xf numFmtId="0" fontId="53" fillId="0" borderId="0" xfId="0" applyFont="1"/>
    <xf numFmtId="2" fontId="7" fillId="3" borderId="1" xfId="0" applyNumberFormat="1" applyFont="1" applyFill="1" applyBorder="1" applyAlignment="1">
      <alignment vertical="center"/>
    </xf>
    <xf numFmtId="2" fontId="7" fillId="3" borderId="1" xfId="0" applyNumberFormat="1" applyFont="1" applyFill="1" applyBorder="1" applyAlignment="1">
      <alignment horizontal="right" vertical="center"/>
    </xf>
    <xf numFmtId="2" fontId="7" fillId="3" borderId="3" xfId="0" applyNumberFormat="1" applyFont="1" applyFill="1" applyBorder="1" applyAlignment="1">
      <alignment vertical="center"/>
    </xf>
    <xf numFmtId="2" fontId="7" fillId="3" borderId="3" xfId="0" applyNumberFormat="1" applyFont="1" applyFill="1" applyBorder="1" applyAlignment="1">
      <alignment horizontal="right" vertical="center"/>
    </xf>
    <xf numFmtId="2" fontId="8" fillId="4" borderId="44" xfId="0" applyNumberFormat="1" applyFont="1" applyFill="1" applyBorder="1" applyAlignment="1">
      <alignment horizontal="center" vertical="center" wrapText="1"/>
    </xf>
    <xf numFmtId="2" fontId="7" fillId="4" borderId="9" xfId="0" applyNumberFormat="1" applyFont="1" applyFill="1" applyBorder="1" applyAlignment="1">
      <alignment vertical="center"/>
    </xf>
    <xf numFmtId="2" fontId="7" fillId="4" borderId="9" xfId="0" applyNumberFormat="1" applyFont="1" applyFill="1" applyBorder="1" applyAlignment="1">
      <alignment horizontal="right" vertical="center"/>
    </xf>
    <xf numFmtId="2" fontId="8" fillId="3" borderId="1" xfId="0" applyNumberFormat="1" applyFont="1" applyFill="1" applyBorder="1" applyAlignment="1">
      <alignment vertical="center"/>
    </xf>
    <xf numFmtId="2" fontId="17" fillId="3" borderId="1" xfId="0" applyNumberFormat="1" applyFont="1" applyFill="1" applyBorder="1" applyAlignment="1">
      <alignment vertical="center"/>
    </xf>
    <xf numFmtId="2" fontId="7" fillId="4" borderId="3" xfId="0" applyNumberFormat="1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right" vertical="center"/>
    </xf>
    <xf numFmtId="167" fontId="8" fillId="0" borderId="0" xfId="0" applyNumberFormat="1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2" fontId="1" fillId="3" borderId="3" xfId="0" applyNumberFormat="1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 wrapText="1"/>
    </xf>
    <xf numFmtId="2" fontId="4" fillId="4" borderId="44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/>
    </xf>
    <xf numFmtId="2" fontId="1" fillId="4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horizontal="left" vertical="center"/>
    </xf>
    <xf numFmtId="0" fontId="53" fillId="3" borderId="1" xfId="0" applyFont="1" applyFill="1" applyBorder="1" applyAlignment="1">
      <alignment horizontal="left" vertical="center"/>
    </xf>
    <xf numFmtId="0" fontId="53" fillId="3" borderId="3" xfId="0" applyFont="1" applyFill="1" applyBorder="1" applyAlignment="1">
      <alignment horizontal="left" vertical="center"/>
    </xf>
    <xf numFmtId="0" fontId="75" fillId="4" borderId="3" xfId="0" applyFont="1" applyFill="1" applyBorder="1" applyAlignment="1">
      <alignment horizontal="left" vertical="center"/>
    </xf>
    <xf numFmtId="0" fontId="53" fillId="0" borderId="0" xfId="0" applyFont="1" applyAlignment="1">
      <alignment vertical="center"/>
    </xf>
    <xf numFmtId="0" fontId="53" fillId="3" borderId="1" xfId="0" applyFont="1" applyFill="1" applyBorder="1" applyAlignment="1">
      <alignment horizontal="right" vertical="center"/>
    </xf>
    <xf numFmtId="49" fontId="53" fillId="3" borderId="3" xfId="0" applyNumberFormat="1" applyFont="1" applyFill="1" applyBorder="1" applyAlignment="1">
      <alignment horizontal="right" vertical="center"/>
    </xf>
    <xf numFmtId="0" fontId="75" fillId="4" borderId="3" xfId="0" applyFont="1" applyFill="1" applyBorder="1" applyAlignment="1">
      <alignment horizontal="right" vertical="center"/>
    </xf>
    <xf numFmtId="2" fontId="53" fillId="0" borderId="0" xfId="1" applyNumberFormat="1" applyFont="1" applyFill="1" applyBorder="1" applyAlignment="1">
      <alignment horizontal="right" vertical="center"/>
    </xf>
    <xf numFmtId="0" fontId="53" fillId="3" borderId="1" xfId="0" applyFont="1" applyFill="1" applyBorder="1" applyAlignment="1">
      <alignment vertical="center"/>
    </xf>
    <xf numFmtId="0" fontId="53" fillId="3" borderId="3" xfId="0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horizontal="right" vertical="center"/>
    </xf>
    <xf numFmtId="2" fontId="1" fillId="3" borderId="3" xfId="0" applyNumberFormat="1" applyFont="1" applyFill="1" applyBorder="1" applyAlignment="1">
      <alignment horizontal="right" vertical="center"/>
    </xf>
    <xf numFmtId="2" fontId="4" fillId="4" borderId="3" xfId="0" applyNumberFormat="1" applyFont="1" applyFill="1" applyBorder="1" applyAlignment="1">
      <alignment horizontal="right" vertical="center"/>
    </xf>
    <xf numFmtId="2" fontId="8" fillId="4" borderId="68" xfId="0" applyNumberFormat="1" applyFont="1" applyFill="1" applyBorder="1" applyAlignment="1">
      <alignment horizontal="center" vertical="center" wrapText="1"/>
    </xf>
    <xf numFmtId="0" fontId="53" fillId="4" borderId="9" xfId="0" applyFont="1" applyFill="1" applyBorder="1"/>
    <xf numFmtId="2" fontId="4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49" fontId="1" fillId="3" borderId="3" xfId="0" applyNumberFormat="1" applyFont="1" applyFill="1" applyBorder="1" applyAlignment="1">
      <alignment horizontal="right" vertical="center"/>
    </xf>
    <xf numFmtId="167" fontId="4" fillId="4" borderId="7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vertical="center"/>
    </xf>
    <xf numFmtId="2" fontId="1" fillId="0" borderId="0" xfId="0" applyNumberFormat="1" applyFont="1" applyBorder="1" applyAlignment="1">
      <alignment vertical="center"/>
    </xf>
    <xf numFmtId="0" fontId="53" fillId="0" borderId="0" xfId="0" applyFont="1" applyBorder="1"/>
    <xf numFmtId="0" fontId="67" fillId="3" borderId="1" xfId="0" applyFont="1" applyFill="1" applyBorder="1"/>
    <xf numFmtId="0" fontId="54" fillId="3" borderId="3" xfId="0" applyFont="1" applyFill="1" applyBorder="1"/>
    <xf numFmtId="0" fontId="54" fillId="4" borderId="3" xfId="0" applyFont="1" applyFill="1" applyBorder="1"/>
    <xf numFmtId="0" fontId="54" fillId="0" borderId="0" xfId="0" applyFont="1"/>
    <xf numFmtId="2" fontId="47" fillId="3" borderId="1" xfId="0" applyNumberFormat="1" applyFont="1" applyFill="1" applyBorder="1" applyAlignment="1">
      <alignment horizontal="center"/>
    </xf>
    <xf numFmtId="0" fontId="47" fillId="3" borderId="1" xfId="0" applyFont="1" applyFill="1" applyBorder="1" applyAlignment="1">
      <alignment horizontal="right"/>
    </xf>
    <xf numFmtId="2" fontId="47" fillId="3" borderId="3" xfId="0" applyNumberFormat="1" applyFont="1" applyFill="1" applyBorder="1" applyAlignment="1">
      <alignment horizontal="center"/>
    </xf>
    <xf numFmtId="49" fontId="47" fillId="3" borderId="3" xfId="0" applyNumberFormat="1" applyFont="1" applyFill="1" applyBorder="1" applyAlignment="1">
      <alignment horizontal="right"/>
    </xf>
    <xf numFmtId="167" fontId="4" fillId="4" borderId="66" xfId="0" applyNumberFormat="1" applyFont="1" applyFill="1" applyBorder="1" applyAlignment="1">
      <alignment horizontal="center" vertical="center" wrapText="1"/>
    </xf>
    <xf numFmtId="2" fontId="38" fillId="4" borderId="3" xfId="0" applyNumberFormat="1" applyFont="1" applyFill="1" applyBorder="1" applyAlignment="1">
      <alignment horizontal="center" vertical="justify"/>
    </xf>
    <xf numFmtId="0" fontId="38" fillId="4" borderId="3" xfId="0" applyFont="1" applyFill="1" applyBorder="1" applyAlignment="1">
      <alignment horizontal="right"/>
    </xf>
    <xf numFmtId="2" fontId="47" fillId="0" borderId="0" xfId="0" applyNumberFormat="1" applyFont="1" applyBorder="1" applyAlignment="1">
      <alignment horizontal="center"/>
    </xf>
    <xf numFmtId="2" fontId="47" fillId="0" borderId="0" xfId="0" applyNumberFormat="1" applyFont="1" applyAlignment="1">
      <alignment horizontal="center"/>
    </xf>
    <xf numFmtId="2" fontId="8" fillId="3" borderId="1" xfId="0" applyNumberFormat="1" applyFont="1" applyFill="1" applyBorder="1"/>
    <xf numFmtId="2" fontId="7" fillId="3" borderId="3" xfId="0" applyNumberFormat="1" applyFont="1" applyFill="1" applyBorder="1"/>
    <xf numFmtId="2" fontId="7" fillId="4" borderId="3" xfId="0" applyNumberFormat="1" applyFont="1" applyFill="1" applyBorder="1"/>
    <xf numFmtId="0" fontId="50" fillId="3" borderId="1" xfId="0" applyFont="1" applyFill="1" applyBorder="1" applyAlignment="1">
      <alignment horizontal="center" vertical="center"/>
    </xf>
    <xf numFmtId="0" fontId="50" fillId="3" borderId="3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2" fontId="8" fillId="3" borderId="55" xfId="0" applyNumberFormat="1" applyFont="1" applyFill="1" applyBorder="1" applyAlignment="1">
      <alignment horizontal="center" vertical="center" wrapText="1"/>
    </xf>
    <xf numFmtId="167" fontId="8" fillId="3" borderId="55" xfId="0" applyNumberFormat="1" applyFont="1" applyFill="1" applyBorder="1" applyAlignment="1">
      <alignment horizontal="center" vertical="center" wrapText="1"/>
    </xf>
    <xf numFmtId="2" fontId="8" fillId="4" borderId="5" xfId="12" applyNumberFormat="1" applyFont="1" applyFill="1" applyBorder="1" applyAlignment="1">
      <alignment horizontal="center" vertical="center" wrapText="1"/>
    </xf>
    <xf numFmtId="2" fontId="7" fillId="0" borderId="0" xfId="12" applyNumberFormat="1" applyFont="1"/>
    <xf numFmtId="0" fontId="56" fillId="0" borderId="0" xfId="0" applyFont="1" applyBorder="1" applyAlignment="1">
      <alignment vertical="center"/>
    </xf>
    <xf numFmtId="0" fontId="56" fillId="0" borderId="0" xfId="5" applyFont="1" applyAlignment="1">
      <alignment horizontal="left" vertical="center" wrapText="1"/>
    </xf>
    <xf numFmtId="2" fontId="56" fillId="0" borderId="0" xfId="5" applyNumberFormat="1" applyFont="1" applyAlignment="1">
      <alignment horizontal="right" vertical="center" wrapText="1"/>
    </xf>
    <xf numFmtId="9" fontId="56" fillId="0" borderId="0" xfId="14" applyFont="1" applyFill="1" applyBorder="1" applyAlignment="1">
      <alignment vertical="center"/>
    </xf>
    <xf numFmtId="0" fontId="1" fillId="0" borderId="47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2" fontId="1" fillId="0" borderId="12" xfId="1" applyNumberFormat="1" applyFont="1" applyFill="1" applyBorder="1" applyAlignment="1">
      <alignment horizontal="center" vertical="center"/>
    </xf>
    <xf numFmtId="0" fontId="1" fillId="0" borderId="20" xfId="5" applyFont="1" applyBorder="1" applyAlignment="1">
      <alignment horizontal="center" vertical="center"/>
    </xf>
    <xf numFmtId="0" fontId="1" fillId="0" borderId="21" xfId="5" applyFont="1" applyBorder="1" applyAlignment="1">
      <alignment horizontal="center" vertical="center"/>
    </xf>
    <xf numFmtId="49" fontId="29" fillId="0" borderId="61" xfId="9" applyNumberFormat="1" applyBorder="1" applyAlignment="1">
      <alignment horizontal="center" vertical="center"/>
    </xf>
    <xf numFmtId="1" fontId="1" fillId="0" borderId="16" xfId="1" applyNumberFormat="1" applyFont="1" applyFill="1" applyBorder="1" applyAlignment="1">
      <alignment horizontal="right" vertical="center"/>
    </xf>
    <xf numFmtId="165" fontId="1" fillId="0" borderId="16" xfId="1" applyNumberFormat="1" applyFont="1" applyFill="1" applyBorder="1" applyAlignment="1">
      <alignment horizontal="right" vertical="center"/>
    </xf>
    <xf numFmtId="0" fontId="1" fillId="0" borderId="16" xfId="1" applyNumberFormat="1" applyFont="1" applyFill="1" applyBorder="1" applyAlignment="1">
      <alignment horizontal="right" vertical="center"/>
    </xf>
    <xf numFmtId="0" fontId="1" fillId="0" borderId="63" xfId="1" applyNumberFormat="1" applyFont="1" applyFill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48" xfId="0" applyFont="1" applyBorder="1" applyAlignment="1">
      <alignment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8" fillId="3" borderId="28" xfId="12" applyFont="1" applyFill="1" applyBorder="1" applyAlignment="1">
      <alignment horizontal="center" vertical="center" wrapText="1"/>
    </xf>
    <xf numFmtId="2" fontId="1" fillId="2" borderId="13" xfId="12" applyNumberFormat="1" applyFill="1" applyBorder="1" applyAlignment="1">
      <alignment horizontal="center" vertical="center" wrapText="1"/>
    </xf>
    <xf numFmtId="0" fontId="1" fillId="2" borderId="49" xfId="12" applyFill="1" applyBorder="1" applyAlignment="1">
      <alignment horizontal="center" vertical="center" wrapText="1"/>
    </xf>
    <xf numFmtId="0" fontId="1" fillId="2" borderId="77" xfId="12" applyFill="1" applyBorder="1" applyAlignment="1">
      <alignment horizontal="center" vertical="center" wrapText="1"/>
    </xf>
    <xf numFmtId="2" fontId="29" fillId="2" borderId="0" xfId="8" applyNumberFormat="1" applyFill="1" applyAlignment="1">
      <alignment horizontal="right" vertical="center"/>
    </xf>
    <xf numFmtId="2" fontId="29" fillId="2" borderId="0" xfId="8" applyNumberFormat="1" applyFill="1" applyAlignment="1">
      <alignment horizontal="center" vertical="center"/>
    </xf>
    <xf numFmtId="2" fontId="7" fillId="2" borderId="0" xfId="0" applyNumberFormat="1" applyFont="1" applyFill="1" applyAlignment="1">
      <alignment vertical="center"/>
    </xf>
    <xf numFmtId="0" fontId="0" fillId="2" borderId="0" xfId="0" applyFill="1"/>
    <xf numFmtId="0" fontId="1" fillId="2" borderId="0" xfId="12" applyFill="1"/>
    <xf numFmtId="2" fontId="1" fillId="2" borderId="10" xfId="12" applyNumberFormat="1" applyFill="1" applyBorder="1" applyAlignment="1">
      <alignment horizontal="center" vertical="center" wrapText="1"/>
    </xf>
    <xf numFmtId="0" fontId="1" fillId="2" borderId="59" xfId="12" applyFill="1" applyBorder="1" applyAlignment="1">
      <alignment horizontal="center" vertical="center" wrapText="1"/>
    </xf>
    <xf numFmtId="0" fontId="1" fillId="2" borderId="78" xfId="12" applyFill="1" applyBorder="1" applyAlignment="1">
      <alignment horizontal="center" vertical="center" wrapText="1"/>
    </xf>
    <xf numFmtId="2" fontId="1" fillId="2" borderId="12" xfId="12" applyNumberFormat="1" applyFill="1" applyBorder="1" applyAlignment="1">
      <alignment horizontal="center" vertical="center" wrapText="1"/>
    </xf>
    <xf numFmtId="0" fontId="1" fillId="2" borderId="60" xfId="12" applyFill="1" applyBorder="1" applyAlignment="1">
      <alignment horizontal="center" vertical="center" wrapText="1"/>
    </xf>
    <xf numFmtId="0" fontId="1" fillId="2" borderId="79" xfId="12" applyFill="1" applyBorder="1" applyAlignment="1">
      <alignment horizontal="center" vertical="center" wrapText="1"/>
    </xf>
    <xf numFmtId="2" fontId="1" fillId="2" borderId="14" xfId="12" applyNumberFormat="1" applyFill="1" applyBorder="1" applyAlignment="1">
      <alignment horizontal="center" vertical="center" wrapText="1"/>
    </xf>
    <xf numFmtId="0" fontId="1" fillId="2" borderId="15" xfId="12" applyFill="1" applyBorder="1" applyAlignment="1">
      <alignment horizontal="center" vertical="center" wrapText="1"/>
    </xf>
    <xf numFmtId="0" fontId="1" fillId="2" borderId="76" xfId="12" applyFill="1" applyBorder="1" applyAlignment="1">
      <alignment horizontal="center" vertical="center" wrapText="1"/>
    </xf>
    <xf numFmtId="2" fontId="1" fillId="2" borderId="16" xfId="12" applyNumberFormat="1" applyFill="1" applyBorder="1" applyAlignment="1">
      <alignment horizontal="center" vertical="center" wrapText="1"/>
    </xf>
    <xf numFmtId="0" fontId="1" fillId="2" borderId="63" xfId="12" applyFill="1" applyBorder="1" applyAlignment="1">
      <alignment horizontal="center" vertical="center" wrapText="1"/>
    </xf>
    <xf numFmtId="0" fontId="1" fillId="2" borderId="73" xfId="12" applyFill="1" applyBorder="1" applyAlignment="1">
      <alignment horizontal="center" vertical="center" wrapText="1"/>
    </xf>
    <xf numFmtId="0" fontId="56" fillId="2" borderId="0" xfId="0" applyFont="1" applyFill="1"/>
    <xf numFmtId="0" fontId="64" fillId="2" borderId="0" xfId="0" applyFont="1" applyFill="1"/>
    <xf numFmtId="0" fontId="4" fillId="2" borderId="16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 wrapText="1"/>
    </xf>
    <xf numFmtId="0" fontId="1" fillId="2" borderId="0" xfId="0" applyFont="1" applyFill="1"/>
    <xf numFmtId="0" fontId="72" fillId="2" borderId="0" xfId="0" applyFont="1" applyFill="1" applyBorder="1"/>
    <xf numFmtId="2" fontId="69" fillId="2" borderId="0" xfId="0" applyNumberFormat="1" applyFont="1" applyFill="1"/>
    <xf numFmtId="2" fontId="60" fillId="2" borderId="0" xfId="0" applyNumberFormat="1" applyFont="1" applyFill="1" applyAlignment="1">
      <alignment vertical="center"/>
    </xf>
    <xf numFmtId="0" fontId="72" fillId="2" borderId="0" xfId="0" applyFont="1" applyFill="1"/>
    <xf numFmtId="0" fontId="74" fillId="2" borderId="0" xfId="0" applyFont="1" applyFill="1"/>
    <xf numFmtId="0" fontId="74" fillId="2" borderId="0" xfId="0" applyFont="1" applyFill="1" applyBorder="1"/>
    <xf numFmtId="2" fontId="56" fillId="2" borderId="0" xfId="0" applyNumberFormat="1" applyFont="1" applyFill="1" applyAlignment="1">
      <alignment vertical="center"/>
    </xf>
    <xf numFmtId="0" fontId="8" fillId="2" borderId="64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center" vertical="center"/>
    </xf>
    <xf numFmtId="2" fontId="7" fillId="2" borderId="15" xfId="1" applyNumberFormat="1" applyFont="1" applyFill="1" applyBorder="1" applyAlignment="1">
      <alignment horizontal="center" vertical="center"/>
    </xf>
    <xf numFmtId="0" fontId="7" fillId="2" borderId="15" xfId="1" applyNumberFormat="1" applyFont="1" applyFill="1" applyBorder="1" applyAlignment="1">
      <alignment horizontal="center" vertical="center"/>
    </xf>
    <xf numFmtId="0" fontId="7" fillId="2" borderId="76" xfId="1" applyNumberFormat="1" applyFont="1" applyFill="1" applyBorder="1" applyAlignment="1">
      <alignment horizontal="center" vertical="center"/>
    </xf>
    <xf numFmtId="2" fontId="53" fillId="2" borderId="0" xfId="0" applyNumberFormat="1" applyFont="1" applyFill="1" applyAlignment="1">
      <alignment vertical="center"/>
    </xf>
    <xf numFmtId="0" fontId="7" fillId="2" borderId="0" xfId="0" applyFont="1" applyFill="1"/>
    <xf numFmtId="0" fontId="8" fillId="2" borderId="63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60" xfId="1" applyNumberFormat="1" applyFont="1" applyFill="1" applyBorder="1" applyAlignment="1">
      <alignment horizontal="center" vertical="center"/>
    </xf>
    <xf numFmtId="0" fontId="7" fillId="2" borderId="79" xfId="1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9" xfId="1" applyNumberFormat="1" applyFont="1" applyFill="1" applyBorder="1" applyAlignment="1">
      <alignment horizontal="center" vertical="center"/>
    </xf>
    <xf numFmtId="0" fontId="7" fillId="2" borderId="77" xfId="1" applyNumberFormat="1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63" xfId="1" applyNumberFormat="1" applyFont="1" applyFill="1" applyBorder="1" applyAlignment="1">
      <alignment horizontal="center" vertical="center"/>
    </xf>
    <xf numFmtId="0" fontId="7" fillId="2" borderId="73" xfId="1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1" fillId="2" borderId="36" xfId="0" applyFont="1" applyFill="1" applyBorder="1" applyAlignment="1">
      <alignment horizontal="center" vertical="center"/>
    </xf>
    <xf numFmtId="165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right" vertical="center"/>
    </xf>
    <xf numFmtId="49" fontId="1" fillId="2" borderId="21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2" fontId="1" fillId="2" borderId="59" xfId="1" applyNumberFormat="1" applyFont="1" applyFill="1" applyBorder="1" applyAlignment="1">
      <alignment horizontal="center" vertical="center"/>
    </xf>
    <xf numFmtId="0" fontId="1" fillId="2" borderId="59" xfId="1" applyNumberFormat="1" applyFont="1" applyFill="1" applyBorder="1" applyAlignment="1">
      <alignment horizontal="center" vertical="center"/>
    </xf>
    <xf numFmtId="0" fontId="1" fillId="2" borderId="78" xfId="1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5" fontId="1" fillId="2" borderId="1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right" vertical="center"/>
    </xf>
    <xf numFmtId="2" fontId="1" fillId="2" borderId="36" xfId="1" applyNumberFormat="1" applyFont="1" applyFill="1" applyBorder="1" applyAlignment="1">
      <alignment horizontal="center" vertical="center"/>
    </xf>
    <xf numFmtId="0" fontId="1" fillId="2" borderId="36" xfId="1" applyNumberFormat="1" applyFont="1" applyFill="1" applyBorder="1" applyAlignment="1">
      <alignment horizontal="center" vertical="center"/>
    </xf>
    <xf numFmtId="0" fontId="1" fillId="2" borderId="75" xfId="1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4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/>
    </xf>
    <xf numFmtId="0" fontId="4" fillId="2" borderId="16" xfId="0" applyFont="1" applyFill="1" applyBorder="1" applyAlignment="1">
      <alignment vertical="center"/>
    </xf>
    <xf numFmtId="0" fontId="1" fillId="2" borderId="63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49" fontId="1" fillId="2" borderId="63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right" vertical="center"/>
    </xf>
    <xf numFmtId="0" fontId="60" fillId="2" borderId="0" xfId="0" applyFont="1" applyFill="1"/>
    <xf numFmtId="2" fontId="59" fillId="2" borderId="0" xfId="0" applyNumberFormat="1" applyFont="1" applyFill="1" applyAlignment="1">
      <alignment vertical="center"/>
    </xf>
    <xf numFmtId="0" fontId="59" fillId="2" borderId="0" xfId="0" applyFont="1" applyFill="1"/>
    <xf numFmtId="2" fontId="59" fillId="2" borderId="0" xfId="0" applyNumberFormat="1" applyFont="1" applyFill="1"/>
    <xf numFmtId="0" fontId="56" fillId="2" borderId="0" xfId="0" applyFont="1" applyFill="1" applyAlignment="1">
      <alignment vertical="center"/>
    </xf>
    <xf numFmtId="49" fontId="1" fillId="2" borderId="61" xfId="5" applyNumberFormat="1" applyFont="1" applyFill="1" applyBorder="1" applyAlignment="1">
      <alignment horizontal="center" vertical="center"/>
    </xf>
    <xf numFmtId="49" fontId="4" fillId="2" borderId="16" xfId="5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2" fontId="76" fillId="0" borderId="13" xfId="14" applyNumberFormat="1" applyFont="1" applyBorder="1" applyAlignment="1">
      <alignment horizontal="center"/>
    </xf>
    <xf numFmtId="2" fontId="76" fillId="0" borderId="10" xfId="14" applyNumberFormat="1" applyFont="1" applyBorder="1" applyAlignment="1">
      <alignment horizontal="center"/>
    </xf>
    <xf numFmtId="2" fontId="76" fillId="0" borderId="10" xfId="7" applyNumberFormat="1" applyFont="1" applyBorder="1" applyAlignment="1">
      <alignment horizontal="center"/>
    </xf>
    <xf numFmtId="2" fontId="76" fillId="0" borderId="10" xfId="14" applyNumberFormat="1" applyFont="1" applyFill="1" applyBorder="1" applyAlignment="1">
      <alignment horizontal="center"/>
    </xf>
    <xf numFmtId="49" fontId="31" fillId="2" borderId="0" xfId="0" applyNumberFormat="1" applyFont="1" applyFill="1" applyBorder="1" applyAlignment="1">
      <alignment horizontal="left"/>
    </xf>
    <xf numFmtId="2" fontId="4" fillId="4" borderId="6" xfId="0" applyNumberFormat="1" applyFont="1" applyFill="1" applyBorder="1" applyAlignment="1">
      <alignment horizontal="center" vertical="center" wrapText="1"/>
    </xf>
    <xf numFmtId="0" fontId="77" fillId="0" borderId="0" xfId="0" applyFont="1" applyAlignment="1">
      <alignment horizontal="center"/>
    </xf>
    <xf numFmtId="0" fontId="8" fillId="4" borderId="96" xfId="12" applyFont="1" applyFill="1" applyBorder="1" applyAlignment="1">
      <alignment horizontal="center" vertical="center" wrapText="1"/>
    </xf>
    <xf numFmtId="0" fontId="17" fillId="3" borderId="2" xfId="12" applyFont="1" applyFill="1" applyBorder="1"/>
    <xf numFmtId="0" fontId="4" fillId="4" borderId="66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84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165" fontId="1" fillId="0" borderId="32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right" vertical="center"/>
    </xf>
    <xf numFmtId="1" fontId="8" fillId="0" borderId="1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0" fontId="0" fillId="0" borderId="3" xfId="0" applyBorder="1"/>
    <xf numFmtId="0" fontId="1" fillId="2" borderId="12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0" fontId="78" fillId="0" borderId="0" xfId="0" applyFont="1" applyAlignment="1">
      <alignment horizontal="center"/>
    </xf>
    <xf numFmtId="0" fontId="4" fillId="0" borderId="43" xfId="12" applyFont="1" applyBorder="1" applyAlignment="1">
      <alignment horizontal="center" vertical="center" wrapText="1"/>
    </xf>
    <xf numFmtId="0" fontId="1" fillId="0" borderId="14" xfId="12" applyBorder="1" applyAlignment="1">
      <alignment horizontal="center" vertical="center" wrapText="1"/>
    </xf>
    <xf numFmtId="1" fontId="1" fillId="0" borderId="14" xfId="12" applyNumberFormat="1" applyBorder="1" applyAlignment="1">
      <alignment horizontal="center" vertical="center" wrapText="1"/>
    </xf>
    <xf numFmtId="1" fontId="1" fillId="0" borderId="29" xfId="12" applyNumberFormat="1" applyBorder="1" applyAlignment="1">
      <alignment horizontal="center" vertical="center" wrapText="1"/>
    </xf>
    <xf numFmtId="0" fontId="4" fillId="0" borderId="42" xfId="12" applyFont="1" applyBorder="1" applyAlignment="1">
      <alignment vertical="center" wrapText="1"/>
    </xf>
    <xf numFmtId="0" fontId="4" fillId="0" borderId="36" xfId="12" applyFont="1" applyBorder="1" applyAlignment="1">
      <alignment horizontal="center" vertical="center" wrapText="1"/>
    </xf>
    <xf numFmtId="165" fontId="1" fillId="0" borderId="10" xfId="12" applyNumberFormat="1" applyBorder="1" applyAlignment="1">
      <alignment horizontal="center" vertical="center" wrapText="1"/>
    </xf>
    <xf numFmtId="49" fontId="1" fillId="0" borderId="10" xfId="12" applyNumberFormat="1" applyBorder="1" applyAlignment="1">
      <alignment horizontal="center" vertical="center" wrapText="1"/>
    </xf>
    <xf numFmtId="1" fontId="1" fillId="0" borderId="10" xfId="12" applyNumberFormat="1" applyBorder="1" applyAlignment="1">
      <alignment horizontal="center" vertical="center" wrapText="1"/>
    </xf>
    <xf numFmtId="0" fontId="4" fillId="0" borderId="61" xfId="12" applyFont="1" applyBorder="1" applyAlignment="1">
      <alignment vertical="center" wrapText="1"/>
    </xf>
    <xf numFmtId="49" fontId="1" fillId="0" borderId="12" xfId="12" applyNumberFormat="1" applyBorder="1" applyAlignment="1">
      <alignment horizontal="center" vertical="center" wrapText="1"/>
    </xf>
    <xf numFmtId="1" fontId="1" fillId="0" borderId="12" xfId="12" applyNumberFormat="1" applyBorder="1" applyAlignment="1">
      <alignment horizontal="center" vertical="center" wrapText="1"/>
    </xf>
    <xf numFmtId="0" fontId="1" fillId="0" borderId="64" xfId="12" applyBorder="1" applyAlignment="1">
      <alignment horizontal="center" vertical="center" wrapText="1"/>
    </xf>
    <xf numFmtId="165" fontId="1" fillId="0" borderId="14" xfId="12" applyNumberFormat="1" applyBorder="1" applyAlignment="1">
      <alignment horizontal="center" vertical="center" wrapText="1"/>
    </xf>
    <xf numFmtId="165" fontId="1" fillId="0" borderId="12" xfId="12" applyNumberFormat="1" applyBorder="1" applyAlignment="1">
      <alignment horizontal="center" vertical="center" wrapText="1"/>
    </xf>
    <xf numFmtId="0" fontId="50" fillId="4" borderId="5" xfId="0" applyFont="1" applyFill="1" applyBorder="1" applyAlignment="1">
      <alignment horizontal="center" vertical="center"/>
    </xf>
    <xf numFmtId="49" fontId="16" fillId="0" borderId="0" xfId="0" applyNumberFormat="1" applyFont="1" applyBorder="1" applyAlignment="1">
      <alignment horizontal="left" wrapText="1"/>
    </xf>
    <xf numFmtId="0" fontId="4" fillId="0" borderId="32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67" xfId="0" applyFont="1" applyBorder="1" applyAlignment="1">
      <alignment horizontal="center" vertical="center"/>
    </xf>
    <xf numFmtId="1" fontId="29" fillId="0" borderId="25" xfId="9" applyNumberFormat="1" applyBorder="1" applyAlignment="1">
      <alignment horizontal="center" vertical="center"/>
    </xf>
    <xf numFmtId="1" fontId="2" fillId="0" borderId="49" xfId="1" applyNumberFormat="1" applyFont="1" applyFill="1" applyBorder="1" applyAlignment="1">
      <alignment horizontal="center" vertical="center"/>
    </xf>
    <xf numFmtId="1" fontId="7" fillId="0" borderId="98" xfId="1" applyNumberFormat="1" applyFont="1" applyFill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36" xfId="0" applyNumberFormat="1" applyFont="1" applyBorder="1" applyAlignment="1">
      <alignment horizontal="center" vertical="center"/>
    </xf>
    <xf numFmtId="1" fontId="7" fillId="0" borderId="63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horizontal="center"/>
    </xf>
    <xf numFmtId="49" fontId="1" fillId="0" borderId="36" xfId="12" applyNumberFormat="1" applyBorder="1"/>
    <xf numFmtId="1" fontId="1" fillId="0" borderId="28" xfId="12" applyNumberFormat="1" applyBorder="1" applyAlignment="1">
      <alignment horizontal="center" vertical="center" wrapText="1"/>
    </xf>
    <xf numFmtId="1" fontId="1" fillId="0" borderId="30" xfId="12" applyNumberFormat="1" applyBorder="1" applyAlignment="1">
      <alignment horizontal="center" vertical="center" wrapText="1"/>
    </xf>
    <xf numFmtId="49" fontId="47" fillId="0" borderId="0" xfId="0" applyNumberFormat="1" applyFont="1" applyBorder="1" applyAlignment="1">
      <alignment horizontal="left" wrapText="1"/>
    </xf>
    <xf numFmtId="49" fontId="7" fillId="5" borderId="20" xfId="5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2" fontId="8" fillId="4" borderId="96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72" xfId="0" applyFont="1" applyFill="1" applyBorder="1" applyAlignment="1">
      <alignment vertical="center" wrapText="1"/>
    </xf>
    <xf numFmtId="0" fontId="1" fillId="0" borderId="34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1" fontId="1" fillId="0" borderId="0" xfId="0" applyNumberFormat="1" applyFont="1" applyAlignment="1">
      <alignment horizontal="left"/>
    </xf>
    <xf numFmtId="0" fontId="1" fillId="2" borderId="0" xfId="12" applyFill="1" applyBorder="1" applyAlignment="1">
      <alignment horizontal="left"/>
    </xf>
    <xf numFmtId="0" fontId="1" fillId="0" borderId="0" xfId="12" applyBorder="1" applyAlignment="1">
      <alignment horizontal="right"/>
    </xf>
    <xf numFmtId="2" fontId="1" fillId="0" borderId="0" xfId="12" applyNumberFormat="1" applyBorder="1"/>
    <xf numFmtId="2" fontId="1" fillId="0" borderId="0" xfId="12" applyNumberFormat="1" applyBorder="1" applyAlignment="1">
      <alignment horizontal="center" vertical="center"/>
    </xf>
    <xf numFmtId="9" fontId="1" fillId="0" borderId="0" xfId="12" applyNumberFormat="1" applyBorder="1" applyAlignment="1">
      <alignment horizontal="center" vertical="center" wrapText="1"/>
    </xf>
    <xf numFmtId="0" fontId="1" fillId="0" borderId="0" xfId="12" applyBorder="1" applyAlignment="1">
      <alignment horizontal="right" vertical="center" wrapText="1"/>
    </xf>
    <xf numFmtId="2" fontId="1" fillId="0" borderId="0" xfId="12" quotePrefix="1" applyNumberFormat="1" applyBorder="1" applyAlignment="1">
      <alignment horizontal="center" vertical="center" wrapText="1"/>
    </xf>
    <xf numFmtId="9" fontId="1" fillId="0" borderId="0" xfId="12" applyNumberFormat="1" applyBorder="1" applyAlignment="1">
      <alignment horizontal="center"/>
    </xf>
    <xf numFmtId="2" fontId="1" fillId="0" borderId="0" xfId="12" applyNumberFormat="1" applyBorder="1" applyAlignment="1">
      <alignment horizontal="center"/>
    </xf>
    <xf numFmtId="49" fontId="1" fillId="0" borderId="0" xfId="0" quotePrefix="1" applyNumberFormat="1" applyFont="1" applyAlignment="1">
      <alignment horizontal="center"/>
    </xf>
    <xf numFmtId="2" fontId="1" fillId="0" borderId="0" xfId="12" quotePrefix="1" applyNumberFormat="1" applyBorder="1" applyAlignment="1">
      <alignment horizontal="center"/>
    </xf>
    <xf numFmtId="0" fontId="1" fillId="0" borderId="10" xfId="0" quotePrefix="1" applyFont="1" applyBorder="1" applyAlignment="1">
      <alignment horizontal="center" vertical="center"/>
    </xf>
    <xf numFmtId="173" fontId="47" fillId="0" borderId="36" xfId="0" applyNumberFormat="1" applyFont="1" applyBorder="1"/>
    <xf numFmtId="173" fontId="47" fillId="0" borderId="75" xfId="0" applyNumberFormat="1" applyFont="1" applyBorder="1"/>
    <xf numFmtId="173" fontId="47" fillId="0" borderId="94" xfId="0" applyNumberFormat="1" applyFont="1" applyBorder="1"/>
    <xf numFmtId="173" fontId="47" fillId="0" borderId="87" xfId="0" applyNumberFormat="1" applyFont="1" applyBorder="1"/>
    <xf numFmtId="2" fontId="79" fillId="0" borderId="0" xfId="0" applyNumberFormat="1" applyFont="1" applyAlignment="1">
      <alignment vertical="center"/>
    </xf>
    <xf numFmtId="164" fontId="79" fillId="0" borderId="0" xfId="1" applyFont="1" applyFill="1" applyBorder="1" applyAlignment="1">
      <alignment vertical="center"/>
    </xf>
    <xf numFmtId="171" fontId="79" fillId="0" borderId="0" xfId="1" applyNumberFormat="1" applyFont="1" applyFill="1" applyBorder="1" applyAlignment="1">
      <alignment vertical="center"/>
    </xf>
    <xf numFmtId="0" fontId="79" fillId="0" borderId="0" xfId="0" applyFont="1" applyBorder="1" applyAlignment="1">
      <alignment vertical="center"/>
    </xf>
    <xf numFmtId="0" fontId="79" fillId="0" borderId="0" xfId="5" applyFont="1" applyAlignment="1">
      <alignment horizontal="left" vertical="center" wrapText="1"/>
    </xf>
    <xf numFmtId="2" fontId="79" fillId="0" borderId="0" xfId="5" applyNumberFormat="1" applyFont="1" applyAlignment="1">
      <alignment horizontal="right" vertical="center" wrapText="1"/>
    </xf>
    <xf numFmtId="9" fontId="79" fillId="0" borderId="0" xfId="14" applyFont="1" applyFill="1" applyBorder="1" applyAlignment="1">
      <alignment vertical="center"/>
    </xf>
    <xf numFmtId="0" fontId="79" fillId="0" borderId="0" xfId="0" applyFont="1" applyAlignment="1">
      <alignment vertical="center"/>
    </xf>
    <xf numFmtId="0" fontId="4" fillId="0" borderId="36" xfId="0" applyFont="1" applyBorder="1" applyAlignment="1">
      <alignment horizontal="center" vertical="center"/>
    </xf>
    <xf numFmtId="1" fontId="1" fillId="0" borderId="0" xfId="0" quotePrefix="1" applyNumberFormat="1" applyFont="1" applyAlignment="1">
      <alignment horizontal="center"/>
    </xf>
    <xf numFmtId="2" fontId="7" fillId="0" borderId="13" xfId="1" applyNumberFormat="1" applyFont="1" applyFill="1" applyBorder="1" applyAlignment="1">
      <alignment horizontal="right" vertical="center"/>
    </xf>
    <xf numFmtId="2" fontId="7" fillId="0" borderId="16" xfId="1" applyNumberFormat="1" applyFont="1" applyFill="1" applyBorder="1" applyAlignment="1">
      <alignment horizontal="right" vertical="center"/>
    </xf>
    <xf numFmtId="2" fontId="7" fillId="0" borderId="14" xfId="1" applyNumberFormat="1" applyFont="1" applyFill="1" applyBorder="1" applyAlignment="1">
      <alignment horizontal="right" vertical="center"/>
    </xf>
    <xf numFmtId="2" fontId="7" fillId="0" borderId="17" xfId="1" applyNumberFormat="1" applyFont="1" applyFill="1" applyBorder="1" applyAlignment="1">
      <alignment horizontal="right" vertical="center"/>
    </xf>
    <xf numFmtId="2" fontId="7" fillId="0" borderId="10" xfId="1" applyNumberFormat="1" applyFont="1" applyFill="1" applyBorder="1" applyAlignment="1">
      <alignment horizontal="right" vertical="center"/>
    </xf>
    <xf numFmtId="2" fontId="7" fillId="0" borderId="11" xfId="1" applyNumberFormat="1" applyFont="1" applyFill="1" applyBorder="1" applyAlignment="1">
      <alignment horizontal="right" vertical="center"/>
    </xf>
    <xf numFmtId="2" fontId="7" fillId="0" borderId="12" xfId="1" applyNumberFormat="1" applyFont="1" applyFill="1" applyBorder="1" applyAlignment="1">
      <alignment horizontal="right" vertical="center"/>
    </xf>
    <xf numFmtId="1" fontId="1" fillId="0" borderId="14" xfId="1" applyNumberFormat="1" applyFont="1" applyFill="1" applyBorder="1" applyAlignment="1">
      <alignment horizontal="right" vertical="center"/>
    </xf>
    <xf numFmtId="165" fontId="1" fillId="0" borderId="39" xfId="1" applyNumberFormat="1" applyFont="1" applyFill="1" applyBorder="1" applyAlignment="1">
      <alignment horizontal="right" vertical="center"/>
    </xf>
    <xf numFmtId="0" fontId="1" fillId="0" borderId="14" xfId="1" applyNumberFormat="1" applyFont="1" applyFill="1" applyBorder="1" applyAlignment="1">
      <alignment horizontal="right" vertical="center"/>
    </xf>
    <xf numFmtId="165" fontId="1" fillId="0" borderId="14" xfId="0" applyNumberFormat="1" applyFont="1" applyBorder="1" applyAlignment="1">
      <alignment horizontal="right"/>
    </xf>
    <xf numFmtId="2" fontId="1" fillId="0" borderId="15" xfId="1" applyNumberFormat="1" applyFont="1" applyFill="1" applyBorder="1" applyAlignment="1">
      <alignment horizontal="right" vertical="center"/>
    </xf>
    <xf numFmtId="1" fontId="1" fillId="0" borderId="10" xfId="1" applyNumberFormat="1" applyFont="1" applyFill="1" applyBorder="1" applyAlignment="1">
      <alignment horizontal="right" vertical="center"/>
    </xf>
    <xf numFmtId="165" fontId="1" fillId="0" borderId="37" xfId="1" applyNumberFormat="1" applyFont="1" applyFill="1" applyBorder="1" applyAlignment="1">
      <alignment horizontal="right" vertical="center"/>
    </xf>
    <xf numFmtId="0" fontId="1" fillId="0" borderId="10" xfId="1" applyNumberFormat="1" applyFont="1" applyFill="1" applyBorder="1" applyAlignment="1">
      <alignment horizontal="right" vertical="center"/>
    </xf>
    <xf numFmtId="165" fontId="1" fillId="0" borderId="10" xfId="0" applyNumberFormat="1" applyFont="1" applyBorder="1" applyAlignment="1">
      <alignment horizontal="right"/>
    </xf>
    <xf numFmtId="2" fontId="1" fillId="0" borderId="59" xfId="1" applyNumberFormat="1" applyFont="1" applyFill="1" applyBorder="1" applyAlignment="1">
      <alignment horizontal="right" vertical="center"/>
    </xf>
    <xf numFmtId="165" fontId="1" fillId="0" borderId="33" xfId="1" applyNumberFormat="1" applyFont="1" applyFill="1" applyBorder="1" applyAlignment="1">
      <alignment horizontal="right" vertical="center"/>
    </xf>
    <xf numFmtId="165" fontId="1" fillId="0" borderId="16" xfId="0" applyNumberFormat="1" applyFont="1" applyBorder="1" applyAlignment="1">
      <alignment horizontal="right"/>
    </xf>
    <xf numFmtId="2" fontId="1" fillId="0" borderId="16" xfId="1" applyNumberFormat="1" applyFont="1" applyFill="1" applyBorder="1" applyAlignment="1">
      <alignment horizontal="right" vertical="center"/>
    </xf>
    <xf numFmtId="2" fontId="1" fillId="0" borderId="63" xfId="1" applyNumberFormat="1" applyFont="1" applyFill="1" applyBorder="1" applyAlignment="1">
      <alignment horizontal="right" vertical="center"/>
    </xf>
    <xf numFmtId="1" fontId="1" fillId="0" borderId="13" xfId="1" applyNumberFormat="1" applyFont="1" applyFill="1" applyBorder="1" applyAlignment="1">
      <alignment horizontal="right" vertical="center"/>
    </xf>
    <xf numFmtId="165" fontId="1" fillId="0" borderId="40" xfId="1" applyNumberFormat="1" applyFont="1" applyFill="1" applyBorder="1" applyAlignment="1">
      <alignment horizontal="right" vertical="center"/>
    </xf>
    <xf numFmtId="0" fontId="1" fillId="0" borderId="13" xfId="1" applyNumberFormat="1" applyFont="1" applyFill="1" applyBorder="1" applyAlignment="1">
      <alignment horizontal="right" vertical="center"/>
    </xf>
    <xf numFmtId="165" fontId="1" fillId="0" borderId="13" xfId="0" applyNumberFormat="1" applyFont="1" applyBorder="1" applyAlignment="1">
      <alignment horizontal="right" vertical="center"/>
    </xf>
    <xf numFmtId="2" fontId="1" fillId="0" borderId="49" xfId="1" applyNumberFormat="1" applyFont="1" applyFill="1" applyBorder="1" applyAlignment="1">
      <alignment horizontal="right" vertical="center"/>
    </xf>
    <xf numFmtId="2" fontId="1" fillId="0" borderId="49" xfId="1" applyNumberFormat="1" applyFont="1" applyFill="1" applyBorder="1" applyAlignment="1">
      <alignment horizontal="center" vertical="center"/>
    </xf>
    <xf numFmtId="0" fontId="1" fillId="0" borderId="49" xfId="1" applyNumberFormat="1" applyFont="1" applyFill="1" applyBorder="1" applyAlignment="1">
      <alignment horizontal="center" vertical="center"/>
    </xf>
    <xf numFmtId="0" fontId="1" fillId="0" borderId="77" xfId="1" applyNumberFormat="1" applyFont="1" applyFill="1" applyBorder="1" applyAlignment="1">
      <alignment horizontal="center" vertical="center"/>
    </xf>
    <xf numFmtId="165" fontId="1" fillId="0" borderId="10" xfId="0" applyNumberFormat="1" applyFont="1" applyBorder="1" applyAlignment="1">
      <alignment horizontal="right" vertical="center"/>
    </xf>
    <xf numFmtId="165" fontId="1" fillId="0" borderId="12" xfId="0" applyNumberFormat="1" applyFont="1" applyBorder="1" applyAlignment="1">
      <alignment horizontal="right" vertical="center"/>
    </xf>
    <xf numFmtId="165" fontId="1" fillId="0" borderId="10" xfId="1" applyNumberFormat="1" applyFont="1" applyFill="1" applyBorder="1" applyAlignment="1">
      <alignment horizontal="right" vertical="center"/>
    </xf>
    <xf numFmtId="165" fontId="1" fillId="0" borderId="13" xfId="1" applyNumberFormat="1" applyFont="1" applyFill="1" applyBorder="1" applyAlignment="1">
      <alignment horizontal="right" vertical="center"/>
    </xf>
    <xf numFmtId="165" fontId="1" fillId="0" borderId="14" xfId="1" applyNumberFormat="1" applyFont="1" applyFill="1" applyBorder="1" applyAlignment="1">
      <alignment horizontal="right" vertical="center"/>
    </xf>
    <xf numFmtId="1" fontId="1" fillId="0" borderId="12" xfId="1" applyNumberFormat="1" applyFont="1" applyFill="1" applyBorder="1" applyAlignment="1">
      <alignment horizontal="right" vertical="center"/>
    </xf>
    <xf numFmtId="165" fontId="1" fillId="0" borderId="12" xfId="1" applyNumberFormat="1" applyFont="1" applyFill="1" applyBorder="1" applyAlignment="1">
      <alignment horizontal="right" vertical="center"/>
    </xf>
    <xf numFmtId="0" fontId="1" fillId="0" borderId="12" xfId="1" applyNumberFormat="1" applyFont="1" applyFill="1" applyBorder="1" applyAlignment="1">
      <alignment horizontal="right" vertical="center"/>
    </xf>
    <xf numFmtId="2" fontId="1" fillId="0" borderId="60" xfId="1" applyNumberFormat="1" applyFont="1" applyFill="1" applyBorder="1" applyAlignment="1">
      <alignment horizontal="right" vertical="center"/>
    </xf>
    <xf numFmtId="1" fontId="1" fillId="0" borderId="17" xfId="1" applyNumberFormat="1" applyFont="1" applyFill="1" applyBorder="1" applyAlignment="1">
      <alignment horizontal="right" vertical="center"/>
    </xf>
    <xf numFmtId="165" fontId="1" fillId="0" borderId="36" xfId="1" applyNumberFormat="1" applyFont="1" applyFill="1" applyBorder="1" applyAlignment="1">
      <alignment horizontal="right" vertical="center"/>
    </xf>
    <xf numFmtId="0" fontId="1" fillId="0" borderId="36" xfId="1" applyNumberFormat="1" applyFont="1" applyFill="1" applyBorder="1" applyAlignment="1">
      <alignment horizontal="right" vertical="center"/>
    </xf>
    <xf numFmtId="1" fontId="1" fillId="0" borderId="36" xfId="1" applyNumberFormat="1" applyFont="1" applyFill="1" applyBorder="1" applyAlignment="1">
      <alignment horizontal="right" vertical="center"/>
    </xf>
    <xf numFmtId="2" fontId="1" fillId="0" borderId="17" xfId="1" applyNumberFormat="1" applyFont="1" applyFill="1" applyBorder="1" applyAlignment="1">
      <alignment horizontal="right" vertical="center"/>
    </xf>
    <xf numFmtId="2" fontId="1" fillId="0" borderId="36" xfId="1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165" fontId="1" fillId="0" borderId="59" xfId="0" applyNumberFormat="1" applyFont="1" applyBorder="1" applyAlignment="1">
      <alignment horizontal="right" vertical="center"/>
    </xf>
    <xf numFmtId="0" fontId="1" fillId="0" borderId="59" xfId="0" applyFont="1" applyBorder="1" applyAlignment="1">
      <alignment vertical="center"/>
    </xf>
    <xf numFmtId="1" fontId="1" fillId="0" borderId="59" xfId="0" applyNumberFormat="1" applyFont="1" applyBorder="1" applyAlignment="1">
      <alignment vertical="center"/>
    </xf>
    <xf numFmtId="0" fontId="1" fillId="0" borderId="85" xfId="1" applyNumberFormat="1" applyFont="1" applyFill="1" applyBorder="1" applyAlignment="1">
      <alignment horizontal="center" vertical="center"/>
    </xf>
    <xf numFmtId="0" fontId="1" fillId="0" borderId="81" xfId="1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165" fontId="1" fillId="0" borderId="49" xfId="0" applyNumberFormat="1" applyFont="1" applyBorder="1" applyAlignment="1">
      <alignment horizontal="right" vertical="center"/>
    </xf>
    <xf numFmtId="0" fontId="1" fillId="0" borderId="49" xfId="0" applyFont="1" applyBorder="1" applyAlignment="1">
      <alignment vertical="center"/>
    </xf>
    <xf numFmtId="1" fontId="1" fillId="0" borderId="49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5" fontId="1" fillId="0" borderId="63" xfId="0" applyNumberFormat="1" applyFont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1" fontId="1" fillId="0" borderId="63" xfId="0" applyNumberFormat="1" applyFont="1" applyBorder="1" applyAlignment="1">
      <alignment vertical="center"/>
    </xf>
    <xf numFmtId="165" fontId="1" fillId="0" borderId="36" xfId="0" applyNumberFormat="1" applyFont="1" applyBorder="1" applyAlignment="1">
      <alignment horizontal="right" vertical="center"/>
    </xf>
    <xf numFmtId="0" fontId="1" fillId="0" borderId="36" xfId="0" applyFont="1" applyBorder="1" applyAlignment="1">
      <alignment vertical="center"/>
    </xf>
    <xf numFmtId="1" fontId="1" fillId="0" borderId="36" xfId="0" applyNumberFormat="1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1" fontId="1" fillId="0" borderId="11" xfId="1" applyNumberFormat="1" applyFont="1" applyFill="1" applyBorder="1" applyAlignment="1">
      <alignment horizontal="right" vertical="center"/>
    </xf>
    <xf numFmtId="165" fontId="1" fillId="0" borderId="11" xfId="1" applyNumberFormat="1" applyFont="1" applyFill="1" applyBorder="1" applyAlignment="1">
      <alignment horizontal="right" vertical="center"/>
    </xf>
    <xf numFmtId="0" fontId="1" fillId="0" borderId="11" xfId="1" applyNumberFormat="1" applyFont="1" applyFill="1" applyBorder="1" applyAlignment="1">
      <alignment horizontal="right" vertical="center"/>
    </xf>
    <xf numFmtId="2" fontId="1" fillId="0" borderId="85" xfId="1" applyNumberFormat="1" applyFont="1" applyFill="1" applyBorder="1" applyAlignment="1">
      <alignment horizontal="right" vertical="center"/>
    </xf>
    <xf numFmtId="2" fontId="1" fillId="0" borderId="85" xfId="1" applyNumberFormat="1" applyFont="1" applyFill="1" applyBorder="1" applyAlignment="1">
      <alignment horizontal="center" vertical="center"/>
    </xf>
    <xf numFmtId="2" fontId="7" fillId="0" borderId="13" xfId="0" applyNumberFormat="1" applyFont="1" applyBorder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2" fontId="7" fillId="0" borderId="12" xfId="0" applyNumberFormat="1" applyFont="1" applyBorder="1" applyAlignment="1">
      <alignment horizontal="right" vertical="center"/>
    </xf>
    <xf numFmtId="2" fontId="1" fillId="0" borderId="14" xfId="0" applyNumberFormat="1" applyFont="1" applyBorder="1"/>
    <xf numFmtId="0" fontId="1" fillId="0" borderId="11" xfId="0" applyFont="1" applyBorder="1" applyAlignment="1">
      <alignment horizontal="center" vertical="center"/>
    </xf>
    <xf numFmtId="0" fontId="1" fillId="0" borderId="12" xfId="1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2" fontId="1" fillId="0" borderId="12" xfId="0" applyNumberFormat="1" applyFont="1" applyBorder="1"/>
    <xf numFmtId="0" fontId="1" fillId="0" borderId="12" xfId="0" applyFont="1" applyBorder="1" applyAlignment="1">
      <alignment horizontal="center"/>
    </xf>
    <xf numFmtId="2" fontId="1" fillId="0" borderId="76" xfId="1" applyNumberFormat="1" applyFont="1" applyFill="1" applyBorder="1" applyAlignment="1">
      <alignment horizontal="center" vertical="center"/>
    </xf>
    <xf numFmtId="2" fontId="1" fillId="0" borderId="79" xfId="1" applyNumberFormat="1" applyFont="1" applyFill="1" applyBorder="1" applyAlignment="1">
      <alignment horizontal="center" vertical="center"/>
    </xf>
    <xf numFmtId="2" fontId="1" fillId="0" borderId="77" xfId="1" applyNumberFormat="1" applyFont="1" applyFill="1" applyBorder="1" applyAlignment="1">
      <alignment horizontal="center" vertical="center"/>
    </xf>
    <xf numFmtId="2" fontId="1" fillId="0" borderId="78" xfId="1" applyNumberFormat="1" applyFont="1" applyFill="1" applyBorder="1" applyAlignment="1">
      <alignment horizontal="center" vertical="center"/>
    </xf>
    <xf numFmtId="2" fontId="1" fillId="0" borderId="73" xfId="1" applyNumberFormat="1" applyFont="1" applyFill="1" applyBorder="1" applyAlignment="1">
      <alignment horizontal="center" vertical="center"/>
    </xf>
    <xf numFmtId="0" fontId="1" fillId="0" borderId="10" xfId="5" applyFont="1" applyBorder="1" applyAlignment="1">
      <alignment horizontal="right" vertical="center"/>
    </xf>
    <xf numFmtId="0" fontId="1" fillId="0" borderId="54" xfId="5" applyFont="1" applyBorder="1" applyAlignment="1">
      <alignment horizontal="center" vertical="center"/>
    </xf>
    <xf numFmtId="1" fontId="1" fillId="0" borderId="11" xfId="5" applyNumberFormat="1" applyFont="1" applyBorder="1" applyAlignment="1">
      <alignment horizontal="right" vertical="center"/>
    </xf>
    <xf numFmtId="165" fontId="1" fillId="0" borderId="11" xfId="5" applyNumberFormat="1" applyFont="1" applyBorder="1" applyAlignment="1">
      <alignment horizontal="right" vertical="center"/>
    </xf>
    <xf numFmtId="49" fontId="4" fillId="2" borderId="18" xfId="5" applyNumberFormat="1" applyFont="1" applyFill="1" applyBorder="1" applyAlignment="1">
      <alignment horizontal="center" vertical="center"/>
    </xf>
    <xf numFmtId="0" fontId="1" fillId="2" borderId="55" xfId="5" applyFont="1" applyFill="1" applyBorder="1" applyAlignment="1">
      <alignment horizontal="center" vertical="center"/>
    </xf>
    <xf numFmtId="0" fontId="1" fillId="2" borderId="17" xfId="5" applyFont="1" applyFill="1" applyBorder="1" applyAlignment="1">
      <alignment horizontal="center" vertical="center"/>
    </xf>
    <xf numFmtId="0" fontId="1" fillId="2" borderId="0" xfId="5" applyFont="1" applyFill="1" applyAlignment="1">
      <alignment horizontal="center" vertical="center"/>
    </xf>
    <xf numFmtId="1" fontId="1" fillId="2" borderId="14" xfId="5" applyNumberFormat="1" applyFont="1" applyFill="1" applyBorder="1" applyAlignment="1">
      <alignment horizontal="right" vertical="center"/>
    </xf>
    <xf numFmtId="165" fontId="1" fillId="2" borderId="14" xfId="5" applyNumberFormat="1" applyFont="1" applyFill="1" applyBorder="1" applyAlignment="1">
      <alignment horizontal="right" vertical="center"/>
    </xf>
    <xf numFmtId="2" fontId="1" fillId="2" borderId="15" xfId="1" applyNumberFormat="1" applyFont="1" applyFill="1" applyBorder="1" applyAlignment="1">
      <alignment horizontal="center" vertical="center"/>
    </xf>
    <xf numFmtId="2" fontId="1" fillId="2" borderId="76" xfId="1" applyNumberFormat="1" applyFont="1" applyFill="1" applyBorder="1" applyAlignment="1">
      <alignment horizontal="center" vertical="center"/>
    </xf>
    <xf numFmtId="0" fontId="1" fillId="2" borderId="53" xfId="5" applyFont="1" applyFill="1" applyBorder="1" applyAlignment="1">
      <alignment horizontal="center" vertical="center"/>
    </xf>
    <xf numFmtId="0" fontId="1" fillId="2" borderId="16" xfId="5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center" vertical="center"/>
    </xf>
    <xf numFmtId="1" fontId="1" fillId="2" borderId="16" xfId="5" applyNumberFormat="1" applyFont="1" applyFill="1" applyBorder="1" applyAlignment="1">
      <alignment horizontal="right" vertical="center"/>
    </xf>
    <xf numFmtId="165" fontId="1" fillId="2" borderId="16" xfId="5" applyNumberFormat="1" applyFont="1" applyFill="1" applyBorder="1" applyAlignment="1">
      <alignment horizontal="right" vertical="center"/>
    </xf>
    <xf numFmtId="2" fontId="1" fillId="2" borderId="16" xfId="1" applyNumberFormat="1" applyFont="1" applyFill="1" applyBorder="1" applyAlignment="1">
      <alignment horizontal="center" vertical="center"/>
    </xf>
    <xf numFmtId="2" fontId="1" fillId="2" borderId="63" xfId="1" applyNumberFormat="1" applyFont="1" applyFill="1" applyBorder="1" applyAlignment="1">
      <alignment horizontal="center" vertical="center"/>
    </xf>
    <xf numFmtId="2" fontId="1" fillId="2" borderId="73" xfId="1" applyNumberFormat="1" applyFont="1" applyFill="1" applyBorder="1" applyAlignment="1">
      <alignment horizontal="center" vertical="center"/>
    </xf>
    <xf numFmtId="1" fontId="1" fillId="0" borderId="17" xfId="5" applyNumberFormat="1" applyFont="1" applyBorder="1" applyAlignment="1">
      <alignment horizontal="right" vertical="center"/>
    </xf>
    <xf numFmtId="165" fontId="1" fillId="0" borderId="17" xfId="5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2" fontId="1" fillId="0" borderId="59" xfId="0" applyNumberFormat="1" applyFont="1" applyBorder="1" applyAlignment="1">
      <alignment horizontal="center" vertical="center"/>
    </xf>
    <xf numFmtId="2" fontId="1" fillId="0" borderId="78" xfId="0" applyNumberFormat="1" applyFont="1" applyBorder="1" applyAlignment="1">
      <alignment horizontal="center" vertical="center"/>
    </xf>
    <xf numFmtId="2" fontId="1" fillId="0" borderId="60" xfId="0" applyNumberFormat="1" applyFont="1" applyBorder="1" applyAlignment="1">
      <alignment horizontal="center" vertical="center"/>
    </xf>
    <xf numFmtId="2" fontId="1" fillId="0" borderId="79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76" xfId="0" applyNumberFormat="1" applyFont="1" applyBorder="1" applyAlignment="1">
      <alignment horizontal="center" vertical="center"/>
    </xf>
    <xf numFmtId="2" fontId="1" fillId="0" borderId="49" xfId="0" applyNumberFormat="1" applyFont="1" applyBorder="1" applyAlignment="1">
      <alignment horizontal="center" vertical="center"/>
    </xf>
    <xf numFmtId="2" fontId="1" fillId="0" borderId="77" xfId="0" applyNumberFormat="1" applyFont="1" applyBorder="1" applyAlignment="1">
      <alignment horizontal="center" vertical="center"/>
    </xf>
    <xf numFmtId="0" fontId="1" fillId="0" borderId="14" xfId="5" applyFont="1" applyBorder="1" applyAlignment="1">
      <alignment horizontal="center" vertical="center"/>
    </xf>
    <xf numFmtId="0" fontId="1" fillId="0" borderId="10" xfId="5" applyFont="1" applyBorder="1" applyAlignment="1">
      <alignment horizontal="center" vertical="center"/>
    </xf>
    <xf numFmtId="2" fontId="1" fillId="2" borderId="63" xfId="0" applyNumberFormat="1" applyFont="1" applyFill="1" applyBorder="1" applyAlignment="1">
      <alignment horizontal="center" vertical="center"/>
    </xf>
    <xf numFmtId="2" fontId="1" fillId="2" borderId="73" xfId="0" applyNumberFormat="1" applyFont="1" applyFill="1" applyBorder="1" applyAlignment="1">
      <alignment horizontal="center" vertical="center"/>
    </xf>
    <xf numFmtId="2" fontId="1" fillId="0" borderId="63" xfId="0" applyNumberFormat="1" applyFont="1" applyBorder="1" applyAlignment="1">
      <alignment horizontal="center" vertical="center"/>
    </xf>
    <xf numFmtId="2" fontId="1" fillId="0" borderId="73" xfId="0" applyNumberFormat="1" applyFont="1" applyBorder="1" applyAlignment="1">
      <alignment horizontal="center" vertical="center"/>
    </xf>
    <xf numFmtId="0" fontId="1" fillId="0" borderId="36" xfId="5" applyFont="1" applyBorder="1" applyAlignment="1">
      <alignment horizontal="center" vertical="center"/>
    </xf>
    <xf numFmtId="0" fontId="1" fillId="0" borderId="18" xfId="5" applyFont="1" applyBorder="1" applyAlignment="1">
      <alignment horizontal="center" vertical="center"/>
    </xf>
    <xf numFmtId="0" fontId="1" fillId="0" borderId="49" xfId="5" applyFont="1" applyBorder="1" applyAlignment="1">
      <alignment horizontal="center" vertical="center"/>
    </xf>
    <xf numFmtId="2" fontId="1" fillId="2" borderId="63" xfId="1" applyNumberFormat="1" applyFont="1" applyFill="1" applyBorder="1" applyAlignment="1">
      <alignment horizontal="right" vertical="center"/>
    </xf>
    <xf numFmtId="0" fontId="4" fillId="0" borderId="63" xfId="0" applyFont="1" applyBorder="1" applyAlignment="1">
      <alignment horizontal="center" vertical="center"/>
    </xf>
    <xf numFmtId="49" fontId="7" fillId="0" borderId="0" xfId="5" applyNumberFormat="1" applyFont="1" applyAlignment="1">
      <alignment horizontal="center" vertical="center"/>
    </xf>
    <xf numFmtId="49" fontId="7" fillId="0" borderId="14" xfId="5" applyNumberFormat="1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7" xfId="0" applyFont="1" applyBorder="1" applyAlignment="1">
      <alignment horizontal="right" vertical="center"/>
    </xf>
    <xf numFmtId="0" fontId="1" fillId="0" borderId="59" xfId="0" applyFont="1" applyBorder="1" applyAlignment="1">
      <alignment horizontal="right" vertical="center"/>
    </xf>
    <xf numFmtId="2" fontId="1" fillId="0" borderId="52" xfId="1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2" fontId="1" fillId="0" borderId="0" xfId="1" applyNumberFormat="1" applyFont="1" applyFill="1" applyBorder="1" applyAlignment="1">
      <alignment horizontal="center" vertical="center"/>
    </xf>
    <xf numFmtId="0" fontId="1" fillId="0" borderId="38" xfId="0" applyFont="1" applyBorder="1" applyAlignment="1">
      <alignment horizontal="right" vertical="center"/>
    </xf>
    <xf numFmtId="0" fontId="1" fillId="0" borderId="60" xfId="0" applyFont="1" applyBorder="1" applyAlignment="1">
      <alignment horizontal="right" vertical="center"/>
    </xf>
    <xf numFmtId="2" fontId="1" fillId="0" borderId="53" xfId="1" applyNumberFormat="1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/>
    </xf>
    <xf numFmtId="0" fontId="1" fillId="0" borderId="79" xfId="0" applyFont="1" applyBorder="1" applyAlignment="1">
      <alignment horizontal="center"/>
    </xf>
    <xf numFmtId="0" fontId="1" fillId="0" borderId="39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2" fontId="1" fillId="0" borderId="55" xfId="1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horizontal="right" vertical="center"/>
    </xf>
    <xf numFmtId="0" fontId="1" fillId="0" borderId="85" xfId="0" applyFont="1" applyBorder="1" applyAlignment="1">
      <alignment horizontal="right" vertical="center"/>
    </xf>
    <xf numFmtId="2" fontId="1" fillId="0" borderId="54" xfId="1" applyNumberFormat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49" xfId="0" applyFont="1" applyBorder="1" applyAlignment="1">
      <alignment horizontal="right" vertical="center"/>
    </xf>
    <xf numFmtId="2" fontId="1" fillId="0" borderId="50" xfId="1" applyNumberFormat="1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0" borderId="75" xfId="0" applyFont="1" applyBorder="1" applyAlignment="1">
      <alignment horizontal="center"/>
    </xf>
    <xf numFmtId="0" fontId="1" fillId="0" borderId="40" xfId="0" applyFont="1" applyBorder="1" applyAlignment="1">
      <alignment horizontal="right" vertical="center"/>
    </xf>
    <xf numFmtId="0" fontId="1" fillId="0" borderId="49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1" fillId="0" borderId="63" xfId="0" applyFont="1" applyBorder="1" applyAlignment="1">
      <alignment horizontal="right" vertical="center"/>
    </xf>
    <xf numFmtId="2" fontId="1" fillId="0" borderId="19" xfId="1" applyNumberFormat="1" applyFont="1" applyFill="1" applyBorder="1" applyAlignment="1">
      <alignment horizontal="center" vertical="center"/>
    </xf>
    <xf numFmtId="0" fontId="1" fillId="0" borderId="85" xfId="0" applyFont="1" applyBorder="1" applyAlignment="1">
      <alignment horizontal="center"/>
    </xf>
    <xf numFmtId="0" fontId="1" fillId="0" borderId="8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right"/>
    </xf>
    <xf numFmtId="0" fontId="4" fillId="0" borderId="6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5" fontId="1" fillId="0" borderId="63" xfId="0" applyNumberFormat="1" applyFont="1" applyBorder="1" applyAlignment="1">
      <alignment horizontal="center" vertical="center"/>
    </xf>
    <xf numFmtId="2" fontId="7" fillId="0" borderId="13" xfId="0" applyNumberFormat="1" applyFont="1" applyBorder="1"/>
    <xf numFmtId="2" fontId="1" fillId="0" borderId="13" xfId="0" applyNumberFormat="1" applyFont="1" applyBorder="1" applyAlignment="1">
      <alignment horizontal="right" vertical="center"/>
    </xf>
    <xf numFmtId="2" fontId="1" fillId="0" borderId="49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2" fontId="1" fillId="0" borderId="59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right" vertical="center"/>
    </xf>
    <xf numFmtId="2" fontId="1" fillId="0" borderId="60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center"/>
    </xf>
    <xf numFmtId="2" fontId="1" fillId="0" borderId="14" xfId="0" applyNumberFormat="1" applyFont="1" applyBorder="1" applyAlignment="1">
      <alignment horizontal="right" vertical="center"/>
    </xf>
    <xf numFmtId="2" fontId="1" fillId="0" borderId="15" xfId="0" applyNumberFormat="1" applyFont="1" applyBorder="1" applyAlignment="1">
      <alignment horizontal="right" vertical="center"/>
    </xf>
    <xf numFmtId="49" fontId="1" fillId="0" borderId="47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" fillId="0" borderId="62" xfId="0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right" vertical="center"/>
    </xf>
    <xf numFmtId="2" fontId="1" fillId="0" borderId="16" xfId="0" applyNumberFormat="1" applyFont="1" applyBorder="1" applyAlignment="1">
      <alignment horizontal="right" vertical="center"/>
    </xf>
    <xf numFmtId="49" fontId="1" fillId="0" borderId="98" xfId="0" applyNumberFormat="1" applyFont="1" applyBorder="1" applyAlignment="1">
      <alignment horizontal="center"/>
    </xf>
    <xf numFmtId="165" fontId="1" fillId="0" borderId="18" xfId="0" applyNumberFormat="1" applyFont="1" applyBorder="1" applyAlignment="1">
      <alignment horizontal="center" vertical="center"/>
    </xf>
    <xf numFmtId="2" fontId="1" fillId="0" borderId="64" xfId="1" applyNumberFormat="1" applyFont="1" applyFill="1" applyBorder="1" applyAlignment="1">
      <alignment horizontal="center" vertical="center"/>
    </xf>
    <xf numFmtId="0" fontId="1" fillId="0" borderId="64" xfId="0" applyFont="1" applyBorder="1" applyAlignment="1">
      <alignment horizontal="center"/>
    </xf>
    <xf numFmtId="0" fontId="1" fillId="0" borderId="82" xfId="0" applyFont="1" applyBorder="1" applyAlignment="1">
      <alignment horizontal="center"/>
    </xf>
    <xf numFmtId="49" fontId="1" fillId="0" borderId="29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23" xfId="0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center" wrapText="1"/>
    </xf>
    <xf numFmtId="0" fontId="1" fillId="0" borderId="36" xfId="0" applyFont="1" applyBorder="1"/>
    <xf numFmtId="0" fontId="1" fillId="0" borderId="17" xfId="0" applyFont="1" applyBorder="1"/>
    <xf numFmtId="49" fontId="1" fillId="0" borderId="12" xfId="0" applyNumberFormat="1" applyFont="1" applyBorder="1" applyAlignment="1">
      <alignment horizontal="center" wrapText="1"/>
    </xf>
    <xf numFmtId="0" fontId="1" fillId="0" borderId="19" xfId="0" applyFont="1" applyBorder="1"/>
    <xf numFmtId="0" fontId="1" fillId="0" borderId="63" xfId="0" applyFont="1" applyBorder="1"/>
    <xf numFmtId="0" fontId="1" fillId="0" borderId="16" xfId="0" applyFont="1" applyBorder="1"/>
    <xf numFmtId="49" fontId="1" fillId="0" borderId="47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2" fontId="1" fillId="0" borderId="49" xfId="1" applyNumberFormat="1" applyFont="1" applyFill="1" applyBorder="1" applyAlignment="1">
      <alignment horizontal="right"/>
    </xf>
    <xf numFmtId="2" fontId="1" fillId="0" borderId="59" xfId="1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 wrapText="1"/>
    </xf>
    <xf numFmtId="2" fontId="1" fillId="0" borderId="60" xfId="1" applyNumberFormat="1" applyFont="1" applyFill="1" applyBorder="1" applyAlignment="1">
      <alignment horizontal="center"/>
    </xf>
    <xf numFmtId="0" fontId="4" fillId="0" borderId="34" xfId="0" applyFont="1" applyBorder="1" applyAlignment="1">
      <alignment horizontal="center" wrapText="1"/>
    </xf>
    <xf numFmtId="2" fontId="1" fillId="0" borderId="36" xfId="1" applyNumberFormat="1" applyFont="1" applyFill="1" applyBorder="1" applyAlignment="1">
      <alignment horizontal="center"/>
    </xf>
    <xf numFmtId="2" fontId="1" fillId="0" borderId="15" xfId="1" applyNumberFormat="1" applyFont="1" applyFill="1" applyBorder="1" applyAlignment="1">
      <alignment horizontal="center"/>
    </xf>
    <xf numFmtId="2" fontId="1" fillId="0" borderId="59" xfId="1" applyNumberFormat="1" applyFont="1" applyFill="1" applyBorder="1" applyAlignment="1">
      <alignment horizontal="right"/>
    </xf>
    <xf numFmtId="2" fontId="1" fillId="0" borderId="63" xfId="1" applyNumberFormat="1" applyFont="1" applyFill="1" applyBorder="1" applyAlignment="1">
      <alignment horizontal="center"/>
    </xf>
    <xf numFmtId="49" fontId="1" fillId="0" borderId="20" xfId="0" applyNumberFormat="1" applyFont="1" applyBorder="1" applyAlignment="1">
      <alignment horizontal="center" wrapText="1"/>
    </xf>
    <xf numFmtId="49" fontId="1" fillId="0" borderId="21" xfId="0" applyNumberFormat="1" applyFont="1" applyBorder="1" applyAlignment="1">
      <alignment horizontal="center" wrapText="1"/>
    </xf>
    <xf numFmtId="49" fontId="1" fillId="0" borderId="26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9" fontId="1" fillId="0" borderId="25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9" fillId="0" borderId="17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wrapText="1"/>
    </xf>
    <xf numFmtId="0" fontId="49" fillId="0" borderId="19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2" fontId="1" fillId="2" borderId="63" xfId="0" applyNumberFormat="1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1" fontId="1" fillId="0" borderId="40" xfId="0" applyNumberFormat="1" applyFont="1" applyBorder="1" applyAlignment="1">
      <alignment horizontal="right" vertical="center"/>
    </xf>
    <xf numFmtId="1" fontId="1" fillId="0" borderId="38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0" fontId="1" fillId="0" borderId="32" xfId="0" applyFont="1" applyBorder="1"/>
    <xf numFmtId="0" fontId="1" fillId="0" borderId="67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2" fontId="1" fillId="0" borderId="34" xfId="1" applyNumberFormat="1" applyFont="1" applyFill="1" applyBorder="1" applyAlignment="1">
      <alignment horizontal="center" vertical="center"/>
    </xf>
    <xf numFmtId="0" fontId="1" fillId="0" borderId="32" xfId="1" applyNumberFormat="1" applyFont="1" applyFill="1" applyBorder="1" applyAlignment="1">
      <alignment horizontal="center" vertical="center"/>
    </xf>
    <xf numFmtId="0" fontId="1" fillId="0" borderId="74" xfId="1" applyNumberFormat="1" applyFont="1" applyFill="1" applyBorder="1" applyAlignment="1">
      <alignment horizontal="center" vertical="center"/>
    </xf>
    <xf numFmtId="0" fontId="1" fillId="0" borderId="13" xfId="1" applyNumberFormat="1" applyFont="1" applyFill="1" applyBorder="1" applyAlignment="1">
      <alignment horizontal="center" vertical="center"/>
    </xf>
    <xf numFmtId="165" fontId="1" fillId="0" borderId="33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165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165" fontId="1" fillId="0" borderId="62" xfId="0" applyNumberFormat="1" applyFont="1" applyBorder="1" applyAlignment="1">
      <alignment horizontal="center" vertical="center"/>
    </xf>
    <xf numFmtId="165" fontId="1" fillId="0" borderId="40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17" xfId="1" applyNumberFormat="1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65" fontId="1" fillId="0" borderId="39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5" fontId="1" fillId="0" borderId="24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7" xfId="1" applyNumberFormat="1" applyFont="1" applyFill="1" applyBorder="1" applyAlignment="1">
      <alignment horizontal="center"/>
    </xf>
    <xf numFmtId="0" fontId="1" fillId="0" borderId="75" xfId="1" applyNumberFormat="1" applyFont="1" applyFill="1" applyBorder="1" applyAlignment="1">
      <alignment horizontal="center"/>
    </xf>
    <xf numFmtId="0" fontId="1" fillId="0" borderId="16" xfId="1" applyNumberFormat="1" applyFont="1" applyFill="1" applyBorder="1" applyAlignment="1">
      <alignment horizontal="center"/>
    </xf>
    <xf numFmtId="0" fontId="1" fillId="0" borderId="73" xfId="1" applyNumberFormat="1" applyFont="1" applyFill="1" applyBorder="1" applyAlignment="1">
      <alignment horizontal="center"/>
    </xf>
    <xf numFmtId="2" fontId="1" fillId="0" borderId="34" xfId="1" applyNumberFormat="1" applyFont="1" applyFill="1" applyBorder="1" applyAlignment="1">
      <alignment horizontal="center"/>
    </xf>
    <xf numFmtId="0" fontId="1" fillId="0" borderId="32" xfId="1" applyNumberFormat="1" applyFont="1" applyFill="1" applyBorder="1" applyAlignment="1">
      <alignment horizontal="center"/>
    </xf>
    <xf numFmtId="0" fontId="1" fillId="0" borderId="74" xfId="1" applyNumberFormat="1" applyFont="1" applyFill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165" fontId="1" fillId="0" borderId="37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70" fontId="1" fillId="0" borderId="48" xfId="1" applyNumberFormat="1" applyFont="1" applyFill="1" applyBorder="1" applyAlignment="1">
      <alignment horizontal="center" vertical="center"/>
    </xf>
    <xf numFmtId="170" fontId="1" fillId="0" borderId="17" xfId="1" applyNumberFormat="1" applyFont="1" applyFill="1" applyBorder="1" applyAlignment="1">
      <alignment horizontal="center" vertical="center"/>
    </xf>
    <xf numFmtId="0" fontId="1" fillId="0" borderId="82" xfId="1" applyNumberFormat="1" applyFont="1" applyFill="1" applyBorder="1" applyAlignment="1">
      <alignment horizontal="center" vertical="center"/>
    </xf>
    <xf numFmtId="170" fontId="1" fillId="0" borderId="23" xfId="1" applyNumberFormat="1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6" xfId="1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right" vertical="center"/>
    </xf>
    <xf numFmtId="0" fontId="1" fillId="2" borderId="10" xfId="1" applyNumberFormat="1" applyFont="1" applyFill="1" applyBorder="1" applyAlignment="1">
      <alignment horizontal="center" vertical="center"/>
    </xf>
    <xf numFmtId="0" fontId="1" fillId="2" borderId="13" xfId="1" applyNumberFormat="1" applyFont="1" applyFill="1" applyBorder="1" applyAlignment="1">
      <alignment horizontal="center" vertical="center"/>
    </xf>
    <xf numFmtId="0" fontId="1" fillId="2" borderId="77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right" vertical="center"/>
    </xf>
    <xf numFmtId="2" fontId="1" fillId="2" borderId="16" xfId="0" applyNumberFormat="1" applyFont="1" applyFill="1" applyBorder="1" applyAlignment="1">
      <alignment horizontal="right" vertical="center"/>
    </xf>
    <xf numFmtId="0" fontId="1" fillId="2" borderId="12" xfId="1" applyNumberFormat="1" applyFont="1" applyFill="1" applyBorder="1" applyAlignment="1">
      <alignment horizontal="center" vertical="center"/>
    </xf>
    <xf numFmtId="0" fontId="1" fillId="2" borderId="79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right" vertical="center"/>
    </xf>
    <xf numFmtId="0" fontId="1" fillId="2" borderId="16" xfId="1" applyNumberFormat="1" applyFont="1" applyFill="1" applyBorder="1" applyAlignment="1">
      <alignment horizontal="center" vertical="center"/>
    </xf>
    <xf numFmtId="0" fontId="1" fillId="2" borderId="73" xfId="1" applyNumberFormat="1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170" fontId="1" fillId="0" borderId="32" xfId="1" applyNumberFormat="1" applyFont="1" applyFill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/>
    </xf>
    <xf numFmtId="1" fontId="1" fillId="0" borderId="32" xfId="0" applyNumberFormat="1" applyFont="1" applyBorder="1" applyAlignment="1">
      <alignment horizontal="right" vertical="center"/>
    </xf>
    <xf numFmtId="170" fontId="1" fillId="0" borderId="64" xfId="1" applyNumberFormat="1" applyFont="1" applyFill="1" applyBorder="1" applyAlignment="1">
      <alignment horizontal="center" vertical="center"/>
    </xf>
    <xf numFmtId="170" fontId="1" fillId="0" borderId="34" xfId="1" applyNumberFormat="1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right" vertical="center"/>
    </xf>
    <xf numFmtId="170" fontId="1" fillId="0" borderId="63" xfId="1" applyNumberFormat="1" applyFont="1" applyFill="1" applyBorder="1" applyAlignment="1">
      <alignment horizontal="center" vertical="center"/>
    </xf>
    <xf numFmtId="2" fontId="1" fillId="0" borderId="90" xfId="1" applyNumberFormat="1" applyFont="1" applyFill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2" fontId="1" fillId="0" borderId="94" xfId="1" applyNumberFormat="1" applyFont="1" applyFill="1" applyBorder="1" applyAlignment="1">
      <alignment horizontal="center" vertical="center"/>
    </xf>
    <xf numFmtId="0" fontId="1" fillId="0" borderId="91" xfId="1" applyNumberFormat="1" applyFont="1" applyFill="1" applyBorder="1" applyAlignment="1">
      <alignment horizontal="center"/>
    </xf>
    <xf numFmtId="0" fontId="1" fillId="0" borderId="87" xfId="1" applyNumberFormat="1" applyFont="1" applyFill="1" applyBorder="1" applyAlignment="1">
      <alignment horizontal="center"/>
    </xf>
    <xf numFmtId="0" fontId="1" fillId="2" borderId="63" xfId="1" applyNumberFormat="1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" fillId="0" borderId="34" xfId="1" applyNumberFormat="1" applyFont="1" applyFill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4" fillId="2" borderId="36" xfId="0" applyFont="1" applyFill="1" applyBorder="1" applyAlignment="1">
      <alignment horizontal="center" vertical="center" wrapText="1"/>
    </xf>
    <xf numFmtId="0" fontId="1" fillId="0" borderId="13" xfId="0" applyFont="1" applyBorder="1"/>
    <xf numFmtId="0" fontId="1" fillId="0" borderId="11" xfId="0" applyFont="1" applyBorder="1"/>
    <xf numFmtId="1" fontId="1" fillId="0" borderId="34" xfId="0" applyNumberFormat="1" applyFont="1" applyBorder="1" applyAlignment="1">
      <alignment horizontal="right" vertical="center"/>
    </xf>
    <xf numFmtId="0" fontId="8" fillId="0" borderId="32" xfId="0" applyFont="1" applyBorder="1" applyAlignment="1">
      <alignment vertical="center" wrapText="1"/>
    </xf>
    <xf numFmtId="0" fontId="7" fillId="0" borderId="63" xfId="0" applyFont="1" applyBorder="1" applyAlignment="1">
      <alignment vertical="center" wrapText="1"/>
    </xf>
    <xf numFmtId="0" fontId="7" fillId="0" borderId="63" xfId="0" applyFont="1" applyBorder="1" applyAlignment="1">
      <alignment wrapText="1"/>
    </xf>
    <xf numFmtId="2" fontId="1" fillId="0" borderId="49" xfId="1" applyNumberFormat="1" applyFont="1" applyFill="1" applyBorder="1" applyAlignment="1">
      <alignment horizontal="center"/>
    </xf>
    <xf numFmtId="2" fontId="1" fillId="0" borderId="12" xfId="1" applyNumberFormat="1" applyFont="1" applyFill="1" applyBorder="1" applyAlignment="1">
      <alignment horizontal="center"/>
    </xf>
    <xf numFmtId="165" fontId="1" fillId="0" borderId="49" xfId="0" applyNumberFormat="1" applyFont="1" applyBorder="1" applyAlignment="1">
      <alignment horizontal="center" vertical="center"/>
    </xf>
    <xf numFmtId="0" fontId="4" fillId="0" borderId="64" xfId="0" applyFont="1" applyBorder="1" applyAlignment="1">
      <alignment horizontal="center"/>
    </xf>
    <xf numFmtId="0" fontId="4" fillId="0" borderId="63" xfId="0" applyFont="1" applyBorder="1" applyAlignment="1">
      <alignment horizontal="center" wrapText="1"/>
    </xf>
    <xf numFmtId="0" fontId="4" fillId="2" borderId="0" xfId="0" applyFont="1" applyFill="1" applyBorder="1" applyAlignment="1">
      <alignment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2" fontId="1" fillId="2" borderId="85" xfId="1" applyNumberFormat="1" applyFont="1" applyFill="1" applyBorder="1" applyAlignment="1">
      <alignment horizontal="center"/>
    </xf>
    <xf numFmtId="0" fontId="1" fillId="2" borderId="85" xfId="0" applyFont="1" applyFill="1" applyBorder="1" applyAlignment="1">
      <alignment horizontal="center"/>
    </xf>
    <xf numFmtId="0" fontId="1" fillId="2" borderId="78" xfId="0" applyFont="1" applyFill="1" applyBorder="1" applyAlignment="1">
      <alignment horizontal="center"/>
    </xf>
    <xf numFmtId="165" fontId="1" fillId="0" borderId="59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4" fillId="0" borderId="64" xfId="0" applyFont="1" applyBorder="1"/>
    <xf numFmtId="165" fontId="1" fillId="0" borderId="15" xfId="0" applyNumberFormat="1" applyFont="1" applyBorder="1" applyAlignment="1">
      <alignment horizontal="center"/>
    </xf>
    <xf numFmtId="2" fontId="1" fillId="0" borderId="49" xfId="0" applyNumberFormat="1" applyFont="1" applyBorder="1" applyAlignment="1">
      <alignment horizontal="center"/>
    </xf>
    <xf numFmtId="0" fontId="4" fillId="0" borderId="19" xfId="0" applyFont="1" applyBorder="1"/>
    <xf numFmtId="49" fontId="1" fillId="0" borderId="67" xfId="0" applyNumberFormat="1" applyFont="1" applyBorder="1" applyAlignment="1">
      <alignment horizontal="center"/>
    </xf>
    <xf numFmtId="0" fontId="4" fillId="0" borderId="48" xfId="0" applyFont="1" applyBorder="1"/>
    <xf numFmtId="2" fontId="1" fillId="0" borderId="34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65" fontId="1" fillId="0" borderId="49" xfId="0" applyNumberFormat="1" applyFont="1" applyBorder="1" applyAlignment="1">
      <alignment horizontal="center"/>
    </xf>
    <xf numFmtId="2" fontId="1" fillId="2" borderId="36" xfId="0" applyNumberFormat="1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/>
    </xf>
    <xf numFmtId="0" fontId="1" fillId="2" borderId="75" xfId="0" applyFont="1" applyFill="1" applyBorder="1" applyAlignment="1">
      <alignment horizontal="center"/>
    </xf>
    <xf numFmtId="0" fontId="4" fillId="0" borderId="17" xfId="0" applyFont="1" applyBorder="1"/>
    <xf numFmtId="0" fontId="1" fillId="0" borderId="5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/>
    </xf>
    <xf numFmtId="0" fontId="4" fillId="0" borderId="91" xfId="0" applyFont="1" applyBorder="1"/>
    <xf numFmtId="0" fontId="1" fillId="0" borderId="3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/>
    </xf>
    <xf numFmtId="0" fontId="1" fillId="0" borderId="87" xfId="0" applyFont="1" applyBorder="1" applyAlignment="1">
      <alignment horizontal="center"/>
    </xf>
    <xf numFmtId="0" fontId="1" fillId="0" borderId="59" xfId="1" applyNumberFormat="1" applyFont="1" applyFill="1" applyBorder="1" applyAlignment="1">
      <alignment horizontal="center"/>
    </xf>
    <xf numFmtId="0" fontId="1" fillId="0" borderId="78" xfId="1" applyNumberFormat="1" applyFont="1" applyFill="1" applyBorder="1" applyAlignment="1">
      <alignment horizontal="center"/>
    </xf>
    <xf numFmtId="0" fontId="4" fillId="0" borderId="36" xfId="0" applyFont="1" applyBorder="1" applyAlignment="1">
      <alignment vertical="center"/>
    </xf>
    <xf numFmtId="0" fontId="1" fillId="0" borderId="63" xfId="1" applyNumberFormat="1" applyFont="1" applyFill="1" applyBorder="1" applyAlignment="1">
      <alignment horizontal="center"/>
    </xf>
    <xf numFmtId="2" fontId="1" fillId="0" borderId="10" xfId="1" applyNumberFormat="1" applyFont="1" applyFill="1" applyBorder="1" applyAlignment="1">
      <alignment horizontal="center"/>
    </xf>
    <xf numFmtId="0" fontId="1" fillId="0" borderId="15" xfId="1" applyNumberFormat="1" applyFont="1" applyFill="1" applyBorder="1" applyAlignment="1">
      <alignment horizontal="center"/>
    </xf>
    <xf numFmtId="0" fontId="1" fillId="0" borderId="15" xfId="0" applyFont="1" applyBorder="1"/>
    <xf numFmtId="0" fontId="1" fillId="0" borderId="99" xfId="0" applyFont="1" applyBorder="1" applyAlignment="1">
      <alignment horizontal="center"/>
    </xf>
    <xf numFmtId="0" fontId="1" fillId="2" borderId="15" xfId="1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2" fontId="1" fillId="0" borderId="13" xfId="1" applyNumberFormat="1" applyFont="1" applyFill="1" applyBorder="1" applyAlignment="1">
      <alignment horizontal="center" vertical="center"/>
    </xf>
    <xf numFmtId="0" fontId="1" fillId="0" borderId="13" xfId="1" applyNumberFormat="1" applyFont="1" applyFill="1" applyBorder="1" applyAlignment="1">
      <alignment horizontal="center"/>
    </xf>
    <xf numFmtId="0" fontId="1" fillId="0" borderId="77" xfId="1" applyNumberFormat="1" applyFont="1" applyFill="1" applyBorder="1" applyAlignment="1">
      <alignment horizontal="center"/>
    </xf>
    <xf numFmtId="0" fontId="1" fillId="0" borderId="10" xfId="1" applyNumberFormat="1" applyFont="1" applyFill="1" applyBorder="1" applyAlignment="1">
      <alignment horizontal="center"/>
    </xf>
    <xf numFmtId="0" fontId="1" fillId="0" borderId="12" xfId="1" applyNumberFormat="1" applyFont="1" applyFill="1" applyBorder="1" applyAlignment="1">
      <alignment horizontal="center"/>
    </xf>
    <xf numFmtId="0" fontId="1" fillId="0" borderId="79" xfId="1" applyNumberFormat="1" applyFont="1" applyFill="1" applyBorder="1" applyAlignment="1">
      <alignment horizontal="center"/>
    </xf>
    <xf numFmtId="0" fontId="4" fillId="0" borderId="63" xfId="0" applyFont="1" applyBorder="1" applyAlignment="1">
      <alignment vertical="center"/>
    </xf>
    <xf numFmtId="2" fontId="1" fillId="0" borderId="32" xfId="1" applyNumberFormat="1" applyFont="1" applyFill="1" applyBorder="1" applyAlignment="1">
      <alignment horizontal="center" vertical="center"/>
    </xf>
    <xf numFmtId="2" fontId="1" fillId="0" borderId="17" xfId="1" applyNumberFormat="1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1" fillId="2" borderId="6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right" vertical="center"/>
    </xf>
    <xf numFmtId="2" fontId="1" fillId="2" borderId="32" xfId="1" applyNumberFormat="1" applyFont="1" applyFill="1" applyBorder="1" applyAlignment="1">
      <alignment horizontal="center" vertical="center"/>
    </xf>
    <xf numFmtId="0" fontId="1" fillId="2" borderId="32" xfId="1" applyNumberFormat="1" applyFont="1" applyFill="1" applyBorder="1" applyAlignment="1">
      <alignment horizontal="center" vertical="center"/>
    </xf>
    <xf numFmtId="0" fontId="1" fillId="2" borderId="74" xfId="1" applyNumberFormat="1" applyFont="1" applyFill="1" applyBorder="1" applyAlignment="1">
      <alignment horizontal="center" vertical="center"/>
    </xf>
    <xf numFmtId="0" fontId="1" fillId="0" borderId="62" xfId="0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" fillId="0" borderId="33" xfId="0" applyFont="1" applyBorder="1" applyAlignment="1">
      <alignment horizontal="right" vertical="center"/>
    </xf>
    <xf numFmtId="0" fontId="4" fillId="0" borderId="3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65" fontId="7" fillId="0" borderId="13" xfId="0" applyNumberFormat="1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65" fontId="7" fillId="0" borderId="12" xfId="0" applyNumberFormat="1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7" fillId="0" borderId="77" xfId="0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79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vertical="center"/>
    </xf>
    <xf numFmtId="2" fontId="7" fillId="0" borderId="85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2" fontId="7" fillId="0" borderId="36" xfId="0" applyNumberFormat="1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54" xfId="0" applyFont="1" applyBorder="1" applyAlignment="1">
      <alignment vertical="center" wrapText="1"/>
    </xf>
    <xf numFmtId="2" fontId="7" fillId="0" borderId="85" xfId="0" applyNumberFormat="1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53" xfId="0" applyFont="1" applyBorder="1" applyAlignment="1">
      <alignment vertical="center" wrapText="1"/>
    </xf>
    <xf numFmtId="2" fontId="7" fillId="0" borderId="60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8" fillId="0" borderId="32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2" fontId="7" fillId="0" borderId="74" xfId="1" applyNumberFormat="1" applyFont="1" applyFill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49" fontId="1" fillId="0" borderId="58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2" fontId="1" fillId="0" borderId="63" xfId="0" applyNumberFormat="1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165" fontId="7" fillId="0" borderId="16" xfId="0" applyNumberFormat="1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1" fontId="7" fillId="0" borderId="25" xfId="0" applyNumberFormat="1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165" fontId="7" fillId="3" borderId="55" xfId="0" applyNumberFormat="1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49" fontId="7" fillId="0" borderId="60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63" xfId="0" applyNumberFormat="1" applyFont="1" applyBorder="1" applyAlignment="1">
      <alignment horizontal="center" vertical="center" wrapText="1"/>
    </xf>
    <xf numFmtId="1" fontId="7" fillId="0" borderId="56" xfId="0" applyNumberFormat="1" applyFont="1" applyBorder="1" applyAlignment="1">
      <alignment horizontal="center" vertical="center" wrapText="1"/>
    </xf>
    <xf numFmtId="1" fontId="7" fillId="0" borderId="67" xfId="0" applyNumberFormat="1" applyFont="1" applyBorder="1" applyAlignment="1">
      <alignment horizontal="center" vertical="center" wrapText="1"/>
    </xf>
    <xf numFmtId="165" fontId="7" fillId="0" borderId="32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" fontId="7" fillId="0" borderId="61" xfId="0" applyNumberFormat="1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" fontId="7" fillId="2" borderId="58" xfId="0" applyNumberFormat="1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horizontal="center" vertical="center" wrapText="1"/>
    </xf>
    <xf numFmtId="165" fontId="7" fillId="2" borderId="32" xfId="0" applyNumberFormat="1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2" fontId="7" fillId="2" borderId="32" xfId="0" applyNumberFormat="1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1" fontId="7" fillId="0" borderId="58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5" fontId="7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1" fontId="7" fillId="2" borderId="61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165" fontId="7" fillId="2" borderId="16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2" fontId="7" fillId="2" borderId="16" xfId="0" applyNumberFormat="1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2" fontId="7" fillId="2" borderId="32" xfId="0" applyNumberFormat="1" applyFont="1" applyFill="1" applyBorder="1" applyAlignment="1">
      <alignment horizontal="center"/>
    </xf>
    <xf numFmtId="0" fontId="7" fillId="2" borderId="74" xfId="0" applyFont="1" applyFill="1" applyBorder="1" applyAlignment="1">
      <alignment horizontal="center"/>
    </xf>
    <xf numFmtId="1" fontId="7" fillId="2" borderId="28" xfId="0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165" fontId="7" fillId="2" borderId="14" xfId="0" applyNumberFormat="1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3" borderId="95" xfId="0" applyFont="1" applyFill="1" applyBorder="1" applyAlignment="1">
      <alignment horizontal="center" vertical="center" wrapText="1"/>
    </xf>
    <xf numFmtId="1" fontId="7" fillId="0" borderId="42" xfId="0" applyNumberFormat="1" applyFont="1" applyBorder="1" applyAlignment="1">
      <alignment horizontal="center"/>
    </xf>
    <xf numFmtId="0" fontId="8" fillId="0" borderId="85" xfId="0" applyFont="1" applyBorder="1" applyAlignment="1">
      <alignment vertical="center" wrapText="1"/>
    </xf>
    <xf numFmtId="165" fontId="7" fillId="0" borderId="59" xfId="0" applyNumberFormat="1" applyFont="1" applyBorder="1" applyAlignment="1">
      <alignment horizontal="center" vertical="center" wrapText="1"/>
    </xf>
    <xf numFmtId="2" fontId="7" fillId="0" borderId="59" xfId="0" applyNumberFormat="1" applyFont="1" applyBorder="1" applyAlignment="1">
      <alignment horizontal="center"/>
    </xf>
    <xf numFmtId="0" fontId="7" fillId="0" borderId="77" xfId="0" applyFont="1" applyBorder="1" applyAlignment="1">
      <alignment horizontal="center"/>
    </xf>
    <xf numFmtId="1" fontId="7" fillId="0" borderId="61" xfId="0" applyNumberFormat="1" applyFont="1" applyBorder="1" applyAlignment="1">
      <alignment horizontal="center"/>
    </xf>
    <xf numFmtId="165" fontId="7" fillId="0" borderId="63" xfId="0" applyNumberFormat="1" applyFont="1" applyBorder="1" applyAlignment="1">
      <alignment horizontal="center" vertical="center" wrapText="1"/>
    </xf>
    <xf numFmtId="2" fontId="7" fillId="0" borderId="63" xfId="0" applyNumberFormat="1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1" fontId="7" fillId="0" borderId="58" xfId="0" applyNumberFormat="1" applyFont="1" applyBorder="1" applyAlignment="1">
      <alignment horizontal="center"/>
    </xf>
    <xf numFmtId="0" fontId="8" fillId="0" borderId="34" xfId="0" applyFont="1" applyBorder="1" applyAlignment="1">
      <alignment vertical="center" wrapText="1"/>
    </xf>
    <xf numFmtId="165" fontId="7" fillId="0" borderId="34" xfId="0" applyNumberFormat="1" applyFont="1" applyBorder="1" applyAlignment="1">
      <alignment horizontal="center" vertical="center" wrapText="1"/>
    </xf>
    <xf numFmtId="2" fontId="7" fillId="0" borderId="34" xfId="0" applyNumberFormat="1" applyFont="1" applyBorder="1" applyAlignment="1">
      <alignment horizontal="center"/>
    </xf>
    <xf numFmtId="0" fontId="7" fillId="0" borderId="74" xfId="0" applyFont="1" applyBorder="1" applyAlignment="1">
      <alignment horizontal="center"/>
    </xf>
    <xf numFmtId="0" fontId="1" fillId="2" borderId="29" xfId="12" applyFill="1" applyBorder="1" applyAlignment="1">
      <alignment horizontal="center"/>
    </xf>
    <xf numFmtId="165" fontId="1" fillId="0" borderId="13" xfId="12" applyNumberFormat="1" applyBorder="1" applyAlignment="1">
      <alignment horizontal="center" vertical="center" wrapText="1"/>
    </xf>
    <xf numFmtId="1" fontId="1" fillId="0" borderId="49" xfId="12" applyNumberFormat="1" applyBorder="1" applyAlignment="1">
      <alignment horizontal="center" vertical="center" wrapText="1"/>
    </xf>
    <xf numFmtId="0" fontId="4" fillId="0" borderId="42" xfId="12" applyFont="1" applyBorder="1" applyAlignment="1">
      <alignment horizontal="center"/>
    </xf>
    <xf numFmtId="0" fontId="1" fillId="2" borderId="30" xfId="12" applyFill="1" applyBorder="1" applyAlignment="1">
      <alignment horizontal="center"/>
    </xf>
    <xf numFmtId="0" fontId="4" fillId="0" borderId="56" xfId="12" applyFont="1" applyBorder="1" applyAlignment="1">
      <alignment horizontal="center"/>
    </xf>
    <xf numFmtId="165" fontId="1" fillId="0" borderId="16" xfId="12" applyNumberFormat="1" applyBorder="1" applyAlignment="1">
      <alignment horizontal="center" vertical="center" wrapText="1"/>
    </xf>
    <xf numFmtId="1" fontId="1" fillId="0" borderId="63" xfId="12" applyNumberFormat="1" applyBorder="1" applyAlignment="1">
      <alignment horizontal="center" vertical="center" wrapText="1"/>
    </xf>
    <xf numFmtId="0" fontId="1" fillId="2" borderId="31" xfId="12" applyFill="1" applyBorder="1" applyAlignment="1">
      <alignment horizontal="center"/>
    </xf>
    <xf numFmtId="0" fontId="4" fillId="0" borderId="47" xfId="12" applyFont="1" applyBorder="1" applyAlignment="1">
      <alignment horizontal="center"/>
    </xf>
    <xf numFmtId="0" fontId="4" fillId="2" borderId="47" xfId="12" applyFont="1" applyFill="1" applyBorder="1" applyAlignment="1">
      <alignment horizontal="center"/>
    </xf>
    <xf numFmtId="0" fontId="1" fillId="2" borderId="17" xfId="12" applyFill="1" applyBorder="1" applyAlignment="1">
      <alignment horizontal="center" vertical="center" wrapText="1"/>
    </xf>
    <xf numFmtId="165" fontId="1" fillId="2" borderId="13" xfId="12" applyNumberFormat="1" applyFill="1" applyBorder="1" applyAlignment="1">
      <alignment horizontal="center" vertical="center" wrapText="1"/>
    </xf>
    <xf numFmtId="1" fontId="1" fillId="2" borderId="49" xfId="12" applyNumberFormat="1" applyFill="1" applyBorder="1" applyAlignment="1">
      <alignment horizontal="center" vertical="center" wrapText="1"/>
    </xf>
    <xf numFmtId="49" fontId="4" fillId="2" borderId="42" xfId="12" applyNumberFormat="1" applyFont="1" applyFill="1" applyBorder="1"/>
    <xf numFmtId="165" fontId="1" fillId="2" borderId="10" xfId="12" applyNumberFormat="1" applyFill="1" applyBorder="1" applyAlignment="1">
      <alignment horizontal="center" vertical="center" wrapText="1"/>
    </xf>
    <xf numFmtId="49" fontId="4" fillId="2" borderId="61" xfId="12" applyNumberFormat="1" applyFont="1" applyFill="1" applyBorder="1"/>
    <xf numFmtId="0" fontId="1" fillId="2" borderId="16" xfId="12" applyFill="1" applyBorder="1" applyAlignment="1">
      <alignment horizontal="center" vertical="center" wrapText="1"/>
    </xf>
    <xf numFmtId="165" fontId="1" fillId="2" borderId="12" xfId="12" applyNumberFormat="1" applyFill="1" applyBorder="1" applyAlignment="1">
      <alignment horizontal="center" vertical="center" wrapText="1"/>
    </xf>
    <xf numFmtId="1" fontId="1" fillId="2" borderId="63" xfId="12" applyNumberFormat="1" applyFill="1" applyBorder="1" applyAlignment="1">
      <alignment horizontal="center" vertical="center" wrapText="1"/>
    </xf>
    <xf numFmtId="0" fontId="1" fillId="2" borderId="42" xfId="12" applyFill="1" applyBorder="1" applyAlignment="1">
      <alignment horizontal="center"/>
    </xf>
    <xf numFmtId="49" fontId="4" fillId="2" borderId="42" xfId="12" applyNumberFormat="1" applyFont="1" applyFill="1" applyBorder="1" applyAlignment="1">
      <alignment horizontal="center"/>
    </xf>
    <xf numFmtId="0" fontId="1" fillId="2" borderId="14" xfId="12" applyFill="1" applyBorder="1" applyAlignment="1">
      <alignment horizontal="center" vertical="center" wrapText="1"/>
    </xf>
    <xf numFmtId="0" fontId="1" fillId="2" borderId="13" xfId="12" applyFill="1" applyBorder="1" applyAlignment="1">
      <alignment horizontal="center" vertical="center" wrapText="1"/>
    </xf>
    <xf numFmtId="1" fontId="1" fillId="2" borderId="13" xfId="12" applyNumberFormat="1" applyFill="1" applyBorder="1" applyAlignment="1">
      <alignment horizontal="center" vertical="center" wrapText="1"/>
    </xf>
    <xf numFmtId="0" fontId="1" fillId="2" borderId="35" xfId="12" applyFill="1" applyBorder="1" applyAlignment="1">
      <alignment horizontal="center"/>
    </xf>
    <xf numFmtId="1" fontId="1" fillId="2" borderId="59" xfId="12" applyNumberFormat="1" applyFill="1" applyBorder="1" applyAlignment="1">
      <alignment horizontal="center" vertical="center" wrapText="1"/>
    </xf>
    <xf numFmtId="1" fontId="1" fillId="2" borderId="12" xfId="12" applyNumberFormat="1" applyFill="1" applyBorder="1" applyAlignment="1">
      <alignment horizontal="center" vertical="center" wrapText="1"/>
    </xf>
    <xf numFmtId="1" fontId="1" fillId="2" borderId="31" xfId="12" applyNumberFormat="1" applyFill="1" applyBorder="1" applyAlignment="1">
      <alignment horizontal="center" vertical="center" wrapText="1"/>
    </xf>
    <xf numFmtId="1" fontId="1" fillId="2" borderId="61" xfId="12" applyNumberFormat="1" applyFill="1" applyBorder="1" applyAlignment="1">
      <alignment horizontal="center" vertical="center" wrapText="1"/>
    </xf>
    <xf numFmtId="165" fontId="1" fillId="2" borderId="16" xfId="12" applyNumberFormat="1" applyFill="1" applyBorder="1" applyAlignment="1">
      <alignment horizontal="center" vertical="center" wrapText="1"/>
    </xf>
    <xf numFmtId="0" fontId="1" fillId="2" borderId="31" xfId="12" applyFill="1" applyBorder="1" applyAlignment="1">
      <alignment horizontal="center" vertical="center" wrapText="1"/>
    </xf>
    <xf numFmtId="0" fontId="1" fillId="2" borderId="61" xfId="12" applyFill="1" applyBorder="1" applyAlignment="1">
      <alignment horizontal="center" vertical="center" wrapText="1"/>
    </xf>
    <xf numFmtId="0" fontId="4" fillId="2" borderId="17" xfId="12" applyFont="1" applyFill="1" applyBorder="1" applyAlignment="1">
      <alignment horizontal="center" vertical="center" wrapText="1"/>
    </xf>
    <xf numFmtId="1" fontId="1" fillId="0" borderId="31" xfId="12" applyNumberFormat="1" applyBorder="1" applyAlignment="1">
      <alignment horizontal="center" vertical="center" wrapText="1"/>
    </xf>
    <xf numFmtId="49" fontId="4" fillId="0" borderId="42" xfId="12" applyNumberFormat="1" applyFont="1" applyBorder="1" applyAlignment="1">
      <alignment horizontal="center"/>
    </xf>
    <xf numFmtId="0" fontId="4" fillId="3" borderId="28" xfId="12" applyFont="1" applyFill="1" applyBorder="1" applyAlignment="1">
      <alignment horizontal="center" vertical="center" wrapText="1"/>
    </xf>
    <xf numFmtId="0" fontId="4" fillId="3" borderId="28" xfId="12" applyFont="1" applyFill="1" applyBorder="1" applyAlignment="1">
      <alignment vertical="center" wrapText="1"/>
    </xf>
    <xf numFmtId="165" fontId="1" fillId="3" borderId="55" xfId="12" applyNumberFormat="1" applyFill="1" applyBorder="1" applyAlignment="1">
      <alignment horizontal="center" vertical="center" wrapText="1"/>
    </xf>
    <xf numFmtId="1" fontId="1" fillId="3" borderId="55" xfId="12" applyNumberFormat="1" applyFill="1" applyBorder="1" applyAlignment="1">
      <alignment horizontal="center" vertical="center" wrapText="1"/>
    </xf>
    <xf numFmtId="2" fontId="1" fillId="3" borderId="55" xfId="12" applyNumberFormat="1" applyFill="1" applyBorder="1" applyAlignment="1">
      <alignment horizontal="center" vertical="center" wrapText="1"/>
    </xf>
    <xf numFmtId="49" fontId="1" fillId="0" borderId="29" xfId="12" applyNumberFormat="1" applyBorder="1" applyAlignment="1">
      <alignment horizontal="center"/>
    </xf>
    <xf numFmtId="49" fontId="4" fillId="0" borderId="35" xfId="12" applyNumberFormat="1" applyFont="1" applyBorder="1" applyAlignment="1">
      <alignment horizontal="center"/>
    </xf>
    <xf numFmtId="49" fontId="1" fillId="0" borderId="85" xfId="12" applyNumberFormat="1" applyBorder="1" applyAlignment="1">
      <alignment horizontal="center"/>
    </xf>
    <xf numFmtId="165" fontId="1" fillId="0" borderId="10" xfId="12" applyNumberFormat="1" applyBorder="1" applyAlignment="1">
      <alignment horizontal="center"/>
    </xf>
    <xf numFmtId="0" fontId="1" fillId="0" borderId="10" xfId="12" applyBorder="1" applyAlignment="1">
      <alignment horizontal="center"/>
    </xf>
    <xf numFmtId="1" fontId="1" fillId="0" borderId="10" xfId="12" applyNumberFormat="1" applyBorder="1" applyAlignment="1">
      <alignment horizontal="center"/>
    </xf>
    <xf numFmtId="49" fontId="1" fillId="0" borderId="42" xfId="12" applyNumberFormat="1" applyBorder="1"/>
    <xf numFmtId="49" fontId="1" fillId="0" borderId="30" xfId="12" applyNumberFormat="1" applyBorder="1" applyAlignment="1">
      <alignment horizontal="center"/>
    </xf>
    <xf numFmtId="49" fontId="1" fillId="0" borderId="61" xfId="12" applyNumberFormat="1" applyBorder="1"/>
    <xf numFmtId="49" fontId="1" fillId="0" borderId="63" xfId="12" applyNumberFormat="1" applyBorder="1"/>
    <xf numFmtId="165" fontId="1" fillId="0" borderId="12" xfId="12" applyNumberFormat="1" applyBorder="1" applyAlignment="1">
      <alignment horizontal="center"/>
    </xf>
    <xf numFmtId="49" fontId="1" fillId="0" borderId="12" xfId="12" applyNumberFormat="1" applyBorder="1" applyAlignment="1">
      <alignment horizontal="center"/>
    </xf>
    <xf numFmtId="0" fontId="1" fillId="0" borderId="12" xfId="12" applyBorder="1" applyAlignment="1">
      <alignment horizontal="center"/>
    </xf>
    <xf numFmtId="1" fontId="1" fillId="0" borderId="12" xfId="12" applyNumberFormat="1" applyBorder="1" applyAlignment="1">
      <alignment horizontal="center"/>
    </xf>
    <xf numFmtId="49" fontId="1" fillId="0" borderId="79" xfId="12" applyNumberFormat="1" applyBorder="1" applyAlignment="1">
      <alignment horizontal="center"/>
    </xf>
    <xf numFmtId="49" fontId="1" fillId="0" borderId="31" xfId="12" applyNumberFormat="1" applyBorder="1" applyAlignment="1">
      <alignment horizontal="center"/>
    </xf>
    <xf numFmtId="165" fontId="1" fillId="0" borderId="13" xfId="12" applyNumberFormat="1" applyBorder="1" applyAlignment="1">
      <alignment horizontal="center"/>
    </xf>
    <xf numFmtId="0" fontId="1" fillId="0" borderId="13" xfId="12" applyBorder="1" applyAlignment="1">
      <alignment horizontal="center"/>
    </xf>
    <xf numFmtId="1" fontId="1" fillId="0" borderId="13" xfId="12" applyNumberFormat="1" applyBorder="1" applyAlignment="1">
      <alignment horizontal="center"/>
    </xf>
    <xf numFmtId="49" fontId="1" fillId="0" borderId="28" xfId="12" applyNumberFormat="1" applyBorder="1" applyAlignment="1">
      <alignment horizontal="center"/>
    </xf>
    <xf numFmtId="49" fontId="1" fillId="0" borderId="36" xfId="12" applyNumberFormat="1" applyBorder="1" applyAlignment="1">
      <alignment horizontal="center"/>
    </xf>
    <xf numFmtId="165" fontId="1" fillId="0" borderId="14" xfId="12" applyNumberFormat="1" applyBorder="1" applyAlignment="1">
      <alignment horizontal="center"/>
    </xf>
    <xf numFmtId="0" fontId="1" fillId="0" borderId="14" xfId="12" applyBorder="1" applyAlignment="1">
      <alignment horizontal="center"/>
    </xf>
    <xf numFmtId="1" fontId="1" fillId="0" borderId="14" xfId="12" applyNumberFormat="1" applyBorder="1" applyAlignment="1">
      <alignment horizontal="center"/>
    </xf>
    <xf numFmtId="49" fontId="1" fillId="0" borderId="61" xfId="12" applyNumberFormat="1" applyBorder="1" applyAlignment="1">
      <alignment horizontal="center"/>
    </xf>
    <xf numFmtId="165" fontId="1" fillId="0" borderId="16" xfId="12" applyNumberFormat="1" applyBorder="1" applyAlignment="1">
      <alignment horizontal="center"/>
    </xf>
    <xf numFmtId="0" fontId="1" fillId="0" borderId="16" xfId="12" applyBorder="1" applyAlignment="1">
      <alignment horizontal="center"/>
    </xf>
    <xf numFmtId="1" fontId="1" fillId="0" borderId="16" xfId="12" applyNumberFormat="1" applyBorder="1" applyAlignment="1">
      <alignment horizontal="center"/>
    </xf>
    <xf numFmtId="49" fontId="1" fillId="0" borderId="102" xfId="12" applyNumberFormat="1" applyBorder="1" applyAlignment="1">
      <alignment horizontal="center"/>
    </xf>
    <xf numFmtId="1" fontId="1" fillId="0" borderId="59" xfId="12" applyNumberFormat="1" applyBorder="1" applyAlignment="1">
      <alignment horizontal="center"/>
    </xf>
    <xf numFmtId="0" fontId="1" fillId="0" borderId="30" xfId="12" applyBorder="1" applyAlignment="1">
      <alignment horizontal="center" vertical="center" wrapText="1"/>
    </xf>
    <xf numFmtId="0" fontId="4" fillId="0" borderId="63" xfId="12" applyFont="1" applyBorder="1" applyAlignment="1">
      <alignment horizontal="center" vertical="center" wrapText="1"/>
    </xf>
    <xf numFmtId="165" fontId="1" fillId="0" borderId="63" xfId="12" applyNumberFormat="1" applyBorder="1" applyAlignment="1">
      <alignment horizontal="center" vertical="center" wrapText="1"/>
    </xf>
    <xf numFmtId="0" fontId="1" fillId="0" borderId="28" xfId="12" applyBorder="1" applyAlignment="1">
      <alignment horizontal="center" vertical="center" wrapText="1"/>
    </xf>
    <xf numFmtId="0" fontId="4" fillId="0" borderId="42" xfId="12" applyFont="1" applyBorder="1" applyAlignment="1">
      <alignment horizontal="center" vertical="center" wrapText="1"/>
    </xf>
    <xf numFmtId="165" fontId="1" fillId="0" borderId="15" xfId="12" applyNumberFormat="1" applyBorder="1" applyAlignment="1">
      <alignment horizontal="center" vertical="center" wrapText="1"/>
    </xf>
    <xf numFmtId="0" fontId="1" fillId="0" borderId="15" xfId="12" applyBorder="1" applyAlignment="1">
      <alignment horizontal="center" vertical="center" wrapText="1"/>
    </xf>
    <xf numFmtId="1" fontId="1" fillId="0" borderId="15" xfId="12" applyNumberFormat="1" applyBorder="1" applyAlignment="1">
      <alignment horizontal="center" vertical="center" wrapText="1"/>
    </xf>
    <xf numFmtId="0" fontId="1" fillId="0" borderId="29" xfId="12" applyBorder="1" applyAlignment="1">
      <alignment horizontal="center" vertical="center" wrapText="1"/>
    </xf>
    <xf numFmtId="165" fontId="1" fillId="0" borderId="59" xfId="12" applyNumberFormat="1" applyBorder="1" applyAlignment="1">
      <alignment horizontal="center" vertical="center" wrapText="1"/>
    </xf>
    <xf numFmtId="0" fontId="1" fillId="0" borderId="59" xfId="12" applyBorder="1" applyAlignment="1">
      <alignment horizontal="center" vertical="center" wrapText="1"/>
    </xf>
    <xf numFmtId="1" fontId="1" fillId="0" borderId="59" xfId="12" applyNumberFormat="1" applyBorder="1" applyAlignment="1">
      <alignment horizontal="center" vertical="center" wrapText="1"/>
    </xf>
    <xf numFmtId="0" fontId="1" fillId="0" borderId="42" xfId="12" applyBorder="1" applyAlignment="1">
      <alignment horizontal="center" vertical="center" wrapText="1"/>
    </xf>
    <xf numFmtId="0" fontId="4" fillId="0" borderId="16" xfId="12" applyFont="1" applyBorder="1" applyAlignment="1">
      <alignment horizontal="center" vertical="center" wrapText="1"/>
    </xf>
    <xf numFmtId="165" fontId="1" fillId="0" borderId="36" xfId="12" applyNumberFormat="1" applyBorder="1" applyAlignment="1">
      <alignment horizontal="center" vertical="center" wrapText="1"/>
    </xf>
    <xf numFmtId="1" fontId="1" fillId="0" borderId="36" xfId="12" applyNumberFormat="1" applyBorder="1" applyAlignment="1">
      <alignment horizontal="center" vertical="center" wrapText="1"/>
    </xf>
    <xf numFmtId="165" fontId="1" fillId="0" borderId="59" xfId="12" applyNumberFormat="1" applyBorder="1" applyAlignment="1">
      <alignment horizontal="center"/>
    </xf>
    <xf numFmtId="49" fontId="1" fillId="0" borderId="59" xfId="12" applyNumberFormat="1" applyBorder="1" applyAlignment="1">
      <alignment horizontal="center"/>
    </xf>
    <xf numFmtId="0" fontId="1" fillId="0" borderId="59" xfId="12" applyBorder="1" applyAlignment="1">
      <alignment horizontal="center"/>
    </xf>
    <xf numFmtId="49" fontId="1" fillId="0" borderId="101" xfId="12" applyNumberFormat="1" applyBorder="1" applyAlignment="1">
      <alignment horizontal="center"/>
    </xf>
    <xf numFmtId="0" fontId="4" fillId="3" borderId="55" xfId="12" applyFont="1" applyFill="1" applyBorder="1" applyAlignment="1">
      <alignment horizontal="center" vertical="center" wrapText="1"/>
    </xf>
    <xf numFmtId="0" fontId="1" fillId="0" borderId="31" xfId="12" applyBorder="1" applyAlignment="1">
      <alignment horizontal="center" vertical="center" wrapText="1"/>
    </xf>
    <xf numFmtId="49" fontId="4" fillId="0" borderId="42" xfId="12" applyNumberFormat="1" applyFont="1" applyBorder="1"/>
    <xf numFmtId="0" fontId="4" fillId="0" borderId="17" xfId="12" applyFont="1" applyBorder="1" applyAlignment="1">
      <alignment horizontal="center" vertical="center" wrapText="1"/>
    </xf>
    <xf numFmtId="0" fontId="1" fillId="0" borderId="61" xfId="12" applyBorder="1" applyAlignment="1">
      <alignment horizontal="center" vertical="center" wrapText="1"/>
    </xf>
    <xf numFmtId="49" fontId="4" fillId="0" borderId="61" xfId="12" applyNumberFormat="1" applyFont="1" applyBorder="1"/>
    <xf numFmtId="2" fontId="1" fillId="0" borderId="14" xfId="12" applyNumberFormat="1" applyBorder="1" applyAlignment="1">
      <alignment horizontal="center" vertical="center" wrapText="1"/>
    </xf>
    <xf numFmtId="49" fontId="1" fillId="0" borderId="15" xfId="12" applyNumberFormat="1" applyBorder="1" applyAlignment="1">
      <alignment horizontal="center"/>
    </xf>
    <xf numFmtId="2" fontId="1" fillId="0" borderId="10" xfId="12" applyNumberFormat="1" applyBorder="1" applyAlignment="1">
      <alignment horizontal="center" vertical="center" wrapText="1"/>
    </xf>
    <xf numFmtId="49" fontId="1" fillId="0" borderId="63" xfId="12" applyNumberFormat="1" applyBorder="1" applyAlignment="1">
      <alignment horizontal="center"/>
    </xf>
    <xf numFmtId="165" fontId="1" fillId="0" borderId="17" xfId="12" applyNumberFormat="1" applyBorder="1" applyAlignment="1">
      <alignment horizontal="center" vertical="center" wrapText="1"/>
    </xf>
    <xf numFmtId="2" fontId="1" fillId="0" borderId="17" xfId="12" applyNumberFormat="1" applyBorder="1" applyAlignment="1">
      <alignment horizontal="center" vertical="center" wrapText="1"/>
    </xf>
    <xf numFmtId="2" fontId="1" fillId="0" borderId="12" xfId="12" applyNumberFormat="1" applyBorder="1" applyAlignment="1">
      <alignment horizontal="center" vertical="center" wrapText="1"/>
    </xf>
    <xf numFmtId="0" fontId="1" fillId="0" borderId="35" xfId="12" applyBorder="1" applyAlignment="1">
      <alignment horizontal="center" vertical="center" wrapText="1"/>
    </xf>
    <xf numFmtId="49" fontId="80" fillId="0" borderId="42" xfId="12" applyNumberFormat="1" applyFont="1" applyBorder="1" applyAlignment="1">
      <alignment horizontal="center"/>
    </xf>
    <xf numFmtId="165" fontId="1" fillId="0" borderId="11" xfId="12" applyNumberFormat="1" applyBorder="1" applyAlignment="1">
      <alignment horizontal="center" vertical="center" wrapText="1"/>
    </xf>
    <xf numFmtId="0" fontId="1" fillId="0" borderId="11" xfId="12" applyBorder="1" applyAlignment="1">
      <alignment horizontal="center" vertical="center" wrapText="1"/>
    </xf>
    <xf numFmtId="1" fontId="1" fillId="0" borderId="11" xfId="12" applyNumberFormat="1" applyBorder="1" applyAlignment="1">
      <alignment horizontal="center" vertical="center" wrapText="1"/>
    </xf>
    <xf numFmtId="2" fontId="1" fillId="0" borderId="11" xfId="12" applyNumberFormat="1" applyBorder="1" applyAlignment="1">
      <alignment horizontal="center" vertical="center" wrapText="1"/>
    </xf>
    <xf numFmtId="0" fontId="1" fillId="0" borderId="81" xfId="12" applyBorder="1" applyAlignment="1">
      <alignment horizontal="center" vertical="center" wrapText="1"/>
    </xf>
    <xf numFmtId="1" fontId="1" fillId="0" borderId="13" xfId="12" applyNumberFormat="1" applyBorder="1" applyAlignment="1">
      <alignment horizontal="center" vertical="center" wrapText="1"/>
    </xf>
    <xf numFmtId="1" fontId="1" fillId="0" borderId="16" xfId="12" applyNumberFormat="1" applyBorder="1" applyAlignment="1">
      <alignment horizontal="center" vertical="center" wrapText="1"/>
    </xf>
    <xf numFmtId="49" fontId="4" fillId="0" borderId="43" xfId="12" applyNumberFormat="1" applyFont="1" applyBorder="1" applyAlignment="1">
      <alignment horizontal="center"/>
    </xf>
    <xf numFmtId="0" fontId="1" fillId="0" borderId="18" xfId="12" applyBorder="1" applyAlignment="1">
      <alignment horizontal="center" vertical="center" wrapText="1"/>
    </xf>
    <xf numFmtId="49" fontId="1" fillId="0" borderId="49" xfId="12" applyNumberFormat="1" applyBorder="1" applyAlignment="1">
      <alignment horizontal="center"/>
    </xf>
    <xf numFmtId="49" fontId="1" fillId="0" borderId="13" xfId="12" applyNumberFormat="1" applyBorder="1" applyAlignment="1">
      <alignment horizontal="center" vertical="center" wrapText="1"/>
    </xf>
    <xf numFmtId="165" fontId="1" fillId="0" borderId="85" xfId="12" applyNumberFormat="1" applyBorder="1" applyAlignment="1">
      <alignment horizontal="center" vertical="center" wrapText="1"/>
    </xf>
    <xf numFmtId="1" fontId="1" fillId="0" borderId="42" xfId="12" applyNumberFormat="1" applyBorder="1" applyAlignment="1">
      <alignment horizontal="center" vertical="center" wrapText="1"/>
    </xf>
    <xf numFmtId="49" fontId="1" fillId="0" borderId="17" xfId="12" applyNumberFormat="1" applyBorder="1" applyAlignment="1">
      <alignment horizontal="center" vertical="center" wrapText="1"/>
    </xf>
    <xf numFmtId="1" fontId="1" fillId="0" borderId="17" xfId="12" applyNumberFormat="1" applyBorder="1" applyAlignment="1">
      <alignment horizontal="center" vertical="center" wrapText="1"/>
    </xf>
    <xf numFmtId="165" fontId="1" fillId="0" borderId="60" xfId="12" applyNumberFormat="1" applyBorder="1" applyAlignment="1">
      <alignment horizontal="center" vertical="center" wrapText="1"/>
    </xf>
    <xf numFmtId="1" fontId="1" fillId="0" borderId="100" xfId="12" applyNumberFormat="1" applyBorder="1" applyAlignment="1">
      <alignment horizontal="center" vertical="center" wrapText="1"/>
    </xf>
    <xf numFmtId="0" fontId="4" fillId="0" borderId="47" xfId="12" applyFont="1" applyBorder="1" applyAlignment="1">
      <alignment horizontal="center" vertical="center" wrapText="1"/>
    </xf>
    <xf numFmtId="1" fontId="1" fillId="0" borderId="61" xfId="12" applyNumberFormat="1" applyBorder="1" applyAlignment="1">
      <alignment horizontal="center" vertical="center" wrapText="1"/>
    </xf>
    <xf numFmtId="0" fontId="4" fillId="0" borderId="56" xfId="12" applyFont="1" applyBorder="1" applyAlignment="1">
      <alignment vertical="center" wrapText="1"/>
    </xf>
    <xf numFmtId="0" fontId="4" fillId="0" borderId="19" xfId="12" applyFont="1" applyBorder="1" applyAlignment="1">
      <alignment horizontal="center" vertical="center" wrapText="1"/>
    </xf>
    <xf numFmtId="0" fontId="4" fillId="3" borderId="31" xfId="12" applyFont="1" applyFill="1" applyBorder="1" applyAlignment="1">
      <alignment horizontal="center" vertical="center" wrapText="1"/>
    </xf>
    <xf numFmtId="0" fontId="4" fillId="3" borderId="31" xfId="12" applyFont="1" applyFill="1" applyBorder="1" applyAlignment="1">
      <alignment vertical="center" wrapText="1"/>
    </xf>
    <xf numFmtId="0" fontId="4" fillId="3" borderId="50" xfId="12" applyFont="1" applyFill="1" applyBorder="1" applyAlignment="1">
      <alignment horizontal="center" vertical="center" wrapText="1"/>
    </xf>
    <xf numFmtId="165" fontId="1" fillId="3" borderId="50" xfId="12" applyNumberFormat="1" applyFill="1" applyBorder="1" applyAlignment="1">
      <alignment horizontal="center" vertical="center" wrapText="1"/>
    </xf>
    <xf numFmtId="1" fontId="1" fillId="3" borderId="50" xfId="12" applyNumberFormat="1" applyFill="1" applyBorder="1" applyAlignment="1">
      <alignment horizontal="center" vertical="center" wrapText="1"/>
    </xf>
    <xf numFmtId="2" fontId="1" fillId="3" borderId="50" xfId="12" applyNumberFormat="1" applyFill="1" applyBorder="1" applyAlignment="1">
      <alignment horizontal="center" vertical="center" wrapText="1"/>
    </xf>
    <xf numFmtId="0" fontId="1" fillId="0" borderId="85" xfId="12" applyBorder="1" applyAlignment="1">
      <alignment horizontal="center" vertical="center" wrapText="1"/>
    </xf>
    <xf numFmtId="49" fontId="1" fillId="0" borderId="85" xfId="12" applyNumberFormat="1" applyBorder="1" applyAlignment="1">
      <alignment horizontal="center" vertical="center" wrapText="1"/>
    </xf>
    <xf numFmtId="1" fontId="1" fillId="0" borderId="85" xfId="12" applyNumberFormat="1" applyBorder="1" applyAlignment="1">
      <alignment horizontal="center" vertical="center" wrapText="1"/>
    </xf>
    <xf numFmtId="49" fontId="1" fillId="0" borderId="60" xfId="12" applyNumberFormat="1" applyBorder="1" applyAlignment="1">
      <alignment horizontal="center" vertical="center" wrapText="1"/>
    </xf>
    <xf numFmtId="0" fontId="1" fillId="0" borderId="60" xfId="12" applyBorder="1" applyAlignment="1">
      <alignment horizontal="center" vertical="center" wrapText="1"/>
    </xf>
    <xf numFmtId="1" fontId="1" fillId="0" borderId="60" xfId="12" applyNumberFormat="1" applyBorder="1" applyAlignment="1">
      <alignment horizontal="center" vertical="center" wrapText="1"/>
    </xf>
    <xf numFmtId="0" fontId="4" fillId="0" borderId="35" xfId="12" applyFont="1" applyBorder="1" applyAlignment="1">
      <alignment horizontal="center" vertical="center" wrapText="1"/>
    </xf>
    <xf numFmtId="0" fontId="4" fillId="0" borderId="21" xfId="12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9" fontId="82" fillId="0" borderId="0" xfId="14" applyFont="1" applyAlignment="1">
      <alignment horizontal="center"/>
    </xf>
    <xf numFmtId="10" fontId="82" fillId="0" borderId="0" xfId="14" applyNumberFormat="1" applyFont="1" applyAlignment="1">
      <alignment horizontal="center"/>
    </xf>
    <xf numFmtId="0" fontId="65" fillId="3" borderId="1" xfId="12" applyFont="1" applyFill="1" applyBorder="1"/>
    <xf numFmtId="0" fontId="65" fillId="3" borderId="3" xfId="12" applyFont="1" applyFill="1" applyBorder="1"/>
    <xf numFmtId="0" fontId="65" fillId="4" borderId="5" xfId="12" applyFont="1" applyFill="1" applyBorder="1" applyAlignment="1">
      <alignment horizontal="center" vertical="center" wrapText="1"/>
    </xf>
    <xf numFmtId="0" fontId="65" fillId="3" borderId="55" xfId="12" applyFont="1" applyFill="1" applyBorder="1" applyAlignment="1">
      <alignment horizontal="center" vertical="center" wrapText="1"/>
    </xf>
    <xf numFmtId="9" fontId="4" fillId="0" borderId="10" xfId="12" applyNumberFormat="1" applyFont="1" applyBorder="1" applyAlignment="1">
      <alignment horizontal="right" vertical="center" wrapText="1"/>
    </xf>
    <xf numFmtId="2" fontId="4" fillId="3" borderId="50" xfId="12" applyNumberFormat="1" applyFont="1" applyFill="1" applyBorder="1" applyAlignment="1">
      <alignment horizontal="right" vertical="center" wrapText="1"/>
    </xf>
    <xf numFmtId="0" fontId="65" fillId="4" borderId="3" xfId="12" applyFont="1" applyFill="1" applyBorder="1"/>
    <xf numFmtId="0" fontId="65" fillId="0" borderId="0" xfId="12" applyFont="1"/>
    <xf numFmtId="49" fontId="1" fillId="2" borderId="61" xfId="0" applyNumberFormat="1" applyFont="1" applyFill="1" applyBorder="1" applyAlignment="1">
      <alignment horizontal="center"/>
    </xf>
    <xf numFmtId="165" fontId="1" fillId="2" borderId="16" xfId="0" applyNumberFormat="1" applyFont="1" applyFill="1" applyBorder="1" applyAlignment="1">
      <alignment horizontal="center" vertical="center"/>
    </xf>
    <xf numFmtId="165" fontId="1" fillId="0" borderId="60" xfId="1" applyNumberFormat="1" applyFont="1" applyFill="1" applyBorder="1" applyAlignment="1">
      <alignment horizontal="right" vertical="center"/>
    </xf>
    <xf numFmtId="0" fontId="1" fillId="0" borderId="60" xfId="1" applyNumberFormat="1" applyFont="1" applyFill="1" applyBorder="1" applyAlignment="1">
      <alignment horizontal="right" vertical="center"/>
    </xf>
    <xf numFmtId="1" fontId="1" fillId="0" borderId="60" xfId="1" applyNumberFormat="1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165" fontId="1" fillId="0" borderId="60" xfId="0" applyNumberFormat="1" applyFont="1" applyBorder="1" applyAlignment="1">
      <alignment horizontal="right" vertical="center"/>
    </xf>
    <xf numFmtId="1" fontId="1" fillId="0" borderId="60" xfId="0" applyNumberFormat="1" applyFont="1" applyBorder="1" applyAlignment="1">
      <alignment vertical="center"/>
    </xf>
    <xf numFmtId="49" fontId="29" fillId="0" borderId="43" xfId="9" applyNumberFormat="1" applyBorder="1" applyAlignment="1">
      <alignment horizontal="center" vertical="center"/>
    </xf>
    <xf numFmtId="49" fontId="29" fillId="0" borderId="30" xfId="9" applyNumberFormat="1" applyBorder="1" applyAlignment="1">
      <alignment horizontal="center" vertical="center"/>
    </xf>
    <xf numFmtId="49" fontId="29" fillId="0" borderId="22" xfId="9" applyNumberFormat="1" applyBorder="1" applyAlignment="1">
      <alignment horizontal="center" vertical="center"/>
    </xf>
    <xf numFmtId="0" fontId="1" fillId="0" borderId="31" xfId="5" applyFont="1" applyBorder="1" applyAlignment="1">
      <alignment horizontal="center" vertical="center" wrapText="1"/>
    </xf>
    <xf numFmtId="0" fontId="1" fillId="0" borderId="30" xfId="5" applyFont="1" applyBorder="1" applyAlignment="1">
      <alignment horizontal="center" vertical="center" wrapText="1"/>
    </xf>
    <xf numFmtId="0" fontId="1" fillId="0" borderId="28" xfId="5" applyFont="1" applyBorder="1" applyAlignment="1">
      <alignment horizontal="center" vertical="center" wrapText="1"/>
    </xf>
    <xf numFmtId="0" fontId="1" fillId="0" borderId="29" xfId="5" applyFont="1" applyBorder="1" applyAlignment="1">
      <alignment horizontal="center" vertical="center" wrapText="1"/>
    </xf>
    <xf numFmtId="0" fontId="1" fillId="0" borderId="35" xfId="5" applyFont="1" applyBorder="1" applyAlignment="1">
      <alignment horizontal="center" vertical="center" wrapText="1"/>
    </xf>
    <xf numFmtId="49" fontId="7" fillId="0" borderId="92" xfId="5" applyNumberFormat="1" applyFont="1" applyBorder="1" applyAlignment="1">
      <alignment horizontal="center" vertical="center" wrapText="1"/>
    </xf>
    <xf numFmtId="49" fontId="7" fillId="0" borderId="21" xfId="5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49" fontId="7" fillId="0" borderId="20" xfId="5" applyNumberFormat="1" applyFont="1" applyBorder="1" applyAlignment="1">
      <alignment horizontal="center" vertical="center" wrapText="1"/>
    </xf>
    <xf numFmtId="49" fontId="7" fillId="0" borderId="22" xfId="5" applyNumberFormat="1" applyFont="1" applyBorder="1" applyAlignment="1">
      <alignment horizontal="center" vertical="center" wrapText="1"/>
    </xf>
    <xf numFmtId="49" fontId="7" fillId="0" borderId="25" xfId="5" applyNumberFormat="1" applyFont="1" applyBorder="1" applyAlignment="1">
      <alignment horizontal="center" vertical="center" wrapText="1"/>
    </xf>
    <xf numFmtId="49" fontId="7" fillId="0" borderId="98" xfId="5" applyNumberFormat="1" applyFont="1" applyBorder="1" applyAlignment="1">
      <alignment horizontal="center" vertical="center" wrapText="1"/>
    </xf>
    <xf numFmtId="49" fontId="7" fillId="0" borderId="56" xfId="5" applyNumberFormat="1" applyFont="1" applyBorder="1" applyAlignment="1">
      <alignment horizontal="center" vertical="center" wrapText="1"/>
    </xf>
    <xf numFmtId="49" fontId="7" fillId="0" borderId="26" xfId="5" applyNumberFormat="1" applyFont="1" applyBorder="1" applyAlignment="1">
      <alignment horizontal="center" vertical="center" wrapText="1"/>
    </xf>
    <xf numFmtId="49" fontId="7" fillId="0" borderId="47" xfId="5" applyNumberFormat="1" applyFont="1" applyBorder="1" applyAlignment="1">
      <alignment horizontal="center" vertical="center" wrapText="1"/>
    </xf>
    <xf numFmtId="0" fontId="1" fillId="0" borderId="103" xfId="12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1" fontId="1" fillId="0" borderId="31" xfId="1" applyNumberFormat="1" applyFont="1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" fontId="1" fillId="0" borderId="61" xfId="1" applyNumberFormat="1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1" fontId="1" fillId="0" borderId="13" xfId="1" applyNumberFormat="1" applyFont="1" applyFill="1" applyBorder="1" applyAlignment="1">
      <alignment horizontal="center" vertical="center"/>
    </xf>
    <xf numFmtId="1" fontId="1" fillId="0" borderId="29" xfId="1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" fontId="1" fillId="0" borderId="21" xfId="1" applyNumberFormat="1" applyFont="1" applyFill="1" applyBorder="1" applyAlignment="1">
      <alignment horizontal="center" vertical="center"/>
    </xf>
    <xf numFmtId="1" fontId="1" fillId="0" borderId="42" xfId="1" applyNumberFormat="1" applyFont="1" applyFill="1" applyBorder="1" applyAlignment="1">
      <alignment horizontal="center" vertical="center"/>
    </xf>
    <xf numFmtId="0" fontId="29" fillId="0" borderId="20" xfId="9" applyBorder="1" applyAlignment="1">
      <alignment horizontal="center" vertical="center"/>
    </xf>
    <xf numFmtId="49" fontId="4" fillId="0" borderId="18" xfId="5" applyNumberFormat="1" applyFont="1" applyBorder="1" applyAlignment="1">
      <alignment horizontal="center" vertical="center" wrapText="1"/>
    </xf>
    <xf numFmtId="49" fontId="29" fillId="0" borderId="29" xfId="9" applyNumberFormat="1" applyBorder="1" applyAlignment="1">
      <alignment horizontal="center" vertical="center"/>
    </xf>
    <xf numFmtId="1" fontId="1" fillId="0" borderId="59" xfId="1" applyNumberFormat="1" applyFont="1" applyFill="1" applyBorder="1" applyAlignment="1">
      <alignment horizontal="center" vertical="center"/>
    </xf>
    <xf numFmtId="49" fontId="4" fillId="0" borderId="16" xfId="5" applyNumberFormat="1" applyFont="1" applyBorder="1" applyAlignment="1">
      <alignment horizontal="center" vertical="center" wrapText="1"/>
    </xf>
    <xf numFmtId="1" fontId="1" fillId="0" borderId="16" xfId="1" applyNumberFormat="1" applyFont="1" applyFill="1" applyBorder="1" applyAlignment="1">
      <alignment horizontal="center" vertical="center"/>
    </xf>
    <xf numFmtId="49" fontId="4" fillId="0" borderId="63" xfId="5" applyNumberFormat="1" applyFont="1" applyBorder="1" applyAlignment="1">
      <alignment horizontal="center" vertical="center" wrapText="1"/>
    </xf>
    <xf numFmtId="1" fontId="1" fillId="0" borderId="60" xfId="1" applyNumberFormat="1" applyFont="1" applyFill="1" applyBorder="1" applyAlignment="1">
      <alignment horizontal="center" vertical="center"/>
    </xf>
    <xf numFmtId="1" fontId="1" fillId="0" borderId="17" xfId="1" applyNumberFormat="1" applyFont="1" applyFill="1" applyBorder="1" applyAlignment="1">
      <alignment horizontal="center" vertical="center"/>
    </xf>
    <xf numFmtId="49" fontId="1" fillId="0" borderId="36" xfId="5" applyNumberFormat="1" applyFont="1" applyBorder="1" applyAlignment="1">
      <alignment horizontal="center" vertical="center" wrapText="1"/>
    </xf>
    <xf numFmtId="1" fontId="1" fillId="0" borderId="11" xfId="1" applyNumberFormat="1" applyFont="1" applyFill="1" applyBorder="1" applyAlignment="1">
      <alignment horizontal="center" vertical="center"/>
    </xf>
    <xf numFmtId="1" fontId="1" fillId="0" borderId="12" xfId="1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49" fontId="1" fillId="0" borderId="16" xfId="5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/>
    </xf>
    <xf numFmtId="49" fontId="8" fillId="0" borderId="97" xfId="0" applyNumberFormat="1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9" xfId="5" applyFont="1" applyBorder="1" applyAlignment="1">
      <alignment horizontal="right" vertical="center" wrapText="1"/>
    </xf>
    <xf numFmtId="165" fontId="7" fillId="0" borderId="69" xfId="5" applyNumberFormat="1" applyFont="1" applyBorder="1" applyAlignment="1">
      <alignment horizontal="right" vertical="center" wrapText="1"/>
    </xf>
    <xf numFmtId="1" fontId="7" fillId="0" borderId="69" xfId="5" applyNumberFormat="1" applyFont="1" applyBorder="1" applyAlignment="1">
      <alignment horizontal="right" vertical="center" wrapText="1"/>
    </xf>
    <xf numFmtId="2" fontId="7" fillId="0" borderId="68" xfId="1" applyNumberFormat="1" applyFont="1" applyFill="1" applyBorder="1" applyAlignment="1">
      <alignment horizontal="center" vertical="center"/>
    </xf>
    <xf numFmtId="0" fontId="7" fillId="0" borderId="68" xfId="1" applyNumberFormat="1" applyFont="1" applyFill="1" applyBorder="1" applyAlignment="1">
      <alignment horizontal="center" vertical="center"/>
    </xf>
    <xf numFmtId="0" fontId="7" fillId="0" borderId="83" xfId="1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7" fillId="0" borderId="10" xfId="5" applyFont="1" applyBorder="1" applyAlignment="1">
      <alignment horizontal="right" vertical="center" wrapText="1"/>
    </xf>
    <xf numFmtId="165" fontId="7" fillId="0" borderId="10" xfId="5" applyNumberFormat="1" applyFont="1" applyBorder="1" applyAlignment="1">
      <alignment horizontal="right" vertical="center" wrapText="1"/>
    </xf>
    <xf numFmtId="1" fontId="7" fillId="0" borderId="10" xfId="5" applyNumberFormat="1" applyFont="1" applyBorder="1" applyAlignment="1">
      <alignment horizontal="right" vertical="center" wrapText="1"/>
    </xf>
    <xf numFmtId="49" fontId="7" fillId="0" borderId="10" xfId="5" applyNumberFormat="1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/>
    <xf numFmtId="1" fontId="7" fillId="0" borderId="14" xfId="0" applyNumberFormat="1" applyFont="1" applyBorder="1"/>
    <xf numFmtId="0" fontId="7" fillId="0" borderId="76" xfId="0" applyFont="1" applyBorder="1" applyAlignment="1">
      <alignment horizontal="center"/>
    </xf>
    <xf numFmtId="0" fontId="7" fillId="0" borderId="11" xfId="5" applyFont="1" applyBorder="1" applyAlignment="1">
      <alignment horizontal="right" vertical="center" wrapText="1"/>
    </xf>
    <xf numFmtId="165" fontId="7" fillId="0" borderId="11" xfId="5" applyNumberFormat="1" applyFont="1" applyBorder="1" applyAlignment="1">
      <alignment horizontal="right" vertical="center" wrapText="1"/>
    </xf>
    <xf numFmtId="1" fontId="7" fillId="0" borderId="11" xfId="5" applyNumberFormat="1" applyFont="1" applyBorder="1" applyAlignment="1">
      <alignment horizontal="right" vertical="center" wrapText="1"/>
    </xf>
    <xf numFmtId="0" fontId="7" fillId="0" borderId="14" xfId="5" applyFont="1" applyBorder="1" applyAlignment="1">
      <alignment horizontal="right" vertical="center" wrapText="1"/>
    </xf>
    <xf numFmtId="165" fontId="7" fillId="0" borderId="14" xfId="5" applyNumberFormat="1" applyFont="1" applyBorder="1" applyAlignment="1">
      <alignment horizontal="right" vertical="center" wrapText="1"/>
    </xf>
    <xf numFmtId="1" fontId="7" fillId="0" borderId="14" xfId="5" applyNumberFormat="1" applyFont="1" applyBorder="1" applyAlignment="1">
      <alignment horizontal="right" vertical="center" wrapText="1"/>
    </xf>
    <xf numFmtId="0" fontId="8" fillId="0" borderId="33" xfId="0" applyFont="1" applyBorder="1" applyAlignment="1">
      <alignment horizontal="center" vertical="center"/>
    </xf>
    <xf numFmtId="0" fontId="7" fillId="0" borderId="12" xfId="5" applyFont="1" applyBorder="1" applyAlignment="1">
      <alignment horizontal="right" vertical="center" wrapText="1"/>
    </xf>
    <xf numFmtId="165" fontId="7" fillId="0" borderId="12" xfId="5" applyNumberFormat="1" applyFont="1" applyBorder="1" applyAlignment="1">
      <alignment horizontal="right" vertical="center" wrapText="1"/>
    </xf>
    <xf numFmtId="1" fontId="7" fillId="0" borderId="12" xfId="5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/>
    </xf>
    <xf numFmtId="0" fontId="7" fillId="0" borderId="13" xfId="5" applyFont="1" applyBorder="1" applyAlignment="1">
      <alignment horizontal="right" vertical="center" wrapText="1"/>
    </xf>
    <xf numFmtId="165" fontId="7" fillId="0" borderId="13" xfId="5" applyNumberFormat="1" applyFont="1" applyBorder="1" applyAlignment="1">
      <alignment horizontal="right" vertical="center" wrapText="1"/>
    </xf>
    <xf numFmtId="1" fontId="7" fillId="0" borderId="13" xfId="5" applyNumberFormat="1" applyFont="1" applyBorder="1" applyAlignment="1">
      <alignment horizontal="right" vertical="center" wrapText="1"/>
    </xf>
    <xf numFmtId="49" fontId="8" fillId="0" borderId="24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7" fillId="0" borderId="18" xfId="5" applyFont="1" applyBorder="1" applyAlignment="1">
      <alignment horizontal="center" vertical="center" wrapText="1"/>
    </xf>
    <xf numFmtId="0" fontId="7" fillId="0" borderId="18" xfId="5" applyFont="1" applyBorder="1" applyAlignment="1">
      <alignment horizontal="right" vertical="center" wrapText="1"/>
    </xf>
    <xf numFmtId="165" fontId="7" fillId="0" borderId="18" xfId="5" applyNumberFormat="1" applyFont="1" applyBorder="1" applyAlignment="1">
      <alignment horizontal="right" vertical="center" wrapText="1"/>
    </xf>
    <xf numFmtId="1" fontId="7" fillId="0" borderId="18" xfId="5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/>
    </xf>
    <xf numFmtId="0" fontId="7" fillId="0" borderId="16" xfId="5" applyFont="1" applyBorder="1" applyAlignment="1">
      <alignment horizontal="right" vertical="center" wrapText="1"/>
    </xf>
    <xf numFmtId="165" fontId="7" fillId="0" borderId="16" xfId="5" applyNumberFormat="1" applyFont="1" applyBorder="1" applyAlignment="1">
      <alignment horizontal="right" vertical="center" wrapText="1"/>
    </xf>
    <xf numFmtId="1" fontId="7" fillId="0" borderId="16" xfId="5" applyNumberFormat="1" applyFont="1" applyBorder="1" applyAlignment="1">
      <alignment horizontal="right" vertical="center" wrapText="1"/>
    </xf>
    <xf numFmtId="2" fontId="7" fillId="0" borderId="49" xfId="5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2" xfId="0" applyFont="1" applyBorder="1"/>
    <xf numFmtId="1" fontId="7" fillId="0" borderId="0" xfId="0" applyNumberFormat="1" applyFont="1"/>
    <xf numFmtId="0" fontId="7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31" xfId="5" applyFont="1" applyBorder="1" applyAlignment="1">
      <alignment horizontal="center" vertical="center"/>
    </xf>
    <xf numFmtId="0" fontId="1" fillId="0" borderId="29" xfId="5" applyFont="1" applyBorder="1" applyAlignment="1">
      <alignment horizontal="center" vertical="center"/>
    </xf>
    <xf numFmtId="49" fontId="1" fillId="0" borderId="35" xfId="5" applyNumberFormat="1" applyFont="1" applyBorder="1" applyAlignment="1">
      <alignment horizontal="center" vertical="center"/>
    </xf>
    <xf numFmtId="49" fontId="1" fillId="0" borderId="28" xfId="5" applyNumberFormat="1" applyFont="1" applyBorder="1" applyAlignment="1">
      <alignment horizontal="center" vertical="center"/>
    </xf>
    <xf numFmtId="49" fontId="1" fillId="2" borderId="20" xfId="5" applyNumberFormat="1" applyFont="1" applyFill="1" applyBorder="1" applyAlignment="1">
      <alignment horizontal="center" vertical="center"/>
    </xf>
    <xf numFmtId="49" fontId="1" fillId="0" borderId="42" xfId="5" applyNumberFormat="1" applyFont="1" applyBorder="1" applyAlignment="1">
      <alignment horizontal="center" vertical="center"/>
    </xf>
    <xf numFmtId="0" fontId="1" fillId="0" borderId="28" xfId="5" applyFont="1" applyBorder="1" applyAlignment="1">
      <alignment horizontal="center" vertical="center"/>
    </xf>
    <xf numFmtId="0" fontId="1" fillId="0" borderId="25" xfId="5" applyFont="1" applyBorder="1" applyAlignment="1">
      <alignment horizontal="center" vertical="center"/>
    </xf>
    <xf numFmtId="49" fontId="8" fillId="5" borderId="17" xfId="5" applyNumberFormat="1" applyFont="1" applyFill="1" applyBorder="1" applyAlignment="1">
      <alignment horizontal="center" vertical="center"/>
    </xf>
    <xf numFmtId="0" fontId="7" fillId="5" borderId="50" xfId="5" applyFont="1" applyFill="1" applyBorder="1" applyAlignment="1">
      <alignment horizontal="center" vertical="center"/>
    </xf>
    <xf numFmtId="49" fontId="7" fillId="5" borderId="17" xfId="5" applyNumberFormat="1" applyFont="1" applyFill="1" applyBorder="1" applyAlignment="1">
      <alignment horizontal="center" vertical="center"/>
    </xf>
    <xf numFmtId="49" fontId="7" fillId="5" borderId="0" xfId="5" applyNumberFormat="1" applyFont="1" applyFill="1" applyAlignment="1">
      <alignment horizontal="center" vertical="center"/>
    </xf>
    <xf numFmtId="1" fontId="7" fillId="5" borderId="25" xfId="5" applyNumberFormat="1" applyFont="1" applyFill="1" applyBorder="1" applyAlignment="1">
      <alignment horizontal="right" vertical="center"/>
    </xf>
    <xf numFmtId="165" fontId="7" fillId="5" borderId="40" xfId="5" applyNumberFormat="1" applyFont="1" applyFill="1" applyBorder="1" applyAlignment="1">
      <alignment horizontal="right" vertical="center"/>
    </xf>
    <xf numFmtId="1" fontId="7" fillId="5" borderId="13" xfId="5" applyNumberFormat="1" applyFont="1" applyFill="1" applyBorder="1" applyAlignment="1">
      <alignment horizontal="right" vertical="center"/>
    </xf>
    <xf numFmtId="165" fontId="7" fillId="5" borderId="13" xfId="5" applyNumberFormat="1" applyFont="1" applyFill="1" applyBorder="1" applyAlignment="1">
      <alignment horizontal="right" vertical="center"/>
    </xf>
    <xf numFmtId="2" fontId="7" fillId="0" borderId="78" xfId="1" applyNumberFormat="1" applyFont="1" applyFill="1" applyBorder="1" applyAlignment="1">
      <alignment horizontal="center" vertical="center"/>
    </xf>
    <xf numFmtId="0" fontId="7" fillId="5" borderId="52" xfId="5" applyFont="1" applyFill="1" applyBorder="1" applyAlignment="1">
      <alignment horizontal="center" vertical="center"/>
    </xf>
    <xf numFmtId="49" fontId="8" fillId="5" borderId="16" xfId="5" applyNumberFormat="1" applyFont="1" applyFill="1" applyBorder="1" applyAlignment="1">
      <alignment horizontal="center" vertical="center"/>
    </xf>
    <xf numFmtId="0" fontId="7" fillId="5" borderId="53" xfId="5" applyFont="1" applyFill="1" applyBorder="1" applyAlignment="1">
      <alignment horizontal="center" vertical="center"/>
    </xf>
    <xf numFmtId="49" fontId="7" fillId="5" borderId="16" xfId="5" applyNumberFormat="1" applyFont="1" applyFill="1" applyBorder="1" applyAlignment="1">
      <alignment horizontal="center" vertical="center"/>
    </xf>
    <xf numFmtId="49" fontId="7" fillId="5" borderId="19" xfId="5" applyNumberFormat="1" applyFont="1" applyFill="1" applyBorder="1" applyAlignment="1">
      <alignment horizontal="center" vertical="center"/>
    </xf>
    <xf numFmtId="1" fontId="7" fillId="5" borderId="56" xfId="5" applyNumberFormat="1" applyFont="1" applyFill="1" applyBorder="1" applyAlignment="1">
      <alignment horizontal="right" vertical="center"/>
    </xf>
    <xf numFmtId="165" fontId="7" fillId="5" borderId="33" xfId="5" applyNumberFormat="1" applyFont="1" applyFill="1" applyBorder="1" applyAlignment="1">
      <alignment horizontal="right" vertical="center"/>
    </xf>
    <xf numFmtId="1" fontId="7" fillId="5" borderId="16" xfId="5" applyNumberFormat="1" applyFont="1" applyFill="1" applyBorder="1" applyAlignment="1">
      <alignment horizontal="right" vertical="center"/>
    </xf>
    <xf numFmtId="165" fontId="7" fillId="5" borderId="16" xfId="5" applyNumberFormat="1" applyFont="1" applyFill="1" applyBorder="1" applyAlignment="1">
      <alignment horizontal="right" vertical="center"/>
    </xf>
    <xf numFmtId="2" fontId="7" fillId="0" borderId="79" xfId="1" applyNumberFormat="1" applyFont="1" applyFill="1" applyBorder="1" applyAlignment="1">
      <alignment horizontal="center" vertical="center"/>
    </xf>
    <xf numFmtId="2" fontId="7" fillId="0" borderId="77" xfId="1" applyNumberFormat="1" applyFont="1" applyFill="1" applyBorder="1" applyAlignment="1">
      <alignment horizontal="center" vertical="center"/>
    </xf>
    <xf numFmtId="0" fontId="7" fillId="5" borderId="17" xfId="5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" fontId="7" fillId="5" borderId="21" xfId="5" applyNumberFormat="1" applyFont="1" applyFill="1" applyBorder="1" applyAlignment="1">
      <alignment horizontal="right" vertical="center"/>
    </xf>
    <xf numFmtId="165" fontId="7" fillId="5" borderId="37" xfId="5" applyNumberFormat="1" applyFont="1" applyFill="1" applyBorder="1" applyAlignment="1">
      <alignment horizontal="right" vertical="center"/>
    </xf>
    <xf numFmtId="1" fontId="7" fillId="5" borderId="10" xfId="5" applyNumberFormat="1" applyFont="1" applyFill="1" applyBorder="1" applyAlignment="1">
      <alignment horizontal="right" vertical="center"/>
    </xf>
    <xf numFmtId="165" fontId="7" fillId="5" borderId="10" xfId="5" applyNumberFormat="1" applyFont="1" applyFill="1" applyBorder="1" applyAlignment="1">
      <alignment horizontal="right" vertical="center"/>
    </xf>
    <xf numFmtId="2" fontId="7" fillId="2" borderId="59" xfId="1" applyNumberFormat="1" applyFont="1" applyFill="1" applyBorder="1" applyAlignment="1">
      <alignment horizontal="center" vertical="center"/>
    </xf>
    <xf numFmtId="0" fontId="7" fillId="5" borderId="16" xfId="5" applyFont="1" applyFill="1" applyBorder="1" applyAlignment="1">
      <alignment horizontal="center" vertical="center"/>
    </xf>
    <xf numFmtId="0" fontId="7" fillId="5" borderId="19" xfId="5" applyFont="1" applyFill="1" applyBorder="1" applyAlignment="1">
      <alignment horizontal="center" vertical="center"/>
    </xf>
    <xf numFmtId="1" fontId="7" fillId="5" borderId="22" xfId="5" applyNumberFormat="1" applyFont="1" applyFill="1" applyBorder="1" applyAlignment="1">
      <alignment horizontal="right" vertical="center"/>
    </xf>
    <xf numFmtId="165" fontId="7" fillId="5" borderId="38" xfId="5" applyNumberFormat="1" applyFont="1" applyFill="1" applyBorder="1" applyAlignment="1">
      <alignment horizontal="right" vertical="center"/>
    </xf>
    <xf numFmtId="1" fontId="7" fillId="5" borderId="12" xfId="5" applyNumberFormat="1" applyFont="1" applyFill="1" applyBorder="1" applyAlignment="1">
      <alignment horizontal="right" vertical="center"/>
    </xf>
    <xf numFmtId="165" fontId="7" fillId="5" borderId="12" xfId="5" applyNumberFormat="1" applyFont="1" applyFill="1" applyBorder="1" applyAlignment="1">
      <alignment horizontal="right" vertical="center"/>
    </xf>
    <xf numFmtId="0" fontId="8" fillId="5" borderId="17" xfId="5" applyFont="1" applyFill="1" applyBorder="1" applyAlignment="1">
      <alignment horizontal="center" vertical="center"/>
    </xf>
    <xf numFmtId="0" fontId="7" fillId="5" borderId="0" xfId="5" applyFont="1" applyFill="1" applyAlignment="1">
      <alignment horizontal="center" vertical="center"/>
    </xf>
    <xf numFmtId="0" fontId="7" fillId="5" borderId="54" xfId="5" applyFont="1" applyFill="1" applyBorder="1" applyAlignment="1">
      <alignment horizontal="center" vertical="center"/>
    </xf>
    <xf numFmtId="1" fontId="7" fillId="5" borderId="26" xfId="5" applyNumberFormat="1" applyFont="1" applyFill="1" applyBorder="1" applyAlignment="1">
      <alignment horizontal="right" vertical="center"/>
    </xf>
    <xf numFmtId="165" fontId="7" fillId="5" borderId="41" xfId="5" applyNumberFormat="1" applyFont="1" applyFill="1" applyBorder="1" applyAlignment="1">
      <alignment horizontal="right" vertical="center"/>
    </xf>
    <xf numFmtId="1" fontId="7" fillId="5" borderId="11" xfId="5" applyNumberFormat="1" applyFont="1" applyFill="1" applyBorder="1" applyAlignment="1">
      <alignment horizontal="right" vertical="center"/>
    </xf>
    <xf numFmtId="165" fontId="7" fillId="5" borderId="11" xfId="5" applyNumberFormat="1" applyFont="1" applyFill="1" applyBorder="1" applyAlignment="1">
      <alignment horizontal="right" vertical="center"/>
    </xf>
    <xf numFmtId="2" fontId="7" fillId="2" borderId="12" xfId="1" applyNumberFormat="1" applyFont="1" applyFill="1" applyBorder="1" applyAlignment="1">
      <alignment horizontal="center" vertical="center"/>
    </xf>
    <xf numFmtId="49" fontId="8" fillId="5" borderId="18" xfId="5" applyNumberFormat="1" applyFont="1" applyFill="1" applyBorder="1" applyAlignment="1">
      <alignment horizontal="center" vertical="center"/>
    </xf>
    <xf numFmtId="0" fontId="7" fillId="5" borderId="55" xfId="5" applyFont="1" applyFill="1" applyBorder="1" applyAlignment="1">
      <alignment horizontal="center" vertical="center"/>
    </xf>
    <xf numFmtId="49" fontId="7" fillId="5" borderId="18" xfId="5" applyNumberFormat="1" applyFont="1" applyFill="1" applyBorder="1" applyAlignment="1">
      <alignment horizontal="center" vertical="center"/>
    </xf>
    <xf numFmtId="49" fontId="7" fillId="5" borderId="23" xfId="5" applyNumberFormat="1" applyFont="1" applyFill="1" applyBorder="1" applyAlignment="1">
      <alignment horizontal="center" vertical="center"/>
    </xf>
    <xf numFmtId="1" fontId="7" fillId="5" borderId="20" xfId="5" applyNumberFormat="1" applyFont="1" applyFill="1" applyBorder="1" applyAlignment="1">
      <alignment horizontal="right" vertical="center"/>
    </xf>
    <xf numFmtId="165" fontId="7" fillId="5" borderId="39" xfId="5" applyNumberFormat="1" applyFont="1" applyFill="1" applyBorder="1" applyAlignment="1">
      <alignment horizontal="right" vertical="center"/>
    </xf>
    <xf numFmtId="1" fontId="7" fillId="5" borderId="14" xfId="5" applyNumberFormat="1" applyFont="1" applyFill="1" applyBorder="1" applyAlignment="1">
      <alignment horizontal="right" vertical="center"/>
    </xf>
    <xf numFmtId="165" fontId="7" fillId="5" borderId="14" xfId="5" applyNumberFormat="1" applyFont="1" applyFill="1" applyBorder="1" applyAlignment="1">
      <alignment horizontal="right" vertical="center"/>
    </xf>
    <xf numFmtId="0" fontId="7" fillId="5" borderId="10" xfId="5" applyFont="1" applyFill="1" applyBorder="1" applyAlignment="1">
      <alignment horizontal="center" vertical="center"/>
    </xf>
    <xf numFmtId="0" fontId="8" fillId="5" borderId="16" xfId="5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right" vertical="center"/>
    </xf>
    <xf numFmtId="2" fontId="7" fillId="2" borderId="10" xfId="1" applyNumberFormat="1" applyFont="1" applyFill="1" applyBorder="1" applyAlignment="1">
      <alignment horizontal="center" vertical="center"/>
    </xf>
    <xf numFmtId="0" fontId="7" fillId="5" borderId="14" xfId="5" applyFont="1" applyFill="1" applyBorder="1" applyAlignment="1">
      <alignment horizontal="center" vertical="center"/>
    </xf>
    <xf numFmtId="0" fontId="7" fillId="5" borderId="23" xfId="5" applyFont="1" applyFill="1" applyBorder="1" applyAlignment="1">
      <alignment horizontal="center" vertical="center"/>
    </xf>
    <xf numFmtId="2" fontId="7" fillId="0" borderId="76" xfId="1" applyNumberFormat="1" applyFont="1" applyFill="1" applyBorder="1" applyAlignment="1">
      <alignment horizontal="center" vertical="center"/>
    </xf>
    <xf numFmtId="49" fontId="7" fillId="5" borderId="25" xfId="5" applyNumberFormat="1" applyFont="1" applyFill="1" applyBorder="1" applyAlignment="1">
      <alignment horizontal="center" vertical="center"/>
    </xf>
    <xf numFmtId="0" fontId="7" fillId="5" borderId="13" xfId="5" applyFont="1" applyFill="1" applyBorder="1" applyAlignment="1">
      <alignment horizontal="center" vertical="center"/>
    </xf>
    <xf numFmtId="49" fontId="7" fillId="5" borderId="42" xfId="5" applyNumberFormat="1" applyFont="1" applyFill="1" applyBorder="1" applyAlignment="1">
      <alignment horizontal="center" vertical="center"/>
    </xf>
    <xf numFmtId="1" fontId="7" fillId="5" borderId="47" xfId="5" applyNumberFormat="1" applyFont="1" applyFill="1" applyBorder="1" applyAlignment="1">
      <alignment horizontal="right" vertical="center"/>
    </xf>
    <xf numFmtId="165" fontId="7" fillId="5" borderId="24" xfId="5" applyNumberFormat="1" applyFont="1" applyFill="1" applyBorder="1" applyAlignment="1">
      <alignment horizontal="right" vertical="center"/>
    </xf>
    <xf numFmtId="1" fontId="7" fillId="5" borderId="17" xfId="5" applyNumberFormat="1" applyFont="1" applyFill="1" applyBorder="1" applyAlignment="1">
      <alignment horizontal="right" vertical="center"/>
    </xf>
    <xf numFmtId="165" fontId="7" fillId="5" borderId="17" xfId="5" applyNumberFormat="1" applyFont="1" applyFill="1" applyBorder="1" applyAlignment="1">
      <alignment horizontal="right" vertical="center"/>
    </xf>
    <xf numFmtId="0" fontId="7" fillId="5" borderId="18" xfId="5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8" fillId="0" borderId="64" xfId="0" applyFont="1" applyBorder="1" applyAlignment="1">
      <alignment horizontal="center" vertical="center"/>
    </xf>
    <xf numFmtId="0" fontId="7" fillId="0" borderId="64" xfId="0" applyFont="1" applyBorder="1" applyAlignment="1">
      <alignment vertical="center"/>
    </xf>
    <xf numFmtId="0" fontId="7" fillId="0" borderId="82" xfId="0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0" fontId="7" fillId="0" borderId="73" xfId="0" applyFont="1" applyBorder="1" applyAlignment="1">
      <alignment horizontal="center" vertical="center"/>
    </xf>
    <xf numFmtId="0" fontId="7" fillId="0" borderId="61" xfId="0" applyFont="1" applyBorder="1" applyAlignment="1">
      <alignment horizontal="right" vertical="center"/>
    </xf>
    <xf numFmtId="165" fontId="7" fillId="0" borderId="63" xfId="0" applyNumberFormat="1" applyFont="1" applyBorder="1" applyAlignment="1">
      <alignment vertical="center"/>
    </xf>
    <xf numFmtId="165" fontId="7" fillId="0" borderId="16" xfId="0" applyNumberFormat="1" applyFont="1" applyBorder="1" applyAlignment="1">
      <alignment vertical="center"/>
    </xf>
    <xf numFmtId="2" fontId="7" fillId="0" borderId="63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0" borderId="75" xfId="0" applyFont="1" applyBorder="1" applyAlignment="1">
      <alignment horizontal="center" vertical="center"/>
    </xf>
    <xf numFmtId="0" fontId="7" fillId="0" borderId="73" xfId="0" applyFont="1" applyBorder="1" applyAlignment="1">
      <alignment vertical="center"/>
    </xf>
    <xf numFmtId="0" fontId="7" fillId="0" borderId="22" xfId="0" applyFont="1" applyBorder="1" applyAlignment="1">
      <alignment horizontal="right" vertical="center"/>
    </xf>
    <xf numFmtId="0" fontId="7" fillId="0" borderId="25" xfId="5" applyFont="1" applyBorder="1" applyAlignment="1">
      <alignment horizontal="center" vertical="center"/>
    </xf>
    <xf numFmtId="49" fontId="7" fillId="0" borderId="25" xfId="5" applyNumberFormat="1" applyFont="1" applyBorder="1" applyAlignment="1">
      <alignment horizontal="center" vertical="center"/>
    </xf>
    <xf numFmtId="49" fontId="7" fillId="0" borderId="56" xfId="5" applyNumberFormat="1" applyFont="1" applyBorder="1" applyAlignment="1">
      <alignment horizontal="center" vertical="center"/>
    </xf>
    <xf numFmtId="49" fontId="7" fillId="0" borderId="47" xfId="5" applyNumberFormat="1" applyFont="1" applyBorder="1" applyAlignment="1">
      <alignment horizontal="center" vertical="center"/>
    </xf>
    <xf numFmtId="49" fontId="7" fillId="0" borderId="26" xfId="5" applyNumberFormat="1" applyFont="1" applyBorder="1" applyAlignment="1">
      <alignment horizontal="center" vertical="center"/>
    </xf>
    <xf numFmtId="49" fontId="7" fillId="0" borderId="21" xfId="5" applyNumberFormat="1" applyFont="1" applyBorder="1" applyAlignment="1">
      <alignment horizontal="center" vertical="center"/>
    </xf>
    <xf numFmtId="49" fontId="7" fillId="0" borderId="20" xfId="5" applyNumberFormat="1" applyFont="1" applyBorder="1" applyAlignment="1">
      <alignment horizontal="center" vertical="center"/>
    </xf>
    <xf numFmtId="49" fontId="7" fillId="0" borderId="22" xfId="5" applyNumberFormat="1" applyFont="1" applyBorder="1" applyAlignment="1">
      <alignment horizontal="center" vertical="center"/>
    </xf>
    <xf numFmtId="0" fontId="1" fillId="0" borderId="98" xfId="0" applyFont="1" applyBorder="1" applyAlignment="1">
      <alignment horizontal="center"/>
    </xf>
    <xf numFmtId="0" fontId="1" fillId="0" borderId="18" xfId="0" applyFont="1" applyBorder="1" applyAlignment="1">
      <alignment horizontal="right" vertical="center"/>
    </xf>
    <xf numFmtId="0" fontId="1" fillId="0" borderId="64" xfId="1" applyNumberFormat="1" applyFont="1" applyFill="1" applyBorder="1" applyAlignment="1">
      <alignment horizontal="center" vertical="center"/>
    </xf>
    <xf numFmtId="17" fontId="1" fillId="0" borderId="12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right" vertical="center"/>
    </xf>
    <xf numFmtId="49" fontId="1" fillId="0" borderId="33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right" vertical="center"/>
    </xf>
    <xf numFmtId="165" fontId="1" fillId="0" borderId="21" xfId="0" applyNumberFormat="1" applyFont="1" applyBorder="1" applyAlignment="1">
      <alignment horizontal="center" vertical="center"/>
    </xf>
    <xf numFmtId="165" fontId="1" fillId="0" borderId="47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56" xfId="0" applyNumberFormat="1" applyFont="1" applyBorder="1" applyAlignment="1">
      <alignment horizontal="center" vertical="center"/>
    </xf>
    <xf numFmtId="165" fontId="1" fillId="0" borderId="56" xfId="0" applyNumberFormat="1" applyFont="1" applyBorder="1" applyAlignment="1">
      <alignment horizontal="center" vertical="center"/>
    </xf>
    <xf numFmtId="165" fontId="1" fillId="0" borderId="61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49" fontId="1" fillId="0" borderId="58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39" xfId="0" applyNumberFormat="1" applyFont="1" applyBorder="1" applyAlignment="1">
      <alignment horizontal="right" vertic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33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37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center" vertical="center"/>
    </xf>
    <xf numFmtId="2" fontId="1" fillId="0" borderId="85" xfId="1" applyNumberFormat="1" applyFont="1" applyFill="1" applyBorder="1" applyAlignment="1">
      <alignment horizontal="center"/>
    </xf>
    <xf numFmtId="1" fontId="1" fillId="0" borderId="32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right" vertical="center"/>
    </xf>
    <xf numFmtId="0" fontId="1" fillId="0" borderId="64" xfId="0" applyFont="1" applyBorder="1" applyAlignment="1">
      <alignment horizontal="right" vertical="center"/>
    </xf>
    <xf numFmtId="2" fontId="1" fillId="0" borderId="64" xfId="1" applyNumberFormat="1" applyFont="1" applyFill="1" applyBorder="1" applyAlignment="1">
      <alignment horizont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" fontId="1" fillId="0" borderId="60" xfId="0" applyNumberFormat="1" applyFont="1" applyBorder="1" applyAlignment="1">
      <alignment horizontal="right" vertical="center"/>
    </xf>
    <xf numFmtId="1" fontId="1" fillId="0" borderId="49" xfId="0" applyNumberFormat="1" applyFont="1" applyBorder="1" applyAlignment="1">
      <alignment horizontal="right" vertical="center"/>
    </xf>
    <xf numFmtId="1" fontId="1" fillId="0" borderId="63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36" xfId="0" applyNumberFormat="1" applyFont="1" applyBorder="1" applyAlignment="1">
      <alignment horizontal="right" vertical="center"/>
    </xf>
    <xf numFmtId="1" fontId="1" fillId="0" borderId="59" xfId="0" applyNumberFormat="1" applyFont="1" applyBorder="1" applyAlignment="1">
      <alignment horizontal="right" vertical="center"/>
    </xf>
    <xf numFmtId="1" fontId="1" fillId="0" borderId="85" xfId="0" applyNumberFormat="1" applyFont="1" applyBorder="1" applyAlignment="1">
      <alignment horizontal="right" vertical="center"/>
    </xf>
    <xf numFmtId="0" fontId="4" fillId="0" borderId="16" xfId="0" applyFont="1" applyBorder="1"/>
    <xf numFmtId="165" fontId="1" fillId="2" borderId="49" xfId="12" applyNumberFormat="1" applyFill="1" applyBorder="1" applyAlignment="1">
      <alignment horizontal="center" vertical="center" wrapText="1"/>
    </xf>
    <xf numFmtId="165" fontId="1" fillId="2" borderId="63" xfId="12" applyNumberFormat="1" applyFill="1" applyBorder="1" applyAlignment="1">
      <alignment horizontal="center" vertical="center" wrapText="1"/>
    </xf>
    <xf numFmtId="49" fontId="0" fillId="0" borderId="0" xfId="0" quotePrefix="1" applyNumberFormat="1" applyAlignment="1">
      <alignment horizontal="center"/>
    </xf>
    <xf numFmtId="49" fontId="1" fillId="0" borderId="42" xfId="12" applyNumberFormat="1" applyBorder="1" applyAlignment="1">
      <alignment horizontal="center"/>
    </xf>
    <xf numFmtId="2" fontId="1" fillId="0" borderId="10" xfId="0" applyNumberFormat="1" applyFont="1" applyBorder="1"/>
    <xf numFmtId="2" fontId="1" fillId="0" borderId="14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right"/>
    </xf>
    <xf numFmtId="2" fontId="1" fillId="0" borderId="12" xfId="0" applyNumberFormat="1" applyFont="1" applyBorder="1" applyAlignment="1">
      <alignment horizontal="right"/>
    </xf>
    <xf numFmtId="2" fontId="1" fillId="0" borderId="60" xfId="1" applyNumberFormat="1" applyFont="1" applyFill="1" applyBorder="1" applyAlignment="1">
      <alignment horizontal="right"/>
    </xf>
    <xf numFmtId="49" fontId="1" fillId="0" borderId="10" xfId="0" applyNumberFormat="1" applyFont="1" applyBorder="1" applyAlignment="1">
      <alignment horizontal="center"/>
    </xf>
    <xf numFmtId="0" fontId="1" fillId="0" borderId="14" xfId="1" applyNumberFormat="1" applyFont="1" applyFill="1" applyBorder="1" applyAlignment="1">
      <alignment horizontal="center"/>
    </xf>
    <xf numFmtId="0" fontId="1" fillId="0" borderId="76" xfId="1" applyNumberFormat="1" applyFont="1" applyFill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60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2" fontId="83" fillId="3" borderId="11" xfId="7" applyNumberFormat="1" applyFont="1" applyFill="1" applyBorder="1" applyAlignment="1">
      <alignment horizontal="center" wrapText="1"/>
    </xf>
    <xf numFmtId="9" fontId="4" fillId="0" borderId="50" xfId="12" applyNumberFormat="1" applyFont="1" applyBorder="1" applyAlignment="1">
      <alignment horizontal="right" vertical="center" wrapText="1"/>
    </xf>
    <xf numFmtId="9" fontId="4" fillId="0" borderId="12" xfId="12" applyNumberFormat="1" applyFont="1" applyBorder="1" applyAlignment="1">
      <alignment horizontal="right" vertical="center" wrapText="1"/>
    </xf>
    <xf numFmtId="9" fontId="4" fillId="2" borderId="50" xfId="12" applyNumberFormat="1" applyFont="1" applyFill="1" applyBorder="1" applyAlignment="1">
      <alignment horizontal="right" vertical="center" wrapText="1"/>
    </xf>
    <xf numFmtId="9" fontId="4" fillId="2" borderId="12" xfId="12" applyNumberFormat="1" applyFont="1" applyFill="1" applyBorder="1" applyAlignment="1">
      <alignment horizontal="right" vertical="center" wrapText="1"/>
    </xf>
    <xf numFmtId="2" fontId="4" fillId="3" borderId="55" xfId="12" applyNumberFormat="1" applyFont="1" applyFill="1" applyBorder="1" applyAlignment="1">
      <alignment horizontal="right" vertical="center" wrapText="1"/>
    </xf>
    <xf numFmtId="9" fontId="4" fillId="0" borderId="10" xfId="12" applyNumberFormat="1" applyFont="1" applyBorder="1"/>
    <xf numFmtId="9" fontId="4" fillId="0" borderId="12" xfId="12" applyNumberFormat="1" applyFont="1" applyBorder="1"/>
    <xf numFmtId="9" fontId="4" fillId="0" borderId="13" xfId="12" applyNumberFormat="1" applyFont="1" applyBorder="1"/>
    <xf numFmtId="9" fontId="4" fillId="0" borderId="14" xfId="12" applyNumberFormat="1" applyFont="1" applyBorder="1"/>
    <xf numFmtId="9" fontId="4" fillId="0" borderId="16" xfId="12" applyNumberFormat="1" applyFont="1" applyBorder="1"/>
    <xf numFmtId="9" fontId="4" fillId="0" borderId="63" xfId="12" applyNumberFormat="1" applyFont="1" applyBorder="1" applyAlignment="1">
      <alignment horizontal="right" vertical="center" wrapText="1"/>
    </xf>
    <xf numFmtId="9" fontId="4" fillId="0" borderId="15" xfId="12" applyNumberFormat="1" applyFont="1" applyBorder="1" applyAlignment="1">
      <alignment horizontal="right" vertical="center" wrapText="1"/>
    </xf>
    <xf numFmtId="9" fontId="4" fillId="0" borderId="59" xfId="12" applyNumberFormat="1" applyFont="1" applyBorder="1" applyAlignment="1">
      <alignment horizontal="right" vertical="center" wrapText="1"/>
    </xf>
    <xf numFmtId="9" fontId="4" fillId="0" borderId="59" xfId="12" applyNumberFormat="1" applyFont="1" applyBorder="1"/>
    <xf numFmtId="9" fontId="4" fillId="0" borderId="19" xfId="12" applyNumberFormat="1" applyFont="1" applyBorder="1" applyAlignment="1">
      <alignment horizontal="right" vertical="center" wrapText="1"/>
    </xf>
    <xf numFmtId="9" fontId="4" fillId="0" borderId="55" xfId="12" applyNumberFormat="1" applyFont="1" applyBorder="1" applyAlignment="1">
      <alignment horizontal="right" vertical="center" wrapText="1"/>
    </xf>
    <xf numFmtId="9" fontId="4" fillId="0" borderId="52" xfId="12" applyNumberFormat="1" applyFont="1" applyBorder="1" applyAlignment="1">
      <alignment horizontal="right" vertical="center" wrapText="1"/>
    </xf>
    <xf numFmtId="9" fontId="4" fillId="0" borderId="60" xfId="12" applyNumberFormat="1" applyFont="1" applyBorder="1" applyAlignment="1">
      <alignment horizontal="right" vertical="center" wrapText="1"/>
    </xf>
    <xf numFmtId="9" fontId="4" fillId="0" borderId="85" xfId="12" applyNumberFormat="1" applyFont="1" applyBorder="1" applyAlignment="1">
      <alignment horizontal="right" vertical="center" wrapText="1"/>
    </xf>
    <xf numFmtId="9" fontId="4" fillId="0" borderId="49" xfId="12" applyNumberFormat="1" applyFont="1" applyBorder="1" applyAlignment="1">
      <alignment horizontal="right" vertical="center" wrapText="1"/>
    </xf>
    <xf numFmtId="9" fontId="4" fillId="0" borderId="13" xfId="12" applyNumberFormat="1" applyFont="1" applyBorder="1" applyAlignment="1">
      <alignment horizontal="right" vertical="center" wrapText="1"/>
    </xf>
    <xf numFmtId="9" fontId="4" fillId="0" borderId="16" xfId="12" applyNumberFormat="1" applyFont="1" applyBorder="1" applyAlignment="1">
      <alignment horizontal="right" vertical="center" wrapText="1"/>
    </xf>
    <xf numFmtId="9" fontId="4" fillId="0" borderId="17" xfId="12" applyNumberFormat="1" applyFont="1" applyBorder="1" applyAlignment="1">
      <alignment horizontal="right" vertical="center" wrapText="1"/>
    </xf>
    <xf numFmtId="2" fontId="7" fillId="0" borderId="49" xfId="1" applyNumberFormat="1" applyFont="1" applyFill="1" applyBorder="1" applyAlignment="1">
      <alignment horizontal="right" vertical="center"/>
    </xf>
    <xf numFmtId="2" fontId="7" fillId="0" borderId="63" xfId="1" applyNumberFormat="1" applyFont="1" applyFill="1" applyBorder="1" applyAlignment="1">
      <alignment horizontal="right" vertical="center"/>
    </xf>
    <xf numFmtId="2" fontId="7" fillId="0" borderId="15" xfId="1" applyNumberFormat="1" applyFont="1" applyFill="1" applyBorder="1" applyAlignment="1">
      <alignment horizontal="right" vertical="center"/>
    </xf>
    <xf numFmtId="2" fontId="7" fillId="0" borderId="36" xfId="1" applyNumberFormat="1" applyFont="1" applyFill="1" applyBorder="1" applyAlignment="1">
      <alignment horizontal="right" vertical="center"/>
    </xf>
    <xf numFmtId="2" fontId="7" fillId="0" borderId="14" xfId="0" applyNumberFormat="1" applyFont="1" applyBorder="1"/>
    <xf numFmtId="2" fontId="29" fillId="0" borderId="0" xfId="0" applyNumberFormat="1" applyFont="1" applyBorder="1"/>
    <xf numFmtId="2" fontId="29" fillId="0" borderId="17" xfId="0" applyNumberFormat="1" applyFont="1" applyBorder="1"/>
    <xf numFmtId="2" fontId="7" fillId="0" borderId="13" xfId="0" applyNumberFormat="1" applyFont="1" applyBorder="1" applyAlignment="1">
      <alignment horizontal="right" vertical="center" wrapText="1"/>
    </xf>
    <xf numFmtId="2" fontId="7" fillId="0" borderId="50" xfId="0" applyNumberFormat="1" applyFont="1" applyBorder="1" applyAlignment="1">
      <alignment horizontal="right" vertical="center" wrapText="1"/>
    </xf>
    <xf numFmtId="2" fontId="7" fillId="0" borderId="16" xfId="0" applyNumberFormat="1" applyFont="1" applyBorder="1"/>
    <xf numFmtId="2" fontId="7" fillId="0" borderId="12" xfId="0" applyNumberFormat="1" applyFont="1" applyBorder="1" applyAlignment="1">
      <alignment horizontal="right" vertical="center" wrapText="1"/>
    </xf>
    <xf numFmtId="2" fontId="7" fillId="0" borderId="53" xfId="0" applyNumberFormat="1" applyFont="1" applyBorder="1" applyAlignment="1">
      <alignment horizontal="right" vertical="center" wrapText="1"/>
    </xf>
    <xf numFmtId="2" fontId="7" fillId="0" borderId="10" xfId="0" applyNumberFormat="1" applyFont="1" applyBorder="1" applyAlignment="1">
      <alignment horizontal="right" vertical="center" wrapText="1"/>
    </xf>
    <xf numFmtId="2" fontId="7" fillId="0" borderId="14" xfId="0" applyNumberFormat="1" applyFont="1" applyBorder="1" applyAlignment="1">
      <alignment horizontal="right" vertical="center" wrapText="1"/>
    </xf>
    <xf numFmtId="165" fontId="1" fillId="0" borderId="60" xfId="0" applyNumberFormat="1" applyFont="1" applyBorder="1" applyAlignment="1">
      <alignment horizontal="center" vertical="center"/>
    </xf>
    <xf numFmtId="9" fontId="4" fillId="0" borderId="36" xfId="12" applyNumberFormat="1" applyFont="1" applyBorder="1" applyAlignment="1">
      <alignment horizontal="right" vertical="center" wrapText="1"/>
    </xf>
    <xf numFmtId="1" fontId="15" fillId="0" borderId="25" xfId="0" applyNumberFormat="1" applyFont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 wrapText="1"/>
    </xf>
    <xf numFmtId="0" fontId="1" fillId="0" borderId="102" xfId="12" applyBorder="1" applyAlignment="1">
      <alignment horizontal="center" vertical="center" wrapText="1"/>
    </xf>
    <xf numFmtId="0" fontId="1" fillId="0" borderId="101" xfId="12" applyBorder="1" applyAlignment="1">
      <alignment horizontal="center" vertical="center" wrapText="1"/>
    </xf>
    <xf numFmtId="0" fontId="1" fillId="0" borderId="42" xfId="0" applyFont="1" applyBorder="1"/>
    <xf numFmtId="0" fontId="8" fillId="3" borderId="45" xfId="0" applyFont="1" applyFill="1" applyBorder="1" applyAlignment="1">
      <alignment horizontal="left" vertical="center" wrapText="1"/>
    </xf>
    <xf numFmtId="2" fontId="4" fillId="3" borderId="19" xfId="0" applyNumberFormat="1" applyFont="1" applyFill="1" applyBorder="1" applyAlignment="1">
      <alignment horizontal="center" vertical="center" wrapText="1"/>
    </xf>
    <xf numFmtId="2" fontId="65" fillId="3" borderId="19" xfId="0" applyNumberFormat="1" applyFont="1" applyFill="1" applyBorder="1" applyAlignment="1">
      <alignment horizontal="center" vertical="center" wrapText="1"/>
    </xf>
    <xf numFmtId="1" fontId="4" fillId="3" borderId="19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0" fontId="81" fillId="3" borderId="19" xfId="14" applyNumberFormat="1" applyFont="1" applyFill="1" applyBorder="1" applyAlignment="1">
      <alignment horizontal="center" vertical="center"/>
    </xf>
    <xf numFmtId="2" fontId="7" fillId="0" borderId="64" xfId="1" applyNumberFormat="1" applyFont="1" applyFill="1" applyBorder="1" applyAlignment="1">
      <alignment horizontal="right" vertical="center"/>
    </xf>
    <xf numFmtId="2" fontId="7" fillId="0" borderId="12" xfId="0" applyNumberFormat="1" applyFont="1" applyBorder="1"/>
    <xf numFmtId="2" fontId="7" fillId="5" borderId="13" xfId="5" applyNumberFormat="1" applyFont="1" applyFill="1" applyBorder="1" applyAlignment="1">
      <alignment horizontal="right" vertical="center"/>
    </xf>
    <xf numFmtId="2" fontId="7" fillId="5" borderId="10" xfId="5" applyNumberFormat="1" applyFont="1" applyFill="1" applyBorder="1" applyAlignment="1">
      <alignment horizontal="right" vertical="center"/>
    </xf>
    <xf numFmtId="2" fontId="7" fillId="2" borderId="49" xfId="1" applyNumberFormat="1" applyFont="1" applyFill="1" applyBorder="1" applyAlignment="1">
      <alignment horizontal="right" vertical="center"/>
    </xf>
    <xf numFmtId="2" fontId="7" fillId="5" borderId="16" xfId="5" applyNumberFormat="1" applyFont="1" applyFill="1" applyBorder="1" applyAlignment="1">
      <alignment horizontal="right" vertical="center"/>
    </xf>
    <xf numFmtId="2" fontId="7" fillId="5" borderId="12" xfId="5" applyNumberFormat="1" applyFont="1" applyFill="1" applyBorder="1" applyAlignment="1">
      <alignment horizontal="right" vertical="center"/>
    </xf>
    <xf numFmtId="2" fontId="7" fillId="2" borderId="63" xfId="1" applyNumberFormat="1" applyFont="1" applyFill="1" applyBorder="1" applyAlignment="1">
      <alignment horizontal="right" vertical="center"/>
    </xf>
    <xf numFmtId="2" fontId="7" fillId="2" borderId="59" xfId="1" applyNumberFormat="1" applyFont="1" applyFill="1" applyBorder="1" applyAlignment="1">
      <alignment horizontal="right" vertical="center"/>
    </xf>
    <xf numFmtId="2" fontId="7" fillId="2" borderId="60" xfId="1" applyNumberFormat="1" applyFont="1" applyFill="1" applyBorder="1" applyAlignment="1">
      <alignment horizontal="right" vertical="center"/>
    </xf>
    <xf numFmtId="2" fontId="7" fillId="5" borderId="11" xfId="5" applyNumberFormat="1" applyFont="1" applyFill="1" applyBorder="1" applyAlignment="1">
      <alignment horizontal="right" vertical="center"/>
    </xf>
    <xf numFmtId="2" fontId="7" fillId="2" borderId="85" xfId="1" applyNumberFormat="1" applyFont="1" applyFill="1" applyBorder="1" applyAlignment="1">
      <alignment horizontal="right" vertical="center"/>
    </xf>
    <xf numFmtId="2" fontId="7" fillId="5" borderId="14" xfId="5" applyNumberFormat="1" applyFont="1" applyFill="1" applyBorder="1" applyAlignment="1">
      <alignment horizontal="right" vertical="center"/>
    </xf>
    <xf numFmtId="2" fontId="7" fillId="2" borderId="15" xfId="1" applyNumberFormat="1" applyFont="1" applyFill="1" applyBorder="1" applyAlignment="1">
      <alignment horizontal="right" vertical="center"/>
    </xf>
    <xf numFmtId="2" fontId="7" fillId="2" borderId="16" xfId="1" applyNumberFormat="1" applyFont="1" applyFill="1" applyBorder="1" applyAlignment="1">
      <alignment horizontal="right" vertical="center"/>
    </xf>
    <xf numFmtId="2" fontId="7" fillId="5" borderId="17" xfId="5" applyNumberFormat="1" applyFont="1" applyFill="1" applyBorder="1" applyAlignment="1">
      <alignment horizontal="right" vertical="center"/>
    </xf>
    <xf numFmtId="2" fontId="7" fillId="2" borderId="36" xfId="1" applyNumberFormat="1" applyFont="1" applyFill="1" applyBorder="1" applyAlignment="1">
      <alignment horizontal="right" vertical="center"/>
    </xf>
    <xf numFmtId="2" fontId="1" fillId="0" borderId="17" xfId="0" applyNumberFormat="1" applyFont="1" applyBorder="1"/>
    <xf numFmtId="2" fontId="1" fillId="0" borderId="32" xfId="0" applyNumberFormat="1" applyFont="1" applyBorder="1" applyAlignment="1">
      <alignment horizontal="right"/>
    </xf>
    <xf numFmtId="2" fontId="1" fillId="0" borderId="32" xfId="1" applyNumberFormat="1" applyFont="1" applyFill="1" applyBorder="1" applyAlignment="1">
      <alignment horizontal="right" vertical="center"/>
    </xf>
    <xf numFmtId="2" fontId="1" fillId="0" borderId="32" xfId="0" applyNumberFormat="1" applyFont="1" applyBorder="1" applyAlignment="1">
      <alignment horizontal="right" vertical="center"/>
    </xf>
    <xf numFmtId="2" fontId="1" fillId="0" borderId="13" xfId="0" applyNumberFormat="1" applyFont="1" applyBorder="1"/>
    <xf numFmtId="2" fontId="1" fillId="0" borderId="34" xfId="1" applyNumberFormat="1" applyFont="1" applyFill="1" applyBorder="1" applyAlignment="1">
      <alignment horizontal="right" vertical="center"/>
    </xf>
    <xf numFmtId="2" fontId="1" fillId="0" borderId="36" xfId="0" applyNumberFormat="1" applyFont="1" applyBorder="1" applyAlignment="1">
      <alignment horizontal="right" vertical="center"/>
    </xf>
    <xf numFmtId="2" fontId="1" fillId="0" borderId="63" xfId="0" applyNumberFormat="1" applyFont="1" applyBorder="1" applyAlignment="1">
      <alignment horizontal="right" vertical="center"/>
    </xf>
    <xf numFmtId="2" fontId="1" fillId="2" borderId="15" xfId="0" applyNumberFormat="1" applyFont="1" applyFill="1" applyBorder="1" applyAlignment="1">
      <alignment horizontal="right" vertical="center" wrapText="1"/>
    </xf>
    <xf numFmtId="2" fontId="1" fillId="2" borderId="14" xfId="0" applyNumberFormat="1" applyFont="1" applyFill="1" applyBorder="1" applyAlignment="1">
      <alignment horizontal="right" vertical="center" wrapText="1"/>
    </xf>
    <xf numFmtId="4" fontId="1" fillId="2" borderId="15" xfId="0" applyNumberFormat="1" applyFont="1" applyFill="1" applyBorder="1" applyAlignment="1">
      <alignment horizontal="right" vertical="center" wrapText="1"/>
    </xf>
    <xf numFmtId="2" fontId="1" fillId="2" borderId="36" xfId="0" applyNumberFormat="1" applyFont="1" applyFill="1" applyBorder="1" applyAlignment="1">
      <alignment horizontal="right" vertical="center" wrapText="1"/>
    </xf>
    <xf numFmtId="2" fontId="1" fillId="2" borderId="17" xfId="0" applyNumberFormat="1" applyFont="1" applyFill="1" applyBorder="1" applyAlignment="1">
      <alignment horizontal="right" vertical="center" wrapText="1"/>
    </xf>
    <xf numFmtId="4" fontId="1" fillId="2" borderId="36" xfId="0" applyNumberFormat="1" applyFont="1" applyFill="1" applyBorder="1" applyAlignment="1">
      <alignment horizontal="right" vertical="center" wrapText="1"/>
    </xf>
    <xf numFmtId="2" fontId="29" fillId="0" borderId="14" xfId="0" applyNumberFormat="1" applyFont="1" applyBorder="1"/>
    <xf numFmtId="2" fontId="29" fillId="0" borderId="16" xfId="0" applyNumberFormat="1" applyFont="1" applyBorder="1"/>
    <xf numFmtId="2" fontId="29" fillId="0" borderId="10" xfId="0" applyNumberFormat="1" applyFont="1" applyBorder="1"/>
    <xf numFmtId="2" fontId="1" fillId="2" borderId="12" xfId="0" applyNumberFormat="1" applyFont="1" applyFill="1" applyBorder="1" applyAlignment="1">
      <alignment horizontal="right" vertical="center"/>
    </xf>
    <xf numFmtId="2" fontId="1" fillId="0" borderId="34" xfId="0" applyNumberFormat="1" applyFont="1" applyBorder="1" applyAlignment="1">
      <alignment horizontal="right" vertical="center"/>
    </xf>
    <xf numFmtId="2" fontId="1" fillId="2" borderId="63" xfId="0" applyNumberFormat="1" applyFont="1" applyFill="1" applyBorder="1" applyAlignment="1">
      <alignment horizontal="right" vertical="center"/>
    </xf>
    <xf numFmtId="2" fontId="7" fillId="0" borderId="18" xfId="0" applyNumberFormat="1" applyFont="1" applyBorder="1" applyAlignment="1">
      <alignment horizontal="right" vertical="center"/>
    </xf>
    <xf numFmtId="2" fontId="7" fillId="0" borderId="14" xfId="0" applyNumberFormat="1" applyFont="1" applyBorder="1" applyAlignment="1">
      <alignment horizontal="right" vertical="center"/>
    </xf>
    <xf numFmtId="2" fontId="7" fillId="0" borderId="16" xfId="0" applyNumberFormat="1" applyFont="1" applyBorder="1" applyAlignment="1">
      <alignment horizontal="right" vertical="center"/>
    </xf>
    <xf numFmtId="2" fontId="7" fillId="0" borderId="32" xfId="0" applyNumberFormat="1" applyFont="1" applyBorder="1" applyAlignment="1">
      <alignment horizontal="right" vertical="center"/>
    </xf>
    <xf numFmtId="2" fontId="7" fillId="0" borderId="34" xfId="1" applyNumberFormat="1" applyFont="1" applyFill="1" applyBorder="1" applyAlignment="1">
      <alignment horizontal="right" vertical="center"/>
    </xf>
    <xf numFmtId="2" fontId="7" fillId="0" borderId="17" xfId="0" applyNumberFormat="1" applyFont="1" applyBorder="1" applyAlignment="1">
      <alignment horizontal="right" vertical="center"/>
    </xf>
    <xf numFmtId="2" fontId="1" fillId="2" borderId="59" xfId="0" applyNumberFormat="1" applyFont="1" applyFill="1" applyBorder="1" applyAlignment="1">
      <alignment horizontal="right" vertical="center"/>
    </xf>
    <xf numFmtId="2" fontId="1" fillId="2" borderId="59" xfId="1" applyNumberFormat="1" applyFont="1" applyFill="1" applyBorder="1" applyAlignment="1">
      <alignment horizontal="right"/>
    </xf>
    <xf numFmtId="2" fontId="1" fillId="0" borderId="15" xfId="0" applyNumberFormat="1" applyFont="1" applyBorder="1"/>
    <xf numFmtId="2" fontId="1" fillId="0" borderId="19" xfId="0" applyNumberFormat="1" applyFont="1" applyBorder="1" applyAlignment="1">
      <alignment horizontal="right"/>
    </xf>
    <xf numFmtId="2" fontId="1" fillId="0" borderId="63" xfId="0" applyNumberFormat="1" applyFont="1" applyBorder="1" applyAlignment="1">
      <alignment horizontal="right"/>
    </xf>
    <xf numFmtId="2" fontId="1" fillId="0" borderId="48" xfId="0" applyNumberFormat="1" applyFont="1" applyBorder="1" applyAlignment="1">
      <alignment horizontal="right"/>
    </xf>
    <xf numFmtId="2" fontId="1" fillId="0" borderId="34" xfId="0" applyNumberFormat="1" applyFont="1" applyBorder="1" applyAlignment="1">
      <alignment horizontal="right"/>
    </xf>
    <xf numFmtId="2" fontId="1" fillId="0" borderId="50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/>
    </xf>
    <xf numFmtId="2" fontId="1" fillId="0" borderId="13" xfId="0" applyNumberFormat="1" applyFont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1" fillId="2" borderId="36" xfId="0" applyNumberFormat="1" applyFont="1" applyFill="1" applyBorder="1" applyAlignment="1">
      <alignment horizontal="right"/>
    </xf>
    <xf numFmtId="2" fontId="1" fillId="2" borderId="36" xfId="0" applyNumberFormat="1" applyFont="1" applyFill="1" applyBorder="1" applyAlignment="1">
      <alignment horizontal="right" vertical="center"/>
    </xf>
    <xf numFmtId="2" fontId="1" fillId="0" borderId="94" xfId="0" applyNumberFormat="1" applyFont="1" applyBorder="1" applyAlignment="1">
      <alignment horizontal="right" vertical="center"/>
    </xf>
    <xf numFmtId="2" fontId="1" fillId="0" borderId="94" xfId="1" applyNumberFormat="1" applyFont="1" applyFill="1" applyBorder="1" applyAlignment="1">
      <alignment horizontal="right" vertical="center"/>
    </xf>
    <xf numFmtId="2" fontId="1" fillId="0" borderId="59" xfId="0" applyNumberFormat="1" applyFont="1" applyBorder="1" applyAlignment="1">
      <alignment horizontal="right"/>
    </xf>
    <xf numFmtId="2" fontId="1" fillId="0" borderId="60" xfId="0" applyNumberFormat="1" applyFont="1" applyBorder="1" applyAlignment="1">
      <alignment horizontal="right"/>
    </xf>
    <xf numFmtId="2" fontId="1" fillId="0" borderId="15" xfId="0" applyNumberFormat="1" applyFont="1" applyBorder="1" applyAlignment="1">
      <alignment horizontal="right"/>
    </xf>
    <xf numFmtId="2" fontId="1" fillId="0" borderId="16" xfId="0" applyNumberFormat="1" applyFont="1" applyBorder="1" applyAlignment="1">
      <alignment horizontal="right"/>
    </xf>
    <xf numFmtId="2" fontId="1" fillId="0" borderId="17" xfId="0" applyNumberFormat="1" applyFont="1" applyBorder="1" applyAlignment="1">
      <alignment horizontal="right"/>
    </xf>
    <xf numFmtId="2" fontId="7" fillId="2" borderId="14" xfId="0" applyNumberFormat="1" applyFont="1" applyFill="1" applyBorder="1" applyAlignment="1">
      <alignment horizontal="right" vertical="center"/>
    </xf>
    <xf numFmtId="2" fontId="7" fillId="2" borderId="15" xfId="0" applyNumberFormat="1" applyFont="1" applyFill="1" applyBorder="1" applyAlignment="1">
      <alignment horizontal="right" vertical="center"/>
    </xf>
    <xf numFmtId="2" fontId="7" fillId="2" borderId="60" xfId="0" applyNumberFormat="1" applyFont="1" applyFill="1" applyBorder="1" applyAlignment="1">
      <alignment horizontal="right" vertical="center"/>
    </xf>
    <xf numFmtId="2" fontId="7" fillId="2" borderId="49" xfId="0" applyNumberFormat="1" applyFont="1" applyFill="1" applyBorder="1" applyAlignment="1">
      <alignment horizontal="right" vertical="center"/>
    </xf>
    <xf numFmtId="2" fontId="7" fillId="2" borderId="12" xfId="0" applyNumberFormat="1" applyFont="1" applyFill="1" applyBorder="1" applyAlignment="1">
      <alignment horizontal="right" vertical="center"/>
    </xf>
    <xf numFmtId="2" fontId="7" fillId="2" borderId="63" xfId="0" applyNumberFormat="1" applyFont="1" applyFill="1" applyBorder="1" applyAlignment="1">
      <alignment horizontal="right" vertical="center"/>
    </xf>
    <xf numFmtId="2" fontId="29" fillId="0" borderId="32" xfId="0" applyNumberFormat="1" applyFont="1" applyBorder="1" applyAlignment="1">
      <alignment horizontal="right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49" xfId="0" applyNumberFormat="1" applyFont="1" applyBorder="1" applyAlignment="1">
      <alignment horizontal="right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/>
    <xf numFmtId="2" fontId="7" fillId="0" borderId="59" xfId="0" applyNumberFormat="1" applyFont="1" applyBorder="1" applyAlignment="1">
      <alignment horizontal="right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60" xfId="0" applyNumberFormat="1" applyFont="1" applyBorder="1" applyAlignment="1">
      <alignment horizontal="right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right" vertical="center"/>
    </xf>
    <xf numFmtId="2" fontId="7" fillId="0" borderId="10" xfId="0" applyNumberFormat="1" applyFont="1" applyBorder="1" applyAlignment="1">
      <alignment horizontal="right"/>
    </xf>
    <xf numFmtId="2" fontId="7" fillId="0" borderId="34" xfId="0" applyNumberFormat="1" applyFont="1" applyBorder="1" applyAlignment="1">
      <alignment vertical="center"/>
    </xf>
    <xf numFmtId="2" fontId="7" fillId="0" borderId="34" xfId="0" applyNumberFormat="1" applyFont="1" applyBorder="1" applyAlignment="1">
      <alignment vertical="center" wrapText="1"/>
    </xf>
    <xf numFmtId="2" fontId="7" fillId="0" borderId="36" xfId="0" applyNumberFormat="1" applyFont="1" applyBorder="1" applyAlignment="1">
      <alignment vertical="center" wrapText="1"/>
    </xf>
    <xf numFmtId="2" fontId="7" fillId="0" borderId="49" xfId="0" applyNumberFormat="1" applyFont="1" applyBorder="1" applyAlignment="1">
      <alignment vertical="center" wrapText="1"/>
    </xf>
    <xf numFmtId="2" fontId="7" fillId="0" borderId="59" xfId="0" applyNumberFormat="1" applyFont="1" applyBorder="1" applyAlignment="1">
      <alignment vertical="center" wrapText="1"/>
    </xf>
    <xf numFmtId="4" fontId="7" fillId="0" borderId="10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2" fontId="7" fillId="0" borderId="32" xfId="1" applyNumberFormat="1" applyFont="1" applyFill="1" applyBorder="1" applyAlignment="1">
      <alignment horizontal="right" vertical="center"/>
    </xf>
    <xf numFmtId="2" fontId="7" fillId="0" borderId="48" xfId="1" applyNumberFormat="1" applyFont="1" applyFill="1" applyBorder="1" applyAlignment="1">
      <alignment horizontal="right" vertical="center"/>
    </xf>
    <xf numFmtId="2" fontId="1" fillId="0" borderId="34" xfId="0" applyNumberFormat="1" applyFont="1" applyBorder="1" applyAlignment="1">
      <alignment vertical="center" wrapText="1"/>
    </xf>
    <xf numFmtId="2" fontId="1" fillId="0" borderId="36" xfId="1" applyNumberFormat="1" applyFont="1" applyFill="1" applyBorder="1" applyAlignment="1">
      <alignment vertical="center"/>
    </xf>
    <xf numFmtId="2" fontId="1" fillId="0" borderId="63" xfId="0" applyNumberFormat="1" applyFont="1" applyBorder="1" applyAlignment="1">
      <alignment vertical="center" wrapText="1"/>
    </xf>
    <xf numFmtId="2" fontId="7" fillId="0" borderId="16" xfId="0" applyNumberFormat="1" applyFont="1" applyBorder="1" applyAlignment="1">
      <alignment horizontal="right" vertical="center" wrapText="1"/>
    </xf>
    <xf numFmtId="2" fontId="7" fillId="0" borderId="19" xfId="0" applyNumberFormat="1" applyFont="1" applyBorder="1" applyAlignment="1">
      <alignment horizontal="right" vertical="center" wrapText="1"/>
    </xf>
    <xf numFmtId="2" fontId="7" fillId="3" borderId="55" xfId="0" applyNumberFormat="1" applyFont="1" applyFill="1" applyBorder="1"/>
    <xf numFmtId="2" fontId="7" fillId="3" borderId="55" xfId="0" applyNumberFormat="1" applyFont="1" applyFill="1" applyBorder="1" applyAlignment="1">
      <alignment horizontal="right" vertical="center" wrapText="1"/>
    </xf>
    <xf numFmtId="2" fontId="7" fillId="0" borderId="32" xfId="0" applyNumberFormat="1" applyFont="1" applyBorder="1"/>
    <xf numFmtId="2" fontId="7" fillId="0" borderId="32" xfId="0" applyNumberFormat="1" applyFont="1" applyBorder="1" applyAlignment="1">
      <alignment horizontal="right" vertical="center" wrapText="1"/>
    </xf>
    <xf numFmtId="2" fontId="7" fillId="2" borderId="32" xfId="0" applyNumberFormat="1" applyFont="1" applyFill="1" applyBorder="1"/>
    <xf numFmtId="2" fontId="7" fillId="2" borderId="32" xfId="0" applyNumberFormat="1" applyFont="1" applyFill="1" applyBorder="1" applyAlignment="1">
      <alignment horizontal="right" vertical="center" wrapText="1"/>
    </xf>
    <xf numFmtId="2" fontId="7" fillId="0" borderId="17" xfId="0" applyNumberFormat="1" applyFont="1" applyBorder="1"/>
    <xf numFmtId="2" fontId="7" fillId="0" borderId="17" xfId="0" applyNumberFormat="1" applyFont="1" applyBorder="1" applyAlignment="1">
      <alignment horizontal="right" vertical="center" wrapText="1"/>
    </xf>
    <xf numFmtId="2" fontId="7" fillId="2" borderId="16" xfId="0" applyNumberFormat="1" applyFont="1" applyFill="1" applyBorder="1"/>
    <xf numFmtId="2" fontId="7" fillId="2" borderId="16" xfId="0" applyNumberFormat="1" applyFont="1" applyFill="1" applyBorder="1" applyAlignment="1">
      <alignment horizontal="right" vertical="center" wrapText="1"/>
    </xf>
    <xf numFmtId="2" fontId="7" fillId="2" borderId="14" xfId="0" applyNumberFormat="1" applyFont="1" applyFill="1" applyBorder="1"/>
    <xf numFmtId="2" fontId="7" fillId="0" borderId="59" xfId="0" applyNumberFormat="1" applyFont="1" applyBorder="1"/>
    <xf numFmtId="2" fontId="7" fillId="0" borderId="63" xfId="0" applyNumberFormat="1" applyFont="1" applyBorder="1"/>
    <xf numFmtId="2" fontId="7" fillId="0" borderId="34" xfId="0" applyNumberFormat="1" applyFont="1" applyBorder="1"/>
    <xf numFmtId="2" fontId="7" fillId="0" borderId="15" xfId="0" applyNumberFormat="1" applyFont="1" applyBorder="1" applyAlignment="1">
      <alignment vertical="center"/>
    </xf>
    <xf numFmtId="49" fontId="7" fillId="0" borderId="15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49" fontId="1" fillId="0" borderId="49" xfId="0" applyNumberFormat="1" applyFont="1" applyBorder="1" applyAlignment="1">
      <alignment horizontal="center" vertical="center"/>
    </xf>
    <xf numFmtId="0" fontId="84" fillId="0" borderId="0" xfId="0" applyFont="1" applyBorder="1" applyAlignment="1">
      <alignment horizontal="center" vertical="center"/>
    </xf>
    <xf numFmtId="0" fontId="84" fillId="0" borderId="17" xfId="0" applyFont="1" applyBorder="1" applyAlignment="1">
      <alignment horizontal="center" vertical="center"/>
    </xf>
    <xf numFmtId="0" fontId="84" fillId="0" borderId="19" xfId="0" applyFont="1" applyBorder="1" applyAlignment="1">
      <alignment horizontal="center" vertical="center"/>
    </xf>
    <xf numFmtId="2" fontId="29" fillId="0" borderId="11" xfId="0" applyNumberFormat="1" applyFont="1" applyBorder="1"/>
    <xf numFmtId="0" fontId="1" fillId="0" borderId="10" xfId="0" applyFont="1" applyBorder="1" applyAlignment="1">
      <alignment horizontal="center"/>
    </xf>
    <xf numFmtId="0" fontId="60" fillId="0" borderId="63" xfId="0" applyFont="1" applyBorder="1"/>
    <xf numFmtId="0" fontId="60" fillId="0" borderId="16" xfId="0" applyFont="1" applyBorder="1"/>
    <xf numFmtId="2" fontId="7" fillId="0" borderId="63" xfId="0" applyNumberFormat="1" applyFont="1" applyBorder="1" applyAlignment="1">
      <alignment vertical="center"/>
    </xf>
    <xf numFmtId="0" fontId="4" fillId="0" borderId="0" xfId="5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right"/>
    </xf>
    <xf numFmtId="2" fontId="7" fillId="0" borderId="11" xfId="0" applyNumberFormat="1" applyFont="1" applyBorder="1" applyAlignment="1">
      <alignment horizontal="right" vertical="center"/>
    </xf>
    <xf numFmtId="2" fontId="7" fillId="0" borderId="85" xfId="0" applyNumberFormat="1" applyFont="1" applyBorder="1" applyAlignment="1">
      <alignment horizontal="right" vertical="center"/>
    </xf>
    <xf numFmtId="49" fontId="85" fillId="0" borderId="17" xfId="0" applyNumberFormat="1" applyFont="1" applyBorder="1" applyAlignment="1">
      <alignment horizontal="center" vertical="center" shrinkToFit="1"/>
    </xf>
    <xf numFmtId="49" fontId="85" fillId="0" borderId="17" xfId="0" applyNumberFormat="1" applyFont="1" applyBorder="1" applyAlignment="1">
      <alignment horizontal="center" vertical="center"/>
    </xf>
    <xf numFmtId="49" fontId="85" fillId="0" borderId="16" xfId="0" applyNumberFormat="1" applyFont="1" applyBorder="1" applyAlignment="1">
      <alignment horizontal="center" vertical="center"/>
    </xf>
    <xf numFmtId="2" fontId="1" fillId="2" borderId="10" xfId="1" applyNumberFormat="1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 vertical="center"/>
    </xf>
    <xf numFmtId="2" fontId="1" fillId="2" borderId="13" xfId="1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2" fontId="1" fillId="2" borderId="12" xfId="1" applyNumberFormat="1" applyFont="1" applyFill="1" applyBorder="1" applyAlignment="1">
      <alignment horizontal="center" vertical="center"/>
    </xf>
    <xf numFmtId="2" fontId="7" fillId="0" borderId="48" xfId="0" applyNumberFormat="1" applyFont="1" applyBorder="1" applyAlignment="1">
      <alignment horizontal="right" vertical="center" wrapText="1"/>
    </xf>
    <xf numFmtId="9" fontId="25" fillId="0" borderId="0" xfId="14" applyFont="1"/>
    <xf numFmtId="49" fontId="7" fillId="0" borderId="63" xfId="0" applyNumberFormat="1" applyFont="1" applyBorder="1" applyAlignment="1">
      <alignment horizontal="center" vertical="center"/>
    </xf>
    <xf numFmtId="0" fontId="4" fillId="0" borderId="58" xfId="12" applyFont="1" applyBorder="1" applyAlignment="1">
      <alignment horizontal="center" vertical="center" wrapText="1"/>
    </xf>
    <xf numFmtId="0" fontId="1" fillId="0" borderId="32" xfId="12" applyBorder="1" applyAlignment="1">
      <alignment horizontal="center" vertical="center" wrapText="1"/>
    </xf>
    <xf numFmtId="2" fontId="7" fillId="0" borderId="59" xfId="1" applyNumberFormat="1" applyFont="1" applyFill="1" applyBorder="1" applyAlignment="1">
      <alignment horizontal="right" vertical="center"/>
    </xf>
    <xf numFmtId="2" fontId="7" fillId="0" borderId="85" xfId="1" applyNumberFormat="1" applyFont="1" applyFill="1" applyBorder="1" applyAlignment="1">
      <alignment horizontal="right" vertical="center"/>
    </xf>
    <xf numFmtId="2" fontId="7" fillId="0" borderId="60" xfId="1" applyNumberFormat="1" applyFont="1" applyFill="1" applyBorder="1" applyAlignment="1">
      <alignment horizontal="right" vertical="center"/>
    </xf>
    <xf numFmtId="2" fontId="1" fillId="0" borderId="14" xfId="1" applyNumberFormat="1" applyFont="1" applyFill="1" applyBorder="1" applyAlignment="1">
      <alignment horizontal="right" vertical="center"/>
    </xf>
    <xf numFmtId="2" fontId="1" fillId="0" borderId="10" xfId="1" applyNumberFormat="1" applyFont="1" applyFill="1" applyBorder="1" applyAlignment="1">
      <alignment horizontal="right" vertical="center"/>
    </xf>
    <xf numFmtId="2" fontId="1" fillId="0" borderId="13" xfId="1" applyNumberFormat="1" applyFont="1" applyFill="1" applyBorder="1" applyAlignment="1">
      <alignment horizontal="right" vertical="center"/>
    </xf>
    <xf numFmtId="2" fontId="1" fillId="0" borderId="12" xfId="1" applyNumberFormat="1" applyFont="1" applyFill="1" applyBorder="1" applyAlignment="1">
      <alignment horizontal="right" vertical="center"/>
    </xf>
    <xf numFmtId="2" fontId="1" fillId="0" borderId="11" xfId="1" applyNumberFormat="1" applyFont="1" applyFill="1" applyBorder="1" applyAlignment="1">
      <alignment horizontal="right" vertical="center"/>
    </xf>
    <xf numFmtId="2" fontId="7" fillId="0" borderId="69" xfId="5" applyNumberFormat="1" applyFont="1" applyBorder="1" applyAlignment="1">
      <alignment horizontal="right" vertical="center" wrapText="1"/>
    </xf>
    <xf numFmtId="2" fontId="7" fillId="0" borderId="68" xfId="1" applyNumberFormat="1" applyFont="1" applyFill="1" applyBorder="1" applyAlignment="1">
      <alignment horizontal="right" vertical="center"/>
    </xf>
    <xf numFmtId="2" fontId="7" fillId="0" borderId="10" xfId="5" applyNumberFormat="1" applyFont="1" applyBorder="1" applyAlignment="1">
      <alignment horizontal="right" vertical="center" wrapText="1"/>
    </xf>
    <xf numFmtId="2" fontId="7" fillId="0" borderId="12" xfId="5" applyNumberFormat="1" applyFont="1" applyBorder="1" applyAlignment="1">
      <alignment horizontal="right" vertical="center" wrapText="1"/>
    </xf>
    <xf numFmtId="2" fontId="7" fillId="0" borderId="13" xfId="5" applyNumberFormat="1" applyFont="1" applyBorder="1" applyAlignment="1">
      <alignment horizontal="right" vertical="center" wrapText="1"/>
    </xf>
    <xf numFmtId="2" fontId="7" fillId="0" borderId="14" xfId="5" applyNumberFormat="1" applyFont="1" applyBorder="1" applyAlignment="1">
      <alignment horizontal="right" vertical="center" wrapText="1"/>
    </xf>
    <xf numFmtId="2" fontId="7" fillId="0" borderId="18" xfId="5" applyNumberFormat="1" applyFont="1" applyBorder="1" applyAlignment="1">
      <alignment horizontal="right" vertical="center" wrapText="1"/>
    </xf>
    <xf numFmtId="2" fontId="7" fillId="0" borderId="16" xfId="5" applyNumberFormat="1" applyFont="1" applyBorder="1" applyAlignment="1">
      <alignment horizontal="right" vertical="center" wrapText="1"/>
    </xf>
    <xf numFmtId="2" fontId="7" fillId="0" borderId="59" xfId="5" applyNumberFormat="1" applyFont="1" applyBorder="1" applyAlignment="1">
      <alignment horizontal="right" vertical="center" wrapText="1"/>
    </xf>
    <xf numFmtId="2" fontId="7" fillId="0" borderId="11" xfId="5" applyNumberFormat="1" applyFont="1" applyBorder="1" applyAlignment="1">
      <alignment horizontal="right" vertical="center" wrapText="1"/>
    </xf>
    <xf numFmtId="2" fontId="1" fillId="0" borderId="13" xfId="5" applyNumberFormat="1" applyFont="1" applyBorder="1" applyAlignment="1">
      <alignment horizontal="right" vertical="center"/>
    </xf>
    <xf numFmtId="2" fontId="1" fillId="0" borderId="49" xfId="5" applyNumberFormat="1" applyFont="1" applyBorder="1" applyAlignment="1">
      <alignment horizontal="right" vertical="center"/>
    </xf>
    <xf numFmtId="2" fontId="1" fillId="0" borderId="16" xfId="5" applyNumberFormat="1" applyFont="1" applyBorder="1" applyAlignment="1">
      <alignment horizontal="right" vertical="center"/>
    </xf>
    <xf numFmtId="2" fontId="1" fillId="0" borderId="16" xfId="0" applyNumberFormat="1" applyFont="1" applyBorder="1"/>
    <xf numFmtId="2" fontId="1" fillId="0" borderId="63" xfId="5" applyNumberFormat="1" applyFont="1" applyBorder="1" applyAlignment="1">
      <alignment horizontal="right" vertical="center"/>
    </xf>
    <xf numFmtId="2" fontId="1" fillId="0" borderId="14" xfId="5" applyNumberFormat="1" applyFont="1" applyBorder="1" applyAlignment="1">
      <alignment horizontal="right" vertical="center"/>
    </xf>
    <xf numFmtId="2" fontId="1" fillId="0" borderId="15" xfId="5" applyNumberFormat="1" applyFont="1" applyBorder="1" applyAlignment="1">
      <alignment horizontal="right" vertical="center"/>
    </xf>
    <xf numFmtId="2" fontId="1" fillId="0" borderId="10" xfId="5" applyNumberFormat="1" applyFont="1" applyBorder="1" applyAlignment="1">
      <alignment horizontal="right" vertical="center"/>
    </xf>
    <xf numFmtId="2" fontId="1" fillId="0" borderId="59" xfId="5" applyNumberFormat="1" applyFont="1" applyBorder="1" applyAlignment="1">
      <alignment horizontal="right" vertical="center"/>
    </xf>
    <xf numFmtId="2" fontId="1" fillId="0" borderId="11" xfId="5" applyNumberFormat="1" applyFont="1" applyBorder="1" applyAlignment="1">
      <alignment horizontal="right" vertical="center"/>
    </xf>
    <xf numFmtId="2" fontId="1" fillId="0" borderId="85" xfId="5" applyNumberFormat="1" applyFont="1" applyBorder="1" applyAlignment="1">
      <alignment horizontal="right" vertical="center"/>
    </xf>
    <xf numFmtId="2" fontId="1" fillId="0" borderId="12" xfId="5" applyNumberFormat="1" applyFont="1" applyBorder="1" applyAlignment="1">
      <alignment horizontal="right" vertical="center"/>
    </xf>
    <xf numFmtId="2" fontId="1" fillId="0" borderId="60" xfId="5" applyNumberFormat="1" applyFont="1" applyBorder="1" applyAlignment="1">
      <alignment horizontal="right" vertical="center"/>
    </xf>
    <xf numFmtId="2" fontId="1" fillId="2" borderId="14" xfId="5" applyNumberFormat="1" applyFont="1" applyFill="1" applyBorder="1" applyAlignment="1">
      <alignment horizontal="right" vertical="center"/>
    </xf>
    <xf numFmtId="2" fontId="1" fillId="2" borderId="15" xfId="5" applyNumberFormat="1" applyFont="1" applyFill="1" applyBorder="1" applyAlignment="1">
      <alignment horizontal="right" vertical="center"/>
    </xf>
    <xf numFmtId="2" fontId="1" fillId="2" borderId="14" xfId="1" applyNumberFormat="1" applyFont="1" applyFill="1" applyBorder="1" applyAlignment="1">
      <alignment horizontal="right" vertical="center"/>
    </xf>
    <xf numFmtId="2" fontId="1" fillId="2" borderId="16" xfId="5" applyNumberFormat="1" applyFont="1" applyFill="1" applyBorder="1" applyAlignment="1">
      <alignment horizontal="right" vertical="center"/>
    </xf>
    <xf numFmtId="2" fontId="1" fillId="2" borderId="63" xfId="5" applyNumberFormat="1" applyFont="1" applyFill="1" applyBorder="1" applyAlignment="1">
      <alignment horizontal="right" vertical="center"/>
    </xf>
    <xf numFmtId="2" fontId="1" fillId="2" borderId="16" xfId="1" applyNumberFormat="1" applyFont="1" applyFill="1" applyBorder="1" applyAlignment="1">
      <alignment horizontal="right" vertical="center"/>
    </xf>
    <xf numFmtId="2" fontId="1" fillId="0" borderId="17" xfId="5" applyNumberFormat="1" applyFont="1" applyBorder="1" applyAlignment="1">
      <alignment horizontal="right" vertical="center"/>
    </xf>
    <xf numFmtId="2" fontId="1" fillId="0" borderId="36" xfId="5" applyNumberFormat="1" applyFont="1" applyBorder="1" applyAlignment="1">
      <alignment horizontal="right" vertical="center"/>
    </xf>
    <xf numFmtId="0" fontId="1" fillId="0" borderId="12" xfId="0" applyFont="1" applyBorder="1"/>
    <xf numFmtId="2" fontId="7" fillId="0" borderId="13" xfId="5" applyNumberFormat="1" applyFont="1" applyBorder="1" applyAlignment="1">
      <alignment horizontal="right" vertical="center"/>
    </xf>
    <xf numFmtId="2" fontId="7" fillId="0" borderId="16" xfId="5" applyNumberFormat="1" applyFont="1" applyBorder="1" applyAlignment="1">
      <alignment horizontal="right" vertical="center"/>
    </xf>
    <xf numFmtId="2" fontId="7" fillId="0" borderId="17" xfId="5" applyNumberFormat="1" applyFont="1" applyBorder="1" applyAlignment="1">
      <alignment horizontal="right" vertical="center"/>
    </xf>
    <xf numFmtId="2" fontId="7" fillId="0" borderId="11" xfId="5" applyNumberFormat="1" applyFont="1" applyBorder="1" applyAlignment="1">
      <alignment horizontal="right" vertical="center"/>
    </xf>
    <xf numFmtId="2" fontId="7" fillId="0" borderId="10" xfId="5" applyNumberFormat="1" applyFont="1" applyBorder="1" applyAlignment="1">
      <alignment horizontal="right" vertical="center"/>
    </xf>
    <xf numFmtId="2" fontId="7" fillId="0" borderId="12" xfId="5" applyNumberFormat="1" applyFont="1" applyBorder="1" applyAlignment="1">
      <alignment horizontal="right" vertical="center"/>
    </xf>
    <xf numFmtId="2" fontId="1" fillId="0" borderId="32" xfId="0" applyNumberFormat="1" applyFont="1" applyBorder="1"/>
    <xf numFmtId="2" fontId="1" fillId="0" borderId="23" xfId="0" applyNumberFormat="1" applyFont="1" applyBorder="1"/>
    <xf numFmtId="2" fontId="1" fillId="0" borderId="18" xfId="0" applyNumberFormat="1" applyFont="1" applyBorder="1" applyAlignment="1">
      <alignment horizontal="right" vertical="center"/>
    </xf>
    <xf numFmtId="2" fontId="1" fillId="0" borderId="64" xfId="0" applyNumberFormat="1" applyFont="1" applyBorder="1" applyAlignment="1">
      <alignment horizontal="right" vertical="center"/>
    </xf>
    <xf numFmtId="2" fontId="1" fillId="0" borderId="85" xfId="1" applyNumberFormat="1" applyFont="1" applyFill="1" applyBorder="1" applyAlignment="1">
      <alignment horizontal="right"/>
    </xf>
    <xf numFmtId="2" fontId="1" fillId="0" borderId="34" xfId="1" applyNumberFormat="1" applyFont="1" applyFill="1" applyBorder="1" applyAlignment="1">
      <alignment horizontal="right"/>
    </xf>
    <xf numFmtId="2" fontId="1" fillId="0" borderId="64" xfId="1" applyNumberFormat="1" applyFont="1" applyFill="1" applyBorder="1" applyAlignment="1">
      <alignment horizontal="right"/>
    </xf>
    <xf numFmtId="2" fontId="1" fillId="0" borderId="15" xfId="1" applyNumberFormat="1" applyFont="1" applyFill="1" applyBorder="1" applyAlignment="1">
      <alignment horizontal="right"/>
    </xf>
    <xf numFmtId="2" fontId="1" fillId="0" borderId="63" xfId="1" applyNumberFormat="1" applyFont="1" applyFill="1" applyBorder="1" applyAlignment="1">
      <alignment horizontal="right"/>
    </xf>
    <xf numFmtId="2" fontId="1" fillId="0" borderId="64" xfId="1" applyNumberFormat="1" applyFont="1" applyFill="1" applyBorder="1" applyAlignment="1">
      <alignment horizontal="right" vertical="center"/>
    </xf>
    <xf numFmtId="2" fontId="1" fillId="0" borderId="85" xfId="0" applyNumberFormat="1" applyFont="1" applyBorder="1" applyAlignment="1">
      <alignment horizontal="right" vertical="center"/>
    </xf>
    <xf numFmtId="2" fontId="1" fillId="0" borderId="13" xfId="12" applyNumberFormat="1" applyBorder="1" applyAlignment="1">
      <alignment horizontal="right" vertical="center"/>
    </xf>
    <xf numFmtId="2" fontId="1" fillId="0" borderId="19" xfId="0" applyNumberFormat="1" applyFont="1" applyBorder="1"/>
    <xf numFmtId="2" fontId="1" fillId="0" borderId="52" xfId="0" applyNumberFormat="1" applyFont="1" applyBorder="1"/>
    <xf numFmtId="2" fontId="1" fillId="0" borderId="36" xfId="1" applyNumberFormat="1" applyFont="1" applyFill="1" applyBorder="1" applyAlignment="1">
      <alignment horizontal="right"/>
    </xf>
    <xf numFmtId="2" fontId="1" fillId="0" borderId="14" xfId="12" applyNumberFormat="1" applyBorder="1" applyAlignment="1">
      <alignment horizontal="right" vertical="center"/>
    </xf>
    <xf numFmtId="2" fontId="1" fillId="0" borderId="10" xfId="12" applyNumberFormat="1" applyBorder="1" applyAlignment="1">
      <alignment horizontal="right" vertical="center"/>
    </xf>
    <xf numFmtId="2" fontId="1" fillId="2" borderId="14" xfId="0" applyNumberFormat="1" applyFont="1" applyFill="1" applyBorder="1" applyAlignment="1">
      <alignment horizontal="right" vertical="center"/>
    </xf>
    <xf numFmtId="2" fontId="1" fillId="2" borderId="15" xfId="1" applyNumberFormat="1" applyFont="1" applyFill="1" applyBorder="1" applyAlignment="1">
      <alignment horizontal="right" vertical="center"/>
    </xf>
    <xf numFmtId="2" fontId="1" fillId="2" borderId="59" xfId="1" applyNumberFormat="1" applyFont="1" applyFill="1" applyBorder="1" applyAlignment="1">
      <alignment horizontal="right" vertical="center"/>
    </xf>
    <xf numFmtId="2" fontId="1" fillId="2" borderId="13" xfId="0" applyNumberFormat="1" applyFont="1" applyFill="1" applyBorder="1" applyAlignment="1">
      <alignment horizontal="right" vertical="center"/>
    </xf>
    <xf numFmtId="2" fontId="1" fillId="2" borderId="13" xfId="1" applyNumberFormat="1" applyFont="1" applyFill="1" applyBorder="1" applyAlignment="1">
      <alignment horizontal="right" vertical="center"/>
    </xf>
    <xf numFmtId="2" fontId="1" fillId="2" borderId="10" xfId="1" applyNumberFormat="1" applyFont="1" applyFill="1" applyBorder="1" applyAlignment="1">
      <alignment horizontal="right" vertical="center"/>
    </xf>
    <xf numFmtId="2" fontId="1" fillId="2" borderId="12" xfId="1" applyNumberFormat="1" applyFont="1" applyFill="1" applyBorder="1" applyAlignment="1">
      <alignment horizontal="right" vertical="center"/>
    </xf>
    <xf numFmtId="2" fontId="1" fillId="2" borderId="49" xfId="1" applyNumberFormat="1" applyFont="1" applyFill="1" applyBorder="1" applyAlignment="1">
      <alignment horizontal="right" vertical="center"/>
    </xf>
    <xf numFmtId="2" fontId="1" fillId="2" borderId="36" xfId="1" applyNumberFormat="1" applyFont="1" applyFill="1" applyBorder="1" applyAlignment="1">
      <alignment horizontal="right" vertical="center"/>
    </xf>
    <xf numFmtId="2" fontId="1" fillId="0" borderId="48" xfId="1" applyNumberFormat="1" applyFont="1" applyFill="1" applyBorder="1" applyAlignment="1">
      <alignment horizontal="right" vertical="center"/>
    </xf>
    <xf numFmtId="2" fontId="1" fillId="0" borderId="62" xfId="0" applyNumberFormat="1" applyFont="1" applyBorder="1" applyAlignment="1">
      <alignment horizontal="right" vertical="center"/>
    </xf>
    <xf numFmtId="2" fontId="1" fillId="2" borderId="62" xfId="0" applyNumberFormat="1" applyFont="1" applyFill="1" applyBorder="1" applyAlignment="1">
      <alignment horizontal="right" vertical="center"/>
    </xf>
    <xf numFmtId="2" fontId="1" fillId="2" borderId="34" xfId="1" applyNumberFormat="1" applyFont="1" applyFill="1" applyBorder="1" applyAlignment="1">
      <alignment horizontal="right" vertical="center"/>
    </xf>
    <xf numFmtId="2" fontId="1" fillId="0" borderId="24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right" vertical="center"/>
    </xf>
    <xf numFmtId="2" fontId="1" fillId="0" borderId="39" xfId="0" applyNumberFormat="1" applyFont="1" applyBorder="1" applyAlignment="1">
      <alignment horizontal="right" vertical="center"/>
    </xf>
    <xf numFmtId="2" fontId="1" fillId="0" borderId="37" xfId="0" applyNumberFormat="1" applyFont="1" applyBorder="1" applyAlignment="1">
      <alignment horizontal="right" vertical="center"/>
    </xf>
    <xf numFmtId="2" fontId="1" fillId="0" borderId="33" xfId="0" applyNumberFormat="1" applyFont="1" applyBorder="1" applyAlignment="1">
      <alignment horizontal="right" vertical="center"/>
    </xf>
    <xf numFmtId="2" fontId="1" fillId="0" borderId="14" xfId="6" applyNumberFormat="1" applyFont="1" applyBorder="1"/>
    <xf numFmtId="2" fontId="1" fillId="0" borderId="10" xfId="6" applyNumberFormat="1" applyFont="1" applyBorder="1"/>
    <xf numFmtId="2" fontId="1" fillId="0" borderId="16" xfId="6" applyNumberFormat="1" applyFont="1" applyBorder="1"/>
    <xf numFmtId="2" fontId="1" fillId="0" borderId="32" xfId="6" applyNumberFormat="1" applyFont="1" applyBorder="1"/>
    <xf numFmtId="2" fontId="7" fillId="0" borderId="55" xfId="0" applyNumberFormat="1" applyFont="1" applyBorder="1" applyAlignment="1">
      <alignment horizontal="right" vertical="center" wrapText="1"/>
    </xf>
    <xf numFmtId="2" fontId="7" fillId="0" borderId="52" xfId="0" applyNumberFormat="1" applyFont="1" applyBorder="1" applyAlignment="1">
      <alignment horizontal="right" vertical="center" wrapText="1"/>
    </xf>
    <xf numFmtId="2" fontId="1" fillId="0" borderId="13" xfId="12" applyNumberFormat="1" applyBorder="1"/>
    <xf numFmtId="2" fontId="1" fillId="0" borderId="10" xfId="12" applyNumberFormat="1" applyBorder="1" applyAlignment="1">
      <alignment horizontal="right" vertical="center" wrapText="1"/>
    </xf>
    <xf numFmtId="2" fontId="1" fillId="0" borderId="13" xfId="12" applyNumberFormat="1" applyBorder="1" applyAlignment="1">
      <alignment horizontal="right" vertical="center" wrapText="1"/>
    </xf>
    <xf numFmtId="2" fontId="1" fillId="0" borderId="16" xfId="12" applyNumberFormat="1" applyBorder="1"/>
    <xf numFmtId="2" fontId="1" fillId="0" borderId="12" xfId="12" applyNumberFormat="1" applyBorder="1" applyAlignment="1">
      <alignment horizontal="right" vertical="center" wrapText="1"/>
    </xf>
    <xf numFmtId="2" fontId="1" fillId="0" borderId="16" xfId="12" applyNumberFormat="1" applyBorder="1" applyAlignment="1">
      <alignment horizontal="right" vertical="center" wrapText="1"/>
    </xf>
    <xf numFmtId="2" fontId="1" fillId="0" borderId="12" xfId="12" applyNumberFormat="1" applyBorder="1" applyAlignment="1">
      <alignment horizontal="right" vertical="center"/>
    </xf>
    <xf numFmtId="2" fontId="1" fillId="2" borderId="13" xfId="12" applyNumberFormat="1" applyFill="1" applyBorder="1"/>
    <xf numFmtId="2" fontId="1" fillId="2" borderId="13" xfId="12" applyNumberFormat="1" applyFill="1" applyBorder="1" applyAlignment="1">
      <alignment horizontal="right" vertical="center"/>
    </xf>
    <xf numFmtId="2" fontId="1" fillId="2" borderId="13" xfId="12" applyNumberFormat="1" applyFill="1" applyBorder="1" applyAlignment="1">
      <alignment horizontal="right" vertical="center" wrapText="1"/>
    </xf>
    <xf numFmtId="2" fontId="1" fillId="2" borderId="10" xfId="12" applyNumberFormat="1" applyFill="1" applyBorder="1"/>
    <xf numFmtId="2" fontId="1" fillId="2" borderId="10" xfId="12" applyNumberFormat="1" applyFill="1" applyBorder="1" applyAlignment="1">
      <alignment horizontal="right" vertical="center" wrapText="1"/>
    </xf>
    <xf numFmtId="2" fontId="1" fillId="2" borderId="16" xfId="12" applyNumberFormat="1" applyFill="1" applyBorder="1"/>
    <xf numFmtId="2" fontId="1" fillId="2" borderId="12" xfId="12" applyNumberFormat="1" applyFill="1" applyBorder="1"/>
    <xf numFmtId="2" fontId="1" fillId="2" borderId="12" xfId="12" applyNumberFormat="1" applyFill="1" applyBorder="1" applyAlignment="1">
      <alignment horizontal="right" vertical="center" wrapText="1"/>
    </xf>
    <xf numFmtId="2" fontId="1" fillId="2" borderId="14" xfId="12" applyNumberFormat="1" applyFill="1" applyBorder="1"/>
    <xf numFmtId="2" fontId="1" fillId="2" borderId="14" xfId="12" applyNumberFormat="1" applyFill="1" applyBorder="1" applyAlignment="1">
      <alignment horizontal="right" vertical="center" wrapText="1"/>
    </xf>
    <xf numFmtId="2" fontId="1" fillId="2" borderId="16" xfId="12" applyNumberFormat="1" applyFill="1" applyBorder="1" applyAlignment="1">
      <alignment horizontal="right" vertical="center" wrapText="1"/>
    </xf>
    <xf numFmtId="2" fontId="1" fillId="3" borderId="55" xfId="12" applyNumberFormat="1" applyFill="1" applyBorder="1"/>
    <xf numFmtId="2" fontId="1" fillId="3" borderId="55" xfId="12" applyNumberFormat="1" applyFill="1" applyBorder="1" applyAlignment="1">
      <alignment horizontal="right" vertical="center" wrapText="1"/>
    </xf>
    <xf numFmtId="2" fontId="1" fillId="0" borderId="10" xfId="12" applyNumberFormat="1" applyBorder="1"/>
    <xf numFmtId="2" fontId="1" fillId="0" borderId="12" xfId="12" applyNumberFormat="1" applyBorder="1"/>
    <xf numFmtId="2" fontId="1" fillId="0" borderId="14" xfId="12" applyNumberFormat="1" applyBorder="1"/>
    <xf numFmtId="2" fontId="1" fillId="0" borderId="63" xfId="12" applyNumberFormat="1" applyBorder="1"/>
    <xf numFmtId="2" fontId="1" fillId="0" borderId="63" xfId="12" applyNumberFormat="1" applyBorder="1" applyAlignment="1">
      <alignment horizontal="right" vertical="center" wrapText="1"/>
    </xf>
    <xf numFmtId="2" fontId="1" fillId="0" borderId="15" xfId="12" applyNumberFormat="1" applyBorder="1"/>
    <xf numFmtId="2" fontId="1" fillId="0" borderId="15" xfId="12" applyNumberFormat="1" applyBorder="1" applyAlignment="1">
      <alignment horizontal="right" vertical="center" wrapText="1"/>
    </xf>
    <xf numFmtId="2" fontId="1" fillId="0" borderId="59" xfId="12" applyNumberFormat="1" applyBorder="1"/>
    <xf numFmtId="2" fontId="1" fillId="0" borderId="59" xfId="12" applyNumberFormat="1" applyBorder="1" applyAlignment="1">
      <alignment horizontal="right" vertical="center" wrapText="1"/>
    </xf>
    <xf numFmtId="2" fontId="1" fillId="0" borderId="36" xfId="12" applyNumberFormat="1" applyBorder="1"/>
    <xf numFmtId="2" fontId="1" fillId="0" borderId="36" xfId="12" applyNumberFormat="1" applyBorder="1" applyAlignment="1">
      <alignment horizontal="right" vertical="center" wrapText="1"/>
    </xf>
    <xf numFmtId="2" fontId="1" fillId="0" borderId="14" xfId="12" applyNumberFormat="1" applyBorder="1" applyAlignment="1">
      <alignment horizontal="right" vertical="center" wrapText="1"/>
    </xf>
    <xf numFmtId="2" fontId="1" fillId="0" borderId="17" xfId="12" applyNumberFormat="1" applyBorder="1"/>
    <xf numFmtId="2" fontId="1" fillId="0" borderId="17" xfId="12" applyNumberFormat="1" applyBorder="1" applyAlignment="1">
      <alignment horizontal="right" vertical="center" wrapText="1"/>
    </xf>
    <xf numFmtId="2" fontId="1" fillId="0" borderId="60" xfId="12" applyNumberFormat="1" applyBorder="1" applyAlignment="1">
      <alignment horizontal="right" vertical="center" wrapText="1"/>
    </xf>
    <xf numFmtId="2" fontId="1" fillId="0" borderId="11" xfId="12" applyNumberFormat="1" applyBorder="1"/>
    <xf numFmtId="2" fontId="1" fillId="0" borderId="11" xfId="12" applyNumberFormat="1" applyBorder="1" applyAlignment="1">
      <alignment horizontal="right" vertical="center" wrapText="1"/>
    </xf>
    <xf numFmtId="2" fontId="1" fillId="0" borderId="85" xfId="12" applyNumberFormat="1" applyBorder="1" applyAlignment="1">
      <alignment horizontal="right" vertical="center" wrapText="1"/>
    </xf>
    <xf numFmtId="2" fontId="1" fillId="0" borderId="49" xfId="12" applyNumberFormat="1" applyBorder="1" applyAlignment="1">
      <alignment horizontal="right" vertical="center" wrapText="1"/>
    </xf>
    <xf numFmtId="2" fontId="1" fillId="0" borderId="19" xfId="12" applyNumberFormat="1" applyBorder="1" applyAlignment="1">
      <alignment horizontal="right" vertical="center" wrapText="1"/>
    </xf>
    <xf numFmtId="2" fontId="1" fillId="0" borderId="50" xfId="12" applyNumberFormat="1" applyBorder="1" applyAlignment="1">
      <alignment horizontal="right" vertical="center" wrapText="1"/>
    </xf>
    <xf numFmtId="2" fontId="1" fillId="0" borderId="52" xfId="12" applyNumberFormat="1" applyBorder="1" applyAlignment="1">
      <alignment horizontal="right" vertical="center" wrapText="1"/>
    </xf>
    <xf numFmtId="2" fontId="1" fillId="0" borderId="55" xfId="12" applyNumberFormat="1" applyBorder="1" applyAlignment="1">
      <alignment horizontal="right" vertical="center" wrapText="1"/>
    </xf>
    <xf numFmtId="2" fontId="1" fillId="3" borderId="50" xfId="12" applyNumberFormat="1" applyFill="1" applyBorder="1"/>
    <xf numFmtId="2" fontId="1" fillId="3" borderId="50" xfId="12" applyNumberFormat="1" applyFill="1" applyBorder="1" applyAlignment="1">
      <alignment horizontal="right" vertical="center" wrapText="1"/>
    </xf>
    <xf numFmtId="2" fontId="1" fillId="0" borderId="85" xfId="12" applyNumberFormat="1" applyBorder="1"/>
    <xf numFmtId="2" fontId="1" fillId="0" borderId="60" xfId="12" applyNumberFormat="1" applyBorder="1"/>
    <xf numFmtId="49" fontId="86" fillId="0" borderId="42" xfId="12" applyNumberFormat="1" applyFont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1" fillId="6" borderId="102" xfId="12" applyFill="1" applyBorder="1" applyAlignment="1">
      <alignment horizontal="center" vertical="center" wrapText="1"/>
    </xf>
    <xf numFmtId="0" fontId="4" fillId="6" borderId="42" xfId="12" applyFont="1" applyFill="1" applyBorder="1" applyAlignment="1">
      <alignment horizontal="center" vertical="center" wrapText="1"/>
    </xf>
    <xf numFmtId="0" fontId="1" fillId="6" borderId="36" xfId="12" applyFill="1" applyBorder="1" applyAlignment="1">
      <alignment horizontal="center" vertical="center" wrapText="1"/>
    </xf>
    <xf numFmtId="0" fontId="1" fillId="6" borderId="42" xfId="12" applyFill="1" applyBorder="1" applyAlignment="1">
      <alignment horizontal="center" vertical="center" wrapText="1"/>
    </xf>
    <xf numFmtId="0" fontId="4" fillId="6" borderId="61" xfId="12" applyFont="1" applyFill="1" applyBorder="1" applyAlignment="1">
      <alignment vertical="center" wrapText="1"/>
    </xf>
    <xf numFmtId="0" fontId="4" fillId="6" borderId="16" xfId="12" applyFont="1" applyFill="1" applyBorder="1" applyAlignment="1">
      <alignment horizontal="center" vertical="center" wrapText="1"/>
    </xf>
    <xf numFmtId="49" fontId="1" fillId="7" borderId="29" xfId="12" applyNumberFormat="1" applyFill="1" applyBorder="1" applyAlignment="1">
      <alignment horizontal="center"/>
    </xf>
    <xf numFmtId="49" fontId="86" fillId="7" borderId="42" xfId="12" applyNumberFormat="1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165" fontId="1" fillId="2" borderId="32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center" vertical="center"/>
    </xf>
    <xf numFmtId="2" fontId="1" fillId="2" borderId="32" xfId="0" applyNumberFormat="1" applyFont="1" applyFill="1" applyBorder="1" applyAlignment="1">
      <alignment horizontal="right" vertical="center"/>
    </xf>
    <xf numFmtId="2" fontId="1" fillId="2" borderId="34" xfId="1" applyNumberFormat="1" applyFont="1" applyFill="1" applyBorder="1" applyAlignment="1">
      <alignment horizontal="center" vertical="center"/>
    </xf>
    <xf numFmtId="2" fontId="1" fillId="2" borderId="32" xfId="1" applyNumberFormat="1" applyFont="1" applyFill="1" applyBorder="1" applyAlignment="1">
      <alignment horizontal="right" vertical="center"/>
    </xf>
    <xf numFmtId="1" fontId="7" fillId="0" borderId="13" xfId="0" applyNumberFormat="1" applyFont="1" applyBorder="1" applyAlignment="1">
      <alignment vertical="center"/>
    </xf>
    <xf numFmtId="2" fontId="87" fillId="0" borderId="13" xfId="1" applyNumberFormat="1" applyFont="1" applyFill="1" applyBorder="1" applyAlignment="1">
      <alignment horizontal="right" vertical="center"/>
    </xf>
    <xf numFmtId="2" fontId="87" fillId="0" borderId="49" xfId="1" applyNumberFormat="1" applyFont="1" applyFill="1" applyBorder="1" applyAlignment="1">
      <alignment horizontal="right" vertical="center"/>
    </xf>
    <xf numFmtId="0" fontId="1" fillId="6" borderId="21" xfId="0" applyFont="1" applyFill="1" applyBorder="1" applyAlignment="1">
      <alignment horizontal="center"/>
    </xf>
    <xf numFmtId="0" fontId="1" fillId="6" borderId="47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 vertical="center" wrapText="1"/>
    </xf>
    <xf numFmtId="0" fontId="8" fillId="4" borderId="92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69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/>
    </xf>
    <xf numFmtId="0" fontId="8" fillId="4" borderId="9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8" fillId="0" borderId="17" xfId="0" applyFont="1" applyBorder="1"/>
    <xf numFmtId="0" fontId="8" fillId="0" borderId="16" xfId="0" applyFont="1" applyBorder="1"/>
    <xf numFmtId="0" fontId="8" fillId="0" borderId="18" xfId="0" applyFont="1" applyBorder="1"/>
    <xf numFmtId="0" fontId="4" fillId="3" borderId="0" xfId="0" applyFont="1" applyFill="1" applyAlignment="1">
      <alignment horizontal="center"/>
    </xf>
    <xf numFmtId="0" fontId="4" fillId="3" borderId="63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</cellXfs>
  <cellStyles count="15">
    <cellStyle name="Dziesiętny" xfId="1" builtinId="3"/>
    <cellStyle name="Normal 2" xfId="2" xr:uid="{00000000-0005-0000-0000-000001000000}"/>
    <cellStyle name="Normal 3" xfId="3" xr:uid="{00000000-0005-0000-0000-000002000000}"/>
    <cellStyle name="Normal_115" xfId="4" xr:uid="{00000000-0005-0000-0000-000003000000}"/>
    <cellStyle name="Normal_Blad1" xfId="5" xr:uid="{00000000-0005-0000-0000-000004000000}"/>
    <cellStyle name="Normal_Sheet1" xfId="6" xr:uid="{00000000-0005-0000-0000-000005000000}"/>
    <cellStyle name="Normal_Stainless" xfId="7" xr:uid="{00000000-0005-0000-0000-000006000000}"/>
    <cellStyle name="normální_1.1. NA MMA Rutile" xfId="8" xr:uid="{00000000-0005-0000-0000-000007000000}"/>
    <cellStyle name="normální_1.2. NA MMA Basic" xfId="9" xr:uid="{00000000-0005-0000-0000-000008000000}"/>
    <cellStyle name="normální_1.3. NA MMA Cutting" xfId="10" xr:uid="{00000000-0005-0000-0000-000009000000}"/>
    <cellStyle name="Normalny" xfId="0" builtinId="0"/>
    <cellStyle name="Normalny 2" xfId="11" xr:uid="{00000000-0005-0000-0000-00000B000000}"/>
    <cellStyle name="Normalny 3" xfId="12" xr:uid="{00000000-0005-0000-0000-00000C000000}"/>
    <cellStyle name="Normalny_Dopłata stopowa maj 2007" xfId="13" xr:uid="{00000000-0005-0000-0000-00000D000000}"/>
    <cellStyle name="Procentowy" xfId="1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8.jpeg"/><Relationship Id="rId1" Type="http://schemas.openxmlformats.org/officeDocument/2006/relationships/image" Target="../media/image19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9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4084320</xdr:colOff>
      <xdr:row>2</xdr:row>
      <xdr:rowOff>541020</xdr:rowOff>
    </xdr:from>
    <xdr:to>
      <xdr:col>4</xdr:col>
      <xdr:colOff>38100</xdr:colOff>
      <xdr:row>7</xdr:row>
      <xdr:rowOff>137160</xdr:rowOff>
    </xdr:to>
    <xdr:pic>
      <xdr:nvPicPr>
        <xdr:cNvPr id="757014" name="Picture 3">
          <a:extLst>
            <a:ext uri="{FF2B5EF4-FFF2-40B4-BE49-F238E27FC236}">
              <a16:creationId xmlns:a16="http://schemas.microsoft.com/office/drawing/2014/main" id="{9E365024-A76E-408A-B8DF-9715CFCD2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1280" y="876300"/>
          <a:ext cx="2255520" cy="13868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708660</xdr:colOff>
      <xdr:row>0</xdr:row>
      <xdr:rowOff>68580</xdr:rowOff>
    </xdr:from>
    <xdr:to>
      <xdr:col>15</xdr:col>
      <xdr:colOff>815340</xdr:colOff>
      <xdr:row>1</xdr:row>
      <xdr:rowOff>350520</xdr:rowOff>
    </xdr:to>
    <xdr:pic>
      <xdr:nvPicPr>
        <xdr:cNvPr id="766230" name="Picture 2">
          <a:extLst>
            <a:ext uri="{FF2B5EF4-FFF2-40B4-BE49-F238E27FC236}">
              <a16:creationId xmlns:a16="http://schemas.microsoft.com/office/drawing/2014/main" id="{BAD0CDC3-DEA3-4FF0-9F1B-531E86BFB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2900" y="68580"/>
          <a:ext cx="8229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</xdr:colOff>
      <xdr:row>0</xdr:row>
      <xdr:rowOff>53340</xdr:rowOff>
    </xdr:from>
    <xdr:to>
      <xdr:col>14</xdr:col>
      <xdr:colOff>800100</xdr:colOff>
      <xdr:row>1</xdr:row>
      <xdr:rowOff>350520</xdr:rowOff>
    </xdr:to>
    <xdr:pic>
      <xdr:nvPicPr>
        <xdr:cNvPr id="767254" name="Picture 1">
          <a:extLst>
            <a:ext uri="{FF2B5EF4-FFF2-40B4-BE49-F238E27FC236}">
              <a16:creationId xmlns:a16="http://schemas.microsoft.com/office/drawing/2014/main" id="{48DAD1CA-3912-4D50-BC8B-4B412C82B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8820" y="53340"/>
          <a:ext cx="74676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</xdr:colOff>
      <xdr:row>0</xdr:row>
      <xdr:rowOff>53340</xdr:rowOff>
    </xdr:from>
    <xdr:to>
      <xdr:col>14</xdr:col>
      <xdr:colOff>891540</xdr:colOff>
      <xdr:row>1</xdr:row>
      <xdr:rowOff>350520</xdr:rowOff>
    </xdr:to>
    <xdr:pic>
      <xdr:nvPicPr>
        <xdr:cNvPr id="768278" name="Picture 1">
          <a:extLst>
            <a:ext uri="{FF2B5EF4-FFF2-40B4-BE49-F238E27FC236}">
              <a16:creationId xmlns:a16="http://schemas.microsoft.com/office/drawing/2014/main" id="{CC921ECD-6E8C-47E8-BABB-A3A278221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8260" y="53340"/>
          <a:ext cx="8382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15240</xdr:colOff>
      <xdr:row>0</xdr:row>
      <xdr:rowOff>45720</xdr:rowOff>
    </xdr:from>
    <xdr:to>
      <xdr:col>15</xdr:col>
      <xdr:colOff>822960</xdr:colOff>
      <xdr:row>1</xdr:row>
      <xdr:rowOff>335280</xdr:rowOff>
    </xdr:to>
    <xdr:pic>
      <xdr:nvPicPr>
        <xdr:cNvPr id="769302" name="Picture 1">
          <a:extLst>
            <a:ext uri="{FF2B5EF4-FFF2-40B4-BE49-F238E27FC236}">
              <a16:creationId xmlns:a16="http://schemas.microsoft.com/office/drawing/2014/main" id="{F8E7D28D-FEB9-4C95-B3C2-0DE7D0F71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0460" y="45720"/>
          <a:ext cx="8077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30480</xdr:colOff>
      <xdr:row>0</xdr:row>
      <xdr:rowOff>76200</xdr:rowOff>
    </xdr:from>
    <xdr:to>
      <xdr:col>15</xdr:col>
      <xdr:colOff>838200</xdr:colOff>
      <xdr:row>1</xdr:row>
      <xdr:rowOff>350520</xdr:rowOff>
    </xdr:to>
    <xdr:pic>
      <xdr:nvPicPr>
        <xdr:cNvPr id="770326" name="Picture 1">
          <a:extLst>
            <a:ext uri="{FF2B5EF4-FFF2-40B4-BE49-F238E27FC236}">
              <a16:creationId xmlns:a16="http://schemas.microsoft.com/office/drawing/2014/main" id="{42B39EF4-CB5A-4892-B563-5E6A2163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9920" y="76200"/>
          <a:ext cx="80772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</xdr:colOff>
      <xdr:row>0</xdr:row>
      <xdr:rowOff>53340</xdr:rowOff>
    </xdr:from>
    <xdr:to>
      <xdr:col>13</xdr:col>
      <xdr:colOff>754380</xdr:colOff>
      <xdr:row>1</xdr:row>
      <xdr:rowOff>350520</xdr:rowOff>
    </xdr:to>
    <xdr:pic>
      <xdr:nvPicPr>
        <xdr:cNvPr id="771350" name="Picture 1">
          <a:extLst>
            <a:ext uri="{FF2B5EF4-FFF2-40B4-BE49-F238E27FC236}">
              <a16:creationId xmlns:a16="http://schemas.microsoft.com/office/drawing/2014/main" id="{E4A227B6-1089-47B6-A661-820325824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120" y="53340"/>
          <a:ext cx="70104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45720</xdr:rowOff>
    </xdr:from>
    <xdr:to>
      <xdr:col>14</xdr:col>
      <xdr:colOff>822960</xdr:colOff>
      <xdr:row>1</xdr:row>
      <xdr:rowOff>335280</xdr:rowOff>
    </xdr:to>
    <xdr:pic>
      <xdr:nvPicPr>
        <xdr:cNvPr id="772374" name="Picture 1">
          <a:extLst>
            <a:ext uri="{FF2B5EF4-FFF2-40B4-BE49-F238E27FC236}">
              <a16:creationId xmlns:a16="http://schemas.microsoft.com/office/drawing/2014/main" id="{10567C56-A5A7-434D-98CE-D8B7A2B19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0" y="45720"/>
          <a:ext cx="8229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45720</xdr:rowOff>
    </xdr:from>
    <xdr:to>
      <xdr:col>15</xdr:col>
      <xdr:colOff>822960</xdr:colOff>
      <xdr:row>1</xdr:row>
      <xdr:rowOff>335280</xdr:rowOff>
    </xdr:to>
    <xdr:pic>
      <xdr:nvPicPr>
        <xdr:cNvPr id="773398" name="Picture 1">
          <a:extLst>
            <a:ext uri="{FF2B5EF4-FFF2-40B4-BE49-F238E27FC236}">
              <a16:creationId xmlns:a16="http://schemas.microsoft.com/office/drawing/2014/main" id="{0DEF0E5B-B02A-48E0-BDF5-357684025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9520" y="45720"/>
          <a:ext cx="8229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45720</xdr:rowOff>
    </xdr:from>
    <xdr:to>
      <xdr:col>14</xdr:col>
      <xdr:colOff>822960</xdr:colOff>
      <xdr:row>1</xdr:row>
      <xdr:rowOff>335280</xdr:rowOff>
    </xdr:to>
    <xdr:pic>
      <xdr:nvPicPr>
        <xdr:cNvPr id="774422" name="Picture 1">
          <a:extLst>
            <a:ext uri="{FF2B5EF4-FFF2-40B4-BE49-F238E27FC236}">
              <a16:creationId xmlns:a16="http://schemas.microsoft.com/office/drawing/2014/main" id="{2AD5604A-2E21-4C1A-8369-54D894985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45720"/>
          <a:ext cx="8229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15240</xdr:colOff>
      <xdr:row>0</xdr:row>
      <xdr:rowOff>45720</xdr:rowOff>
    </xdr:from>
    <xdr:to>
      <xdr:col>15</xdr:col>
      <xdr:colOff>822960</xdr:colOff>
      <xdr:row>1</xdr:row>
      <xdr:rowOff>335280</xdr:rowOff>
    </xdr:to>
    <xdr:pic>
      <xdr:nvPicPr>
        <xdr:cNvPr id="775446" name="Picture 1">
          <a:extLst>
            <a:ext uri="{FF2B5EF4-FFF2-40B4-BE49-F238E27FC236}">
              <a16:creationId xmlns:a16="http://schemas.microsoft.com/office/drawing/2014/main" id="{C408F1F4-9BA4-4495-9C71-A83E0A293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0860" y="45720"/>
          <a:ext cx="8077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2918460</xdr:colOff>
      <xdr:row>1</xdr:row>
      <xdr:rowOff>0</xdr:rowOff>
    </xdr:from>
    <xdr:to>
      <xdr:col>5</xdr:col>
      <xdr:colOff>464820</xdr:colOff>
      <xdr:row>3</xdr:row>
      <xdr:rowOff>106680</xdr:rowOff>
    </xdr:to>
    <xdr:pic>
      <xdr:nvPicPr>
        <xdr:cNvPr id="758038" name="Picture 3">
          <a:extLst>
            <a:ext uri="{FF2B5EF4-FFF2-40B4-BE49-F238E27FC236}">
              <a16:creationId xmlns:a16="http://schemas.microsoft.com/office/drawing/2014/main" id="{5F29E54B-B7A0-4C70-8E9E-8807065BA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5060" y="289560"/>
          <a:ext cx="10972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15240</xdr:colOff>
      <xdr:row>0</xdr:row>
      <xdr:rowOff>45720</xdr:rowOff>
    </xdr:from>
    <xdr:to>
      <xdr:col>15</xdr:col>
      <xdr:colOff>822960</xdr:colOff>
      <xdr:row>1</xdr:row>
      <xdr:rowOff>327660</xdr:rowOff>
    </xdr:to>
    <xdr:pic>
      <xdr:nvPicPr>
        <xdr:cNvPr id="776470" name="Picture 1">
          <a:extLst>
            <a:ext uri="{FF2B5EF4-FFF2-40B4-BE49-F238E27FC236}">
              <a16:creationId xmlns:a16="http://schemas.microsoft.com/office/drawing/2014/main" id="{7FDF3FF3-9A4C-4A74-83D0-A6E4447B0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8440" y="45720"/>
          <a:ext cx="8077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53340</xdr:colOff>
      <xdr:row>0</xdr:row>
      <xdr:rowOff>53340</xdr:rowOff>
    </xdr:from>
    <xdr:to>
      <xdr:col>15</xdr:col>
      <xdr:colOff>754380</xdr:colOff>
      <xdr:row>1</xdr:row>
      <xdr:rowOff>350520</xdr:rowOff>
    </xdr:to>
    <xdr:pic>
      <xdr:nvPicPr>
        <xdr:cNvPr id="777494" name="Picture 1">
          <a:extLst>
            <a:ext uri="{FF2B5EF4-FFF2-40B4-BE49-F238E27FC236}">
              <a16:creationId xmlns:a16="http://schemas.microsoft.com/office/drawing/2014/main" id="{36E688AA-56BE-48FC-82E4-434A58D07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7480" y="53340"/>
          <a:ext cx="70104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53340</xdr:rowOff>
    </xdr:from>
    <xdr:to>
      <xdr:col>15</xdr:col>
      <xdr:colOff>853440</xdr:colOff>
      <xdr:row>1</xdr:row>
      <xdr:rowOff>350520</xdr:rowOff>
    </xdr:to>
    <xdr:pic>
      <xdr:nvPicPr>
        <xdr:cNvPr id="778518" name="Picture 1">
          <a:extLst>
            <a:ext uri="{FF2B5EF4-FFF2-40B4-BE49-F238E27FC236}">
              <a16:creationId xmlns:a16="http://schemas.microsoft.com/office/drawing/2014/main" id="{29BA4C53-7C5F-4C4F-90DE-FEE10116E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2280" y="53340"/>
          <a:ext cx="85344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</xdr:colOff>
      <xdr:row>0</xdr:row>
      <xdr:rowOff>45720</xdr:rowOff>
    </xdr:from>
    <xdr:to>
      <xdr:col>14</xdr:col>
      <xdr:colOff>822960</xdr:colOff>
      <xdr:row>1</xdr:row>
      <xdr:rowOff>335280</xdr:rowOff>
    </xdr:to>
    <xdr:pic>
      <xdr:nvPicPr>
        <xdr:cNvPr id="779542" name="Picture 1">
          <a:extLst>
            <a:ext uri="{FF2B5EF4-FFF2-40B4-BE49-F238E27FC236}">
              <a16:creationId xmlns:a16="http://schemas.microsoft.com/office/drawing/2014/main" id="{08315A7A-D41D-4C11-9560-8C7BAFD26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6380" y="45720"/>
          <a:ext cx="8077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30480</xdr:colOff>
      <xdr:row>0</xdr:row>
      <xdr:rowOff>45720</xdr:rowOff>
    </xdr:from>
    <xdr:to>
      <xdr:col>15</xdr:col>
      <xdr:colOff>868680</xdr:colOff>
      <xdr:row>1</xdr:row>
      <xdr:rowOff>342900</xdr:rowOff>
    </xdr:to>
    <xdr:pic>
      <xdr:nvPicPr>
        <xdr:cNvPr id="780566" name="Picture 1">
          <a:extLst>
            <a:ext uri="{FF2B5EF4-FFF2-40B4-BE49-F238E27FC236}">
              <a16:creationId xmlns:a16="http://schemas.microsoft.com/office/drawing/2014/main" id="{EE9151B1-9DC8-4189-9E99-27A427A1B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9440" y="45720"/>
          <a:ext cx="8382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30480</xdr:colOff>
      <xdr:row>0</xdr:row>
      <xdr:rowOff>45720</xdr:rowOff>
    </xdr:from>
    <xdr:to>
      <xdr:col>15</xdr:col>
      <xdr:colOff>838200</xdr:colOff>
      <xdr:row>1</xdr:row>
      <xdr:rowOff>342900</xdr:rowOff>
    </xdr:to>
    <xdr:pic>
      <xdr:nvPicPr>
        <xdr:cNvPr id="781590" name="Picture 1">
          <a:extLst>
            <a:ext uri="{FF2B5EF4-FFF2-40B4-BE49-F238E27FC236}">
              <a16:creationId xmlns:a16="http://schemas.microsoft.com/office/drawing/2014/main" id="{30CD7AFB-6284-47AE-82AB-424D7772C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8440" y="45720"/>
          <a:ext cx="8077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</xdr:colOff>
      <xdr:row>0</xdr:row>
      <xdr:rowOff>45720</xdr:rowOff>
    </xdr:from>
    <xdr:to>
      <xdr:col>10</xdr:col>
      <xdr:colOff>838200</xdr:colOff>
      <xdr:row>1</xdr:row>
      <xdr:rowOff>342900</xdr:rowOff>
    </xdr:to>
    <xdr:pic>
      <xdr:nvPicPr>
        <xdr:cNvPr id="782614" name="Picture 1">
          <a:extLst>
            <a:ext uri="{FF2B5EF4-FFF2-40B4-BE49-F238E27FC236}">
              <a16:creationId xmlns:a16="http://schemas.microsoft.com/office/drawing/2014/main" id="{1D432D87-DFCF-4B38-80DE-80ECC5C3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6140" y="45720"/>
          <a:ext cx="8077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30480</xdr:colOff>
      <xdr:row>0</xdr:row>
      <xdr:rowOff>45720</xdr:rowOff>
    </xdr:from>
    <xdr:to>
      <xdr:col>14</xdr:col>
      <xdr:colOff>838200</xdr:colOff>
      <xdr:row>1</xdr:row>
      <xdr:rowOff>342900</xdr:rowOff>
    </xdr:to>
    <xdr:pic>
      <xdr:nvPicPr>
        <xdr:cNvPr id="783638" name="Picture 1">
          <a:extLst>
            <a:ext uri="{FF2B5EF4-FFF2-40B4-BE49-F238E27FC236}">
              <a16:creationId xmlns:a16="http://schemas.microsoft.com/office/drawing/2014/main" id="{5D9A129B-29C8-4321-9F03-89F05A671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1140" y="45720"/>
          <a:ext cx="8077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30480</xdr:colOff>
      <xdr:row>0</xdr:row>
      <xdr:rowOff>45720</xdr:rowOff>
    </xdr:from>
    <xdr:to>
      <xdr:col>14</xdr:col>
      <xdr:colOff>838200</xdr:colOff>
      <xdr:row>1</xdr:row>
      <xdr:rowOff>342900</xdr:rowOff>
    </xdr:to>
    <xdr:pic>
      <xdr:nvPicPr>
        <xdr:cNvPr id="784662" name="Picture 1">
          <a:extLst>
            <a:ext uri="{FF2B5EF4-FFF2-40B4-BE49-F238E27FC236}">
              <a16:creationId xmlns:a16="http://schemas.microsoft.com/office/drawing/2014/main" id="{41ECA73D-014D-4670-B9C0-7C3439C9F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2340" y="45720"/>
          <a:ext cx="8077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</xdr:row>
      <xdr:rowOff>0</xdr:rowOff>
    </xdr:from>
    <xdr:to>
      <xdr:col>3</xdr:col>
      <xdr:colOff>0</xdr:colOff>
      <xdr:row>20</xdr:row>
      <xdr:rowOff>0</xdr:rowOff>
    </xdr:to>
    <xdr:pic>
      <xdr:nvPicPr>
        <xdr:cNvPr id="785964" name="Picture 8">
          <a:extLst>
            <a:ext uri="{FF2B5EF4-FFF2-40B4-BE49-F238E27FC236}">
              <a16:creationId xmlns:a16="http://schemas.microsoft.com/office/drawing/2014/main" id="{CF0F45D6-9FD9-49F2-934C-4CB81F961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93" r="17198"/>
        <a:stretch>
          <a:fillRect/>
        </a:stretch>
      </xdr:blipFill>
      <xdr:spPr bwMode="auto">
        <a:xfrm>
          <a:off x="5288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</xdr:colOff>
      <xdr:row>0</xdr:row>
      <xdr:rowOff>45720</xdr:rowOff>
    </xdr:from>
    <xdr:to>
      <xdr:col>6</xdr:col>
      <xdr:colOff>838200</xdr:colOff>
      <xdr:row>1</xdr:row>
      <xdr:rowOff>342900</xdr:rowOff>
    </xdr:to>
    <xdr:pic>
      <xdr:nvPicPr>
        <xdr:cNvPr id="785965" name="Picture 1">
          <a:extLst>
            <a:ext uri="{FF2B5EF4-FFF2-40B4-BE49-F238E27FC236}">
              <a16:creationId xmlns:a16="http://schemas.microsoft.com/office/drawing/2014/main" id="{0CFC7D54-FCE7-4741-B9C5-52AD173C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5740" y="45720"/>
          <a:ext cx="8077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533400</xdr:colOff>
      <xdr:row>0</xdr:row>
      <xdr:rowOff>53340</xdr:rowOff>
    </xdr:from>
    <xdr:to>
      <xdr:col>15</xdr:col>
      <xdr:colOff>716280</xdr:colOff>
      <xdr:row>1</xdr:row>
      <xdr:rowOff>335280</xdr:rowOff>
    </xdr:to>
    <xdr:pic>
      <xdr:nvPicPr>
        <xdr:cNvPr id="759062" name="Picture 4">
          <a:extLst>
            <a:ext uri="{FF2B5EF4-FFF2-40B4-BE49-F238E27FC236}">
              <a16:creationId xmlns:a16="http://schemas.microsoft.com/office/drawing/2014/main" id="{A2A90037-9C83-4CC8-A883-C50D2C6A0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6240" y="53340"/>
          <a:ext cx="8001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pic>
      <xdr:nvPicPr>
        <xdr:cNvPr id="787266" name="Picture 1">
          <a:extLst>
            <a:ext uri="{FF2B5EF4-FFF2-40B4-BE49-F238E27FC236}">
              <a16:creationId xmlns:a16="http://schemas.microsoft.com/office/drawing/2014/main" id="{FDB2B535-D731-45C0-A443-E963AD8AB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8280" y="22021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pic>
      <xdr:nvPicPr>
        <xdr:cNvPr id="787267" name="Picture 5">
          <a:extLst>
            <a:ext uri="{FF2B5EF4-FFF2-40B4-BE49-F238E27FC236}">
              <a16:creationId xmlns:a16="http://schemas.microsoft.com/office/drawing/2014/main" id="{C5896D0F-FCC1-46F3-8812-8A38B26B6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93" r="17198"/>
        <a:stretch>
          <a:fillRect/>
        </a:stretch>
      </xdr:blipFill>
      <xdr:spPr bwMode="auto">
        <a:xfrm>
          <a:off x="5288280" y="60883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</xdr:colOff>
      <xdr:row>0</xdr:row>
      <xdr:rowOff>45720</xdr:rowOff>
    </xdr:from>
    <xdr:to>
      <xdr:col>6</xdr:col>
      <xdr:colOff>838200</xdr:colOff>
      <xdr:row>1</xdr:row>
      <xdr:rowOff>342900</xdr:rowOff>
    </xdr:to>
    <xdr:pic>
      <xdr:nvPicPr>
        <xdr:cNvPr id="787268" name="Picture 1">
          <a:extLst>
            <a:ext uri="{FF2B5EF4-FFF2-40B4-BE49-F238E27FC236}">
              <a16:creationId xmlns:a16="http://schemas.microsoft.com/office/drawing/2014/main" id="{4D885D94-E44B-454B-890D-325BF46C2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5740" y="45720"/>
          <a:ext cx="8077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pic>
      <xdr:nvPicPr>
        <xdr:cNvPr id="788012" name="Picture 1">
          <a:extLst>
            <a:ext uri="{FF2B5EF4-FFF2-40B4-BE49-F238E27FC236}">
              <a16:creationId xmlns:a16="http://schemas.microsoft.com/office/drawing/2014/main" id="{17990F44-48C5-4DAE-BF5A-75AF937D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2021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</xdr:colOff>
      <xdr:row>0</xdr:row>
      <xdr:rowOff>45720</xdr:rowOff>
    </xdr:from>
    <xdr:to>
      <xdr:col>6</xdr:col>
      <xdr:colOff>838200</xdr:colOff>
      <xdr:row>1</xdr:row>
      <xdr:rowOff>342900</xdr:rowOff>
    </xdr:to>
    <xdr:pic>
      <xdr:nvPicPr>
        <xdr:cNvPr id="788013" name="Picture 1">
          <a:extLst>
            <a:ext uri="{FF2B5EF4-FFF2-40B4-BE49-F238E27FC236}">
              <a16:creationId xmlns:a16="http://schemas.microsoft.com/office/drawing/2014/main" id="{3BA86FC0-B3BD-4D98-B02E-2BDB12E37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45720"/>
          <a:ext cx="8077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45720</xdr:rowOff>
    </xdr:from>
    <xdr:to>
      <xdr:col>12</xdr:col>
      <xdr:colOff>792480</xdr:colOff>
      <xdr:row>1</xdr:row>
      <xdr:rowOff>281940</xdr:rowOff>
    </xdr:to>
    <xdr:pic>
      <xdr:nvPicPr>
        <xdr:cNvPr id="788758" name="Picture 1">
          <a:extLst>
            <a:ext uri="{FF2B5EF4-FFF2-40B4-BE49-F238E27FC236}">
              <a16:creationId xmlns:a16="http://schemas.microsoft.com/office/drawing/2014/main" id="{A948C08A-8C6A-4328-8C64-F4226772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2280" y="45720"/>
          <a:ext cx="7924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45720</xdr:rowOff>
    </xdr:from>
    <xdr:to>
      <xdr:col>16</xdr:col>
      <xdr:colOff>792480</xdr:colOff>
      <xdr:row>1</xdr:row>
      <xdr:rowOff>281940</xdr:rowOff>
    </xdr:to>
    <xdr:pic>
      <xdr:nvPicPr>
        <xdr:cNvPr id="362493" name="Picture 1">
          <a:extLst>
            <a:ext uri="{FF2B5EF4-FFF2-40B4-BE49-F238E27FC236}">
              <a16:creationId xmlns:a16="http://schemas.microsoft.com/office/drawing/2014/main" id="{A00A3B22-D541-434A-8CA9-A45DABF21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8780" y="45720"/>
          <a:ext cx="7924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533400</xdr:colOff>
      <xdr:row>0</xdr:row>
      <xdr:rowOff>45720</xdr:rowOff>
    </xdr:from>
    <xdr:to>
      <xdr:col>15</xdr:col>
      <xdr:colOff>739140</xdr:colOff>
      <xdr:row>1</xdr:row>
      <xdr:rowOff>327660</xdr:rowOff>
    </xdr:to>
    <xdr:pic>
      <xdr:nvPicPr>
        <xdr:cNvPr id="760086" name="Picture 4">
          <a:extLst>
            <a:ext uri="{FF2B5EF4-FFF2-40B4-BE49-F238E27FC236}">
              <a16:creationId xmlns:a16="http://schemas.microsoft.com/office/drawing/2014/main" id="{D9128A09-8DAB-4F28-8D0B-B23762B25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5820" y="45720"/>
          <a:ext cx="8382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533400</xdr:colOff>
      <xdr:row>0</xdr:row>
      <xdr:rowOff>76200</xdr:rowOff>
    </xdr:from>
    <xdr:to>
      <xdr:col>15</xdr:col>
      <xdr:colOff>739140</xdr:colOff>
      <xdr:row>1</xdr:row>
      <xdr:rowOff>358140</xdr:rowOff>
    </xdr:to>
    <xdr:pic>
      <xdr:nvPicPr>
        <xdr:cNvPr id="761110" name="Picture 1">
          <a:extLst>
            <a:ext uri="{FF2B5EF4-FFF2-40B4-BE49-F238E27FC236}">
              <a16:creationId xmlns:a16="http://schemas.microsoft.com/office/drawing/2014/main" id="{609A9336-90A1-4632-9E55-A68E3019F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1380" y="76200"/>
          <a:ext cx="8382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579120</xdr:colOff>
      <xdr:row>0</xdr:row>
      <xdr:rowOff>68580</xdr:rowOff>
    </xdr:from>
    <xdr:to>
      <xdr:col>15</xdr:col>
      <xdr:colOff>769620</xdr:colOff>
      <xdr:row>1</xdr:row>
      <xdr:rowOff>358140</xdr:rowOff>
    </xdr:to>
    <xdr:pic>
      <xdr:nvPicPr>
        <xdr:cNvPr id="762134" name="Picture 1">
          <a:extLst>
            <a:ext uri="{FF2B5EF4-FFF2-40B4-BE49-F238E27FC236}">
              <a16:creationId xmlns:a16="http://schemas.microsoft.com/office/drawing/2014/main" id="{F9E2E72D-5B38-4B43-BDA7-B3A86F766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3520" y="68580"/>
          <a:ext cx="8229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7620</xdr:colOff>
      <xdr:row>0</xdr:row>
      <xdr:rowOff>68580</xdr:rowOff>
    </xdr:from>
    <xdr:to>
      <xdr:col>16</xdr:col>
      <xdr:colOff>815340</xdr:colOff>
      <xdr:row>1</xdr:row>
      <xdr:rowOff>358140</xdr:rowOff>
    </xdr:to>
    <xdr:pic>
      <xdr:nvPicPr>
        <xdr:cNvPr id="763158" name="Picture 4">
          <a:extLst>
            <a:ext uri="{FF2B5EF4-FFF2-40B4-BE49-F238E27FC236}">
              <a16:creationId xmlns:a16="http://schemas.microsoft.com/office/drawing/2014/main" id="{CF723A98-8AF0-42DB-9D96-A89C822CF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0280" y="68580"/>
          <a:ext cx="8077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68580</xdr:colOff>
      <xdr:row>0</xdr:row>
      <xdr:rowOff>53340</xdr:rowOff>
    </xdr:from>
    <xdr:to>
      <xdr:col>16</xdr:col>
      <xdr:colOff>784860</xdr:colOff>
      <xdr:row>1</xdr:row>
      <xdr:rowOff>335280</xdr:rowOff>
    </xdr:to>
    <xdr:pic>
      <xdr:nvPicPr>
        <xdr:cNvPr id="764182" name="Picture 4">
          <a:extLst>
            <a:ext uri="{FF2B5EF4-FFF2-40B4-BE49-F238E27FC236}">
              <a16:creationId xmlns:a16="http://schemas.microsoft.com/office/drawing/2014/main" id="{FBB769E8-87A7-4A9D-B649-CED9C97AE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9880" y="53340"/>
          <a:ext cx="7162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685800</xdr:colOff>
      <xdr:row>0</xdr:row>
      <xdr:rowOff>76200</xdr:rowOff>
    </xdr:from>
    <xdr:to>
      <xdr:col>14</xdr:col>
      <xdr:colOff>822960</xdr:colOff>
      <xdr:row>1</xdr:row>
      <xdr:rowOff>358140</xdr:rowOff>
    </xdr:to>
    <xdr:pic>
      <xdr:nvPicPr>
        <xdr:cNvPr id="765206" name="Picture 1">
          <a:extLst>
            <a:ext uri="{FF2B5EF4-FFF2-40B4-BE49-F238E27FC236}">
              <a16:creationId xmlns:a16="http://schemas.microsoft.com/office/drawing/2014/main" id="{EE821100-2000-4E42-B04A-06061F57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6760" y="76200"/>
          <a:ext cx="8229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riusz Kijowski" id="{214501CE-D3B9-4352-B503-E93EA4E1C037}" userId="S::dariusz.kijowski@esab.pl::757bca02-d5d9-4570-a575-024183fd3288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9" dT="2022-08-17T05:14:21.03" personId="{214501CE-D3B9-4352-B503-E93EA4E1C037}" id="{4B9DCA17-677D-4EAF-B669-00DBD981B02A}">
    <text>Cena z dodatkiem stopowym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1:K59"/>
  <sheetViews>
    <sheetView showGridLines="0" tabSelected="1" zoomScale="80" zoomScaleNormal="80" zoomScaleSheetLayoutView="50" workbookViewId="0"/>
  </sheetViews>
  <sheetFormatPr defaultColWidth="9.1796875" defaultRowHeight="12.5"/>
  <cols>
    <col min="1" max="1" width="8.81640625" style="15" customWidth="1"/>
    <col min="2" max="2" width="25.453125" style="15" customWidth="1"/>
    <col min="3" max="3" width="64.453125" style="23" customWidth="1"/>
    <col min="4" max="4" width="27.453125" style="23" customWidth="1"/>
    <col min="5" max="5" width="11" style="12" customWidth="1"/>
    <col min="6" max="6" width="9.1796875" style="15"/>
    <col min="7" max="7" width="18.453125" style="15" customWidth="1"/>
    <col min="8" max="8" width="13.453125" style="15" customWidth="1"/>
    <col min="9" max="16384" width="9.1796875" style="15"/>
  </cols>
  <sheetData>
    <row r="1" spans="2:11">
      <c r="B1" s="7"/>
      <c r="C1" s="33"/>
      <c r="D1" s="33"/>
      <c r="E1" s="34"/>
      <c r="F1" s="12"/>
      <c r="G1" s="12"/>
      <c r="H1" s="12"/>
    </row>
    <row r="2" spans="2:11">
      <c r="B2" s="35"/>
      <c r="C2" s="33"/>
      <c r="D2" s="33"/>
      <c r="E2" s="34"/>
      <c r="F2" s="11"/>
      <c r="G2" s="11"/>
      <c r="H2" s="12"/>
    </row>
    <row r="3" spans="2:11" ht="88.5" customHeight="1">
      <c r="B3" s="7"/>
      <c r="C3" s="36"/>
      <c r="D3" s="36"/>
      <c r="E3" s="36"/>
      <c r="F3" s="12"/>
      <c r="G3" s="12"/>
      <c r="H3" s="12"/>
    </row>
    <row r="4" spans="2:11">
      <c r="B4" s="7"/>
      <c r="C4" s="36"/>
      <c r="D4" s="36"/>
      <c r="E4" s="36"/>
      <c r="F4" s="12"/>
      <c r="G4" s="12"/>
      <c r="H4" s="12"/>
    </row>
    <row r="5" spans="2:11">
      <c r="B5" s="7"/>
      <c r="C5" s="33"/>
      <c r="D5" s="33"/>
      <c r="E5" s="34"/>
      <c r="F5" s="12"/>
      <c r="G5" s="12"/>
      <c r="H5" s="12"/>
    </row>
    <row r="6" spans="2:11">
      <c r="B6" s="7"/>
      <c r="C6" s="33"/>
      <c r="D6" s="33"/>
      <c r="E6" s="34"/>
      <c r="F6" s="12"/>
      <c r="G6" s="12"/>
      <c r="H6" s="12"/>
    </row>
    <row r="7" spans="2:11">
      <c r="B7" s="7"/>
      <c r="C7" s="33"/>
      <c r="D7" s="33"/>
      <c r="E7" s="34"/>
      <c r="F7" s="12"/>
      <c r="G7" s="12"/>
      <c r="H7" s="12"/>
    </row>
    <row r="8" spans="2:11">
      <c r="B8" s="7"/>
      <c r="C8" s="33"/>
      <c r="D8" s="33"/>
      <c r="E8" s="34"/>
      <c r="F8" s="12"/>
      <c r="G8" s="12"/>
      <c r="H8" s="12"/>
    </row>
    <row r="9" spans="2:11">
      <c r="B9" s="7"/>
      <c r="C9" s="33"/>
      <c r="D9" s="33"/>
      <c r="E9" s="34"/>
      <c r="F9" s="12"/>
      <c r="G9" s="12"/>
      <c r="H9" s="12"/>
    </row>
    <row r="10" spans="2:11">
      <c r="B10" s="7"/>
      <c r="C10" s="33"/>
      <c r="D10" s="33"/>
      <c r="E10" s="34"/>
      <c r="F10" s="12"/>
      <c r="G10" s="12"/>
      <c r="H10" s="12"/>
    </row>
    <row r="11" spans="2:11" ht="29.5">
      <c r="B11" s="7"/>
      <c r="C11" s="33"/>
      <c r="D11" s="37"/>
      <c r="E11" s="34"/>
      <c r="F11" s="12"/>
      <c r="G11" s="12"/>
      <c r="H11" s="12"/>
    </row>
    <row r="12" spans="2:11">
      <c r="B12" s="7"/>
      <c r="C12" s="33"/>
      <c r="D12" s="33"/>
      <c r="E12" s="34"/>
      <c r="F12" s="12"/>
      <c r="G12" s="12"/>
      <c r="H12" s="12"/>
    </row>
    <row r="13" spans="2:11" ht="45">
      <c r="B13" s="7"/>
      <c r="C13" s="56" t="s">
        <v>5545</v>
      </c>
      <c r="D13" s="33"/>
      <c r="E13" s="34"/>
      <c r="F13" s="12"/>
      <c r="G13" s="12"/>
      <c r="H13" s="12"/>
    </row>
    <row r="14" spans="2:11" ht="29.5">
      <c r="B14" s="7"/>
      <c r="C14" s="1289" t="s">
        <v>5641</v>
      </c>
      <c r="D14" s="33"/>
      <c r="E14" s="37"/>
      <c r="F14" s="12"/>
      <c r="G14" s="12"/>
      <c r="H14" s="12"/>
    </row>
    <row r="15" spans="2:11" ht="17.5">
      <c r="B15" s="39"/>
      <c r="C15" s="163"/>
      <c r="D15" s="33"/>
      <c r="E15" s="34"/>
      <c r="F15" s="5"/>
      <c r="G15" s="5"/>
      <c r="H15" s="12"/>
      <c r="I15" s="4"/>
      <c r="J15" s="4"/>
      <c r="K15" s="4"/>
    </row>
    <row r="16" spans="2:11" ht="18.5">
      <c r="B16" s="40"/>
      <c r="C16" s="163"/>
      <c r="D16" s="41"/>
      <c r="E16" s="42"/>
      <c r="F16" s="42"/>
      <c r="G16" s="9"/>
      <c r="H16" s="12"/>
      <c r="I16" s="1"/>
      <c r="J16" s="3"/>
      <c r="K16" s="2"/>
    </row>
    <row r="17" spans="2:11" ht="15.5">
      <c r="B17" s="43"/>
      <c r="C17" s="44"/>
      <c r="D17" s="41"/>
      <c r="E17" s="42"/>
      <c r="F17" s="24"/>
      <c r="G17" s="24"/>
      <c r="H17" s="12"/>
      <c r="I17" s="25"/>
      <c r="J17" s="3"/>
      <c r="K17" s="26"/>
    </row>
    <row r="18" spans="2:11" ht="15.5">
      <c r="B18" s="45"/>
      <c r="C18" s="33"/>
      <c r="D18" s="41"/>
      <c r="E18" s="42"/>
      <c r="F18" s="10"/>
      <c r="G18" s="10"/>
      <c r="H18" s="12"/>
      <c r="I18" s="25"/>
      <c r="J18" s="3"/>
      <c r="K18" s="26"/>
    </row>
    <row r="19" spans="2:11" ht="15.5">
      <c r="B19" s="46"/>
      <c r="D19" s="41"/>
      <c r="E19" s="42"/>
      <c r="F19" s="24"/>
      <c r="G19" s="24"/>
      <c r="H19" s="12"/>
      <c r="I19" s="25"/>
      <c r="J19" s="3"/>
      <c r="K19" s="26"/>
    </row>
    <row r="20" spans="2:11" ht="45">
      <c r="B20" s="46"/>
      <c r="C20" s="38" t="s">
        <v>748</v>
      </c>
      <c r="D20" s="33"/>
      <c r="E20" s="7"/>
      <c r="F20" s="24"/>
      <c r="G20" s="24"/>
      <c r="H20" s="12"/>
      <c r="I20" s="25"/>
      <c r="J20" s="3"/>
      <c r="K20" s="26"/>
    </row>
    <row r="21" spans="2:11" ht="15.5">
      <c r="B21" s="46"/>
      <c r="C21" s="33"/>
      <c r="D21" s="47"/>
      <c r="E21" s="7"/>
      <c r="F21" s="24"/>
      <c r="G21" s="24"/>
      <c r="H21" s="12"/>
      <c r="I21" s="25"/>
      <c r="J21" s="3"/>
      <c r="K21" s="26"/>
    </row>
    <row r="22" spans="2:11" ht="45">
      <c r="B22" s="7"/>
      <c r="C22" s="38" t="s">
        <v>146</v>
      </c>
      <c r="D22" s="41"/>
      <c r="E22" s="42"/>
      <c r="F22" s="24"/>
      <c r="G22" s="24"/>
      <c r="H22" s="12"/>
      <c r="I22" s="25"/>
      <c r="J22" s="3"/>
      <c r="K22" s="26"/>
    </row>
    <row r="23" spans="2:11" ht="15.5">
      <c r="B23" s="7"/>
      <c r="C23" s="44"/>
      <c r="D23" s="41"/>
      <c r="E23" s="42"/>
      <c r="F23" s="24"/>
      <c r="G23" s="24"/>
      <c r="H23" s="12"/>
      <c r="I23" s="25"/>
      <c r="J23" s="3"/>
      <c r="K23" s="26"/>
    </row>
    <row r="24" spans="2:11">
      <c r="B24" s="7"/>
      <c r="C24" s="44"/>
      <c r="D24" s="41"/>
      <c r="E24" s="42"/>
      <c r="F24" s="24"/>
      <c r="G24" s="24"/>
      <c r="H24" s="12"/>
    </row>
    <row r="25" spans="2:11">
      <c r="B25" s="7"/>
      <c r="C25" s="33"/>
      <c r="D25" s="41"/>
      <c r="E25" s="42"/>
      <c r="F25" s="24"/>
      <c r="G25" s="24"/>
      <c r="H25" s="12"/>
    </row>
    <row r="26" spans="2:11">
      <c r="B26" s="7"/>
      <c r="C26" s="33"/>
      <c r="D26" s="33"/>
      <c r="E26" s="34"/>
      <c r="F26" s="24"/>
      <c r="G26" s="24"/>
      <c r="H26" s="12"/>
    </row>
    <row r="27" spans="2:11">
      <c r="B27" s="7"/>
      <c r="C27" s="33"/>
      <c r="D27" s="33"/>
      <c r="E27" s="34"/>
      <c r="F27" s="24"/>
      <c r="G27" s="24"/>
      <c r="H27" s="12"/>
    </row>
    <row r="28" spans="2:11">
      <c r="B28" s="7"/>
      <c r="C28" s="44"/>
      <c r="D28" s="33"/>
      <c r="E28" s="34"/>
      <c r="F28" s="24"/>
      <c r="G28" s="24"/>
      <c r="H28" s="12"/>
    </row>
    <row r="29" spans="2:11">
      <c r="B29" s="7"/>
      <c r="C29" s="44"/>
      <c r="D29" s="33"/>
      <c r="E29" s="34"/>
      <c r="F29" s="24"/>
      <c r="G29" s="24"/>
      <c r="H29" s="12"/>
    </row>
    <row r="30" spans="2:11">
      <c r="B30" s="7"/>
      <c r="C30" s="44"/>
      <c r="D30" s="33"/>
      <c r="E30" s="34"/>
      <c r="F30" s="24"/>
      <c r="G30" s="24"/>
      <c r="H30" s="12"/>
    </row>
    <row r="31" spans="2:11">
      <c r="B31" s="7"/>
      <c r="C31" s="44"/>
      <c r="D31" s="33"/>
      <c r="E31" s="34"/>
      <c r="F31" s="24"/>
      <c r="G31" s="24"/>
      <c r="H31" s="12"/>
    </row>
    <row r="32" spans="2:11">
      <c r="B32" s="7"/>
      <c r="C32" s="33"/>
      <c r="D32" s="33"/>
      <c r="E32" s="34"/>
      <c r="F32" s="24"/>
      <c r="G32" s="24"/>
      <c r="H32" s="12"/>
    </row>
    <row r="33" spans="2:11">
      <c r="B33" s="7"/>
      <c r="C33" s="33"/>
      <c r="D33" s="33"/>
      <c r="E33" s="34"/>
      <c r="F33" s="24"/>
      <c r="G33" s="24"/>
      <c r="H33" s="12"/>
    </row>
    <row r="34" spans="2:11">
      <c r="B34" s="7"/>
      <c r="C34" s="44"/>
      <c r="D34" s="33"/>
      <c r="E34" s="34"/>
      <c r="F34" s="24"/>
      <c r="G34" s="24"/>
      <c r="H34" s="12"/>
    </row>
    <row r="35" spans="2:11">
      <c r="B35" s="7"/>
      <c r="C35" s="44"/>
      <c r="D35" s="33"/>
      <c r="E35" s="34"/>
      <c r="F35" s="24"/>
      <c r="G35" s="24"/>
      <c r="H35" s="12"/>
    </row>
    <row r="36" spans="2:11">
      <c r="B36" s="7"/>
      <c r="C36" s="44"/>
      <c r="D36" s="33"/>
      <c r="E36" s="34"/>
      <c r="F36" s="24"/>
      <c r="G36" s="24"/>
      <c r="H36" s="12"/>
    </row>
    <row r="37" spans="2:11">
      <c r="B37" s="7"/>
      <c r="C37" s="44"/>
      <c r="D37" s="33"/>
      <c r="E37" s="34"/>
      <c r="F37" s="24"/>
      <c r="G37" s="24"/>
      <c r="H37" s="12"/>
    </row>
    <row r="38" spans="2:11">
      <c r="B38" s="7"/>
      <c r="C38" s="33"/>
      <c r="D38" s="33"/>
      <c r="E38" s="34"/>
      <c r="F38" s="12"/>
      <c r="G38" s="12"/>
      <c r="H38" s="12"/>
    </row>
    <row r="39" spans="2:11">
      <c r="B39" s="7"/>
      <c r="C39" s="33"/>
      <c r="D39" s="33"/>
      <c r="E39" s="34"/>
      <c r="F39" s="24"/>
      <c r="G39" s="24"/>
      <c r="H39" s="12"/>
    </row>
    <row r="40" spans="2:11">
      <c r="B40" s="7"/>
      <c r="C40" s="33"/>
      <c r="D40" s="33"/>
      <c r="E40" s="34"/>
      <c r="F40" s="24"/>
      <c r="G40" s="24"/>
      <c r="H40" s="12"/>
    </row>
    <row r="41" spans="2:11">
      <c r="B41" s="7"/>
      <c r="C41" s="33"/>
      <c r="D41" s="33"/>
      <c r="E41" s="34"/>
      <c r="F41" s="24"/>
      <c r="G41" s="24"/>
      <c r="H41" s="12"/>
    </row>
    <row r="42" spans="2:11" ht="15.5">
      <c r="B42" s="7"/>
      <c r="C42" s="44"/>
      <c r="D42" s="41"/>
      <c r="E42" s="42"/>
      <c r="F42" s="24"/>
      <c r="G42" s="24"/>
      <c r="H42" s="12"/>
      <c r="I42" s="25"/>
      <c r="J42" s="3"/>
      <c r="K42" s="26"/>
    </row>
    <row r="43" spans="2:11" ht="15.5">
      <c r="B43" s="36"/>
      <c r="C43" s="33"/>
      <c r="D43" s="41"/>
      <c r="E43" s="42"/>
      <c r="F43" s="24"/>
      <c r="G43" s="24"/>
      <c r="H43" s="12"/>
      <c r="I43" s="25"/>
      <c r="J43" s="3"/>
      <c r="K43" s="26"/>
    </row>
    <row r="44" spans="2:11" ht="17.5">
      <c r="B44" s="36"/>
      <c r="C44" s="49"/>
      <c r="D44" s="33"/>
      <c r="E44" s="34"/>
      <c r="F44" s="24"/>
      <c r="G44" s="24"/>
      <c r="H44" s="12"/>
    </row>
    <row r="45" spans="2:11">
      <c r="B45" s="36"/>
      <c r="C45" s="33"/>
      <c r="D45" s="33"/>
      <c r="E45" s="34"/>
      <c r="F45" s="24"/>
      <c r="G45" s="24"/>
      <c r="H45" s="12"/>
    </row>
    <row r="46" spans="2:11" ht="18">
      <c r="B46" s="36"/>
      <c r="C46" s="48"/>
      <c r="D46" s="33"/>
      <c r="E46" s="34"/>
      <c r="F46" s="24"/>
      <c r="G46" s="24"/>
      <c r="H46" s="12"/>
    </row>
    <row r="47" spans="2:11" ht="18">
      <c r="B47" s="36"/>
      <c r="C47" s="48" t="s">
        <v>154</v>
      </c>
      <c r="D47" s="33"/>
      <c r="E47" s="34"/>
      <c r="F47" s="24"/>
      <c r="G47" s="24"/>
      <c r="H47" s="12"/>
    </row>
    <row r="48" spans="2:11" ht="17.5">
      <c r="B48" s="36"/>
      <c r="C48" s="164" t="s">
        <v>151</v>
      </c>
      <c r="D48" s="33"/>
      <c r="E48" s="34"/>
      <c r="F48" s="24"/>
      <c r="G48" s="24"/>
    </row>
    <row r="49" spans="2:8" ht="17.5">
      <c r="B49" s="36"/>
      <c r="C49" s="164" t="s">
        <v>939</v>
      </c>
      <c r="D49" s="33"/>
      <c r="E49" s="34"/>
      <c r="F49" s="24"/>
      <c r="G49" s="24"/>
      <c r="H49" s="12"/>
    </row>
    <row r="50" spans="2:8" ht="17.5">
      <c r="B50" s="36"/>
      <c r="C50" s="49" t="s">
        <v>1001</v>
      </c>
      <c r="D50" s="33"/>
      <c r="E50" s="34"/>
      <c r="F50" s="24"/>
      <c r="G50" s="24"/>
      <c r="H50" s="12"/>
    </row>
    <row r="51" spans="2:8" ht="17.5">
      <c r="B51" s="36"/>
      <c r="C51" s="49" t="s">
        <v>1183</v>
      </c>
      <c r="D51" s="33"/>
      <c r="E51" s="34"/>
      <c r="F51" s="24"/>
      <c r="G51" s="24"/>
      <c r="H51" s="12"/>
    </row>
    <row r="52" spans="2:8" ht="22.75" customHeight="1">
      <c r="B52" s="7"/>
      <c r="C52" s="33"/>
      <c r="D52" s="33"/>
      <c r="E52" s="34"/>
      <c r="F52" s="24"/>
      <c r="G52" s="24"/>
      <c r="H52" s="12"/>
    </row>
    <row r="53" spans="2:8" ht="18">
      <c r="B53" s="7"/>
      <c r="C53" s="48"/>
      <c r="D53" s="48"/>
      <c r="E53" s="34"/>
      <c r="F53" s="24"/>
      <c r="G53" s="24"/>
      <c r="H53" s="12"/>
    </row>
    <row r="54" spans="2:8">
      <c r="B54" s="36"/>
      <c r="C54" s="33"/>
      <c r="D54" s="33"/>
      <c r="E54" s="34"/>
    </row>
    <row r="55" spans="2:8">
      <c r="B55" s="36"/>
      <c r="C55" s="33"/>
      <c r="D55" s="33"/>
      <c r="E55" s="34"/>
    </row>
    <row r="56" spans="2:8">
      <c r="B56" s="36"/>
      <c r="C56" s="33"/>
      <c r="D56" s="33"/>
      <c r="E56" s="34"/>
    </row>
    <row r="57" spans="2:8">
      <c r="B57" s="36"/>
      <c r="C57" s="33"/>
      <c r="D57" s="33"/>
      <c r="E57" s="34"/>
    </row>
    <row r="58" spans="2:8">
      <c r="B58" s="36"/>
      <c r="C58" s="33"/>
      <c r="D58" s="33"/>
      <c r="E58" s="34"/>
    </row>
    <row r="59" spans="2:8">
      <c r="B59" s="36"/>
      <c r="C59" s="33"/>
      <c r="D59" s="33"/>
      <c r="E59" s="34"/>
    </row>
  </sheetData>
  <sheetProtection selectLockedCells="1" selectUnlockedCells="1"/>
  <phoneticPr fontId="0" type="noConversion"/>
  <pageMargins left="0" right="0" top="0" bottom="0" header="0" footer="0.59055118110236227"/>
  <pageSetup paperSize="9" scale="81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S126"/>
  <sheetViews>
    <sheetView zoomScaleNormal="100" zoomScaleSheetLayoutView="75" workbookViewId="0"/>
  </sheetViews>
  <sheetFormatPr defaultColWidth="9.1796875" defaultRowHeight="12.5"/>
  <cols>
    <col min="1" max="1" width="14.453125" style="69" customWidth="1"/>
    <col min="2" max="2" width="0.1796875" style="69" customWidth="1"/>
    <col min="3" max="3" width="20.54296875" style="82" customWidth="1"/>
    <col min="4" max="4" width="16.54296875" style="82" customWidth="1"/>
    <col min="5" max="5" width="11" style="82" customWidth="1"/>
    <col min="6" max="6" width="7.81640625" style="69" customWidth="1"/>
    <col min="7" max="7" width="11.81640625" style="69" customWidth="1"/>
    <col min="8" max="8" width="6.1796875" style="69" customWidth="1"/>
    <col min="9" max="9" width="12.1796875" style="69" customWidth="1"/>
    <col min="10" max="10" width="13.453125" style="69" customWidth="1"/>
    <col min="11" max="11" width="12.453125" style="69" customWidth="1"/>
    <col min="12" max="12" width="11" style="69" customWidth="1"/>
    <col min="13" max="13" width="13.1796875" style="354" customWidth="1"/>
    <col min="14" max="15" width="10.453125" style="365" customWidth="1"/>
    <col min="16" max="16" width="12.453125" style="82" customWidth="1"/>
    <col min="17" max="17" width="9.1796875" style="353" customWidth="1"/>
    <col min="18" max="18" width="8.36328125" style="69" bestFit="1" customWidth="1"/>
    <col min="19" max="16384" width="9.1796875" style="69"/>
  </cols>
  <sheetData>
    <row r="1" spans="1:19" ht="18">
      <c r="A1" s="105" t="s">
        <v>809</v>
      </c>
      <c r="B1" s="63"/>
      <c r="C1" s="20" t="s">
        <v>219</v>
      </c>
      <c r="D1" s="236"/>
      <c r="E1" s="236"/>
      <c r="F1" s="64"/>
      <c r="G1" s="64"/>
      <c r="H1" s="64"/>
      <c r="I1" s="64"/>
      <c r="J1" s="64"/>
      <c r="K1" s="64"/>
      <c r="L1" s="64"/>
      <c r="M1" s="1096"/>
      <c r="N1" s="548"/>
      <c r="O1" s="548"/>
      <c r="P1" s="542"/>
    </row>
    <row r="2" spans="1:19" ht="33" customHeight="1" thickBot="1">
      <c r="A2" s="201"/>
      <c r="B2" s="70"/>
      <c r="C2" s="211"/>
      <c r="D2" s="211"/>
      <c r="E2" s="211"/>
      <c r="F2" s="209"/>
      <c r="G2" s="70"/>
      <c r="H2" s="70"/>
      <c r="I2" s="70"/>
      <c r="J2" s="70"/>
      <c r="K2" s="70"/>
      <c r="L2" s="70"/>
      <c r="M2" s="1098"/>
      <c r="N2" s="549"/>
      <c r="O2" s="549"/>
      <c r="P2" s="534"/>
    </row>
    <row r="3" spans="1:19" ht="33" customHeight="1" thickBot="1">
      <c r="A3" s="221" t="s">
        <v>72</v>
      </c>
      <c r="B3" s="220"/>
      <c r="C3" s="220" t="s">
        <v>81</v>
      </c>
      <c r="D3" s="61" t="s">
        <v>807</v>
      </c>
      <c r="E3" s="317" t="s">
        <v>3061</v>
      </c>
      <c r="F3" s="228" t="s">
        <v>94</v>
      </c>
      <c r="G3" s="61" t="s">
        <v>90</v>
      </c>
      <c r="H3" s="61" t="s">
        <v>91</v>
      </c>
      <c r="I3" s="61" t="s">
        <v>92</v>
      </c>
      <c r="J3" s="61" t="s">
        <v>86</v>
      </c>
      <c r="K3" s="104" t="s">
        <v>93</v>
      </c>
      <c r="L3" s="61" t="s">
        <v>88</v>
      </c>
      <c r="M3" s="356" t="s">
        <v>1184</v>
      </c>
      <c r="N3" s="364" t="s">
        <v>2711</v>
      </c>
      <c r="O3" s="104" t="s">
        <v>1305</v>
      </c>
      <c r="P3" s="514" t="s">
        <v>3824</v>
      </c>
    </row>
    <row r="4" spans="1:19" ht="13.5" thickTop="1">
      <c r="A4" s="770" t="s">
        <v>4030</v>
      </c>
      <c r="B4" s="1328"/>
      <c r="C4" s="1331" t="s">
        <v>4020</v>
      </c>
      <c r="D4" s="771" t="s">
        <v>44</v>
      </c>
      <c r="E4" s="875" t="s">
        <v>45</v>
      </c>
      <c r="F4" s="893">
        <v>0.8</v>
      </c>
      <c r="G4" s="843" t="s">
        <v>958</v>
      </c>
      <c r="H4" s="847">
        <v>15</v>
      </c>
      <c r="I4" s="847">
        <v>56</v>
      </c>
      <c r="J4" s="847">
        <v>840</v>
      </c>
      <c r="K4" s="1450">
        <v>437.02999999999992</v>
      </c>
      <c r="L4" s="1450">
        <f t="shared" ref="L4:L18" si="0">K4/H4</f>
        <v>29.135333333333328</v>
      </c>
      <c r="M4" s="2531">
        <f>L4*(1-(VLOOKUP(A4,'Cennik numeryczny'!$A$2:$N$1462,14,FALSE)))</f>
        <v>29.135333333333328</v>
      </c>
      <c r="N4" s="1065" t="str">
        <f>VLOOKUP($A4,'Cennik numeryczny'!$A$2:$K$1857,10,FALSE)</f>
        <v>A</v>
      </c>
      <c r="O4" s="1069">
        <f>VLOOKUP($A4,'Cennik numeryczny'!$A$2:$K$1857,11,FALSE)</f>
        <v>15</v>
      </c>
      <c r="P4" s="1044" t="s">
        <v>3827</v>
      </c>
      <c r="Q4" s="503"/>
      <c r="R4" s="353"/>
      <c r="S4" s="353"/>
    </row>
    <row r="5" spans="1:19" ht="13">
      <c r="A5" s="887" t="s">
        <v>4155</v>
      </c>
      <c r="B5" s="896"/>
      <c r="C5" s="352"/>
      <c r="D5" s="731"/>
      <c r="E5" s="730"/>
      <c r="F5" s="888">
        <v>0.8</v>
      </c>
      <c r="G5" s="889" t="s">
        <v>565</v>
      </c>
      <c r="H5" s="769">
        <v>200</v>
      </c>
      <c r="I5" s="769">
        <v>4</v>
      </c>
      <c r="J5" s="769">
        <v>800</v>
      </c>
      <c r="K5" s="2324">
        <v>5959.64</v>
      </c>
      <c r="L5" s="2324">
        <f t="shared" si="0"/>
        <v>29.798200000000001</v>
      </c>
      <c r="M5" s="2532">
        <f>L5*(1-(VLOOKUP(A5,'Cennik numeryczny'!$A$2:$N$1462,14,FALSE)))</f>
        <v>29.798200000000001</v>
      </c>
      <c r="N5" s="1406" t="str">
        <f>VLOOKUP($A5,'Cennik numeryczny'!$A$2:$K$1857,10,FALSE)</f>
        <v>C</v>
      </c>
      <c r="O5" s="1407">
        <f>VLOOKUP($A5,'Cennik numeryczny'!$A$2:$K$1857,11,FALSE)</f>
        <v>800</v>
      </c>
      <c r="P5" s="816" t="s">
        <v>3827</v>
      </c>
      <c r="Q5" s="503"/>
      <c r="R5" s="353"/>
      <c r="S5" s="353"/>
    </row>
    <row r="6" spans="1:19" ht="13">
      <c r="A6" s="775" t="s">
        <v>4021</v>
      </c>
      <c r="B6" s="896"/>
      <c r="C6" s="352"/>
      <c r="D6" s="731"/>
      <c r="E6" s="730"/>
      <c r="F6" s="890">
        <v>1</v>
      </c>
      <c r="G6" s="891" t="s">
        <v>136</v>
      </c>
      <c r="H6" s="892">
        <v>18</v>
      </c>
      <c r="I6" s="892">
        <v>56</v>
      </c>
      <c r="J6" s="892">
        <v>1008</v>
      </c>
      <c r="K6" s="2324">
        <v>440.60999999999996</v>
      </c>
      <c r="L6" s="2324">
        <f t="shared" si="0"/>
        <v>24.478333333333332</v>
      </c>
      <c r="M6" s="2532">
        <f>L6*(1-(VLOOKUP(A6,'Cennik numeryczny'!$A$2:$N$1462,14,FALSE)))</f>
        <v>24.478333333333332</v>
      </c>
      <c r="N6" s="1070" t="str">
        <f>VLOOKUP($A6,'Cennik numeryczny'!$A$2:$K$1857,10,FALSE)</f>
        <v>A</v>
      </c>
      <c r="O6" s="1071">
        <f>VLOOKUP($A6,'Cennik numeryczny'!$A$2:$K$1857,11,FALSE)</f>
        <v>18</v>
      </c>
      <c r="P6" s="816" t="s">
        <v>3827</v>
      </c>
      <c r="Q6" s="503"/>
      <c r="R6" s="353"/>
      <c r="S6" s="353"/>
    </row>
    <row r="7" spans="1:19" ht="13">
      <c r="A7" s="775" t="s">
        <v>4156</v>
      </c>
      <c r="B7" s="896"/>
      <c r="C7" s="352"/>
      <c r="D7" s="731"/>
      <c r="E7" s="730"/>
      <c r="F7" s="890">
        <v>1</v>
      </c>
      <c r="G7" s="891" t="s">
        <v>567</v>
      </c>
      <c r="H7" s="892">
        <v>250</v>
      </c>
      <c r="I7" s="892">
        <v>4</v>
      </c>
      <c r="J7" s="892">
        <v>1000</v>
      </c>
      <c r="K7" s="2324">
        <v>6647.39</v>
      </c>
      <c r="L7" s="2324">
        <f t="shared" si="0"/>
        <v>26.589560000000002</v>
      </c>
      <c r="M7" s="2532">
        <f>L7*(1-(VLOOKUP(A7,'Cennik numeryczny'!$A$2:$N$1462,14,FALSE)))</f>
        <v>26.589560000000002</v>
      </c>
      <c r="N7" s="1070" t="str">
        <f>VLOOKUP($A7,'Cennik numeryczny'!$A$2:$K$1857,10,FALSE)</f>
        <v>A</v>
      </c>
      <c r="O7" s="1071">
        <f>VLOOKUP($A7,'Cennik numeryczny'!$A$2:$K$1857,11,FALSE)</f>
        <v>250</v>
      </c>
      <c r="P7" s="816" t="s">
        <v>3827</v>
      </c>
      <c r="Q7" s="503"/>
      <c r="R7" s="353"/>
      <c r="S7" s="353"/>
    </row>
    <row r="8" spans="1:19" ht="13">
      <c r="A8" s="775" t="s">
        <v>4031</v>
      </c>
      <c r="B8" s="896"/>
      <c r="C8" s="352"/>
      <c r="D8" s="731"/>
      <c r="E8" s="730"/>
      <c r="F8" s="890">
        <v>1.2</v>
      </c>
      <c r="G8" s="891" t="s">
        <v>136</v>
      </c>
      <c r="H8" s="892">
        <v>18</v>
      </c>
      <c r="I8" s="892">
        <v>56</v>
      </c>
      <c r="J8" s="892">
        <v>1008</v>
      </c>
      <c r="K8" s="2324">
        <v>432.09000000000003</v>
      </c>
      <c r="L8" s="2324">
        <f t="shared" si="0"/>
        <v>24.005000000000003</v>
      </c>
      <c r="M8" s="2532">
        <f>L8*(1-(VLOOKUP(A8,'Cennik numeryczny'!$A$2:$N$1462,14,FALSE)))</f>
        <v>24.005000000000003</v>
      </c>
      <c r="N8" s="1070" t="str">
        <f>VLOOKUP($A8,'Cennik numeryczny'!$A$2:$K$1857,10,FALSE)</f>
        <v>A</v>
      </c>
      <c r="O8" s="1071">
        <f>VLOOKUP($A8,'Cennik numeryczny'!$A$2:$K$1857,11,FALSE)</f>
        <v>18</v>
      </c>
      <c r="P8" s="816" t="s">
        <v>3827</v>
      </c>
      <c r="Q8" s="503"/>
      <c r="R8" s="353"/>
      <c r="S8" s="353"/>
    </row>
    <row r="9" spans="1:19" ht="13">
      <c r="A9" s="775" t="s">
        <v>4157</v>
      </c>
      <c r="B9" s="896"/>
      <c r="C9" s="352"/>
      <c r="D9" s="731"/>
      <c r="E9" s="730"/>
      <c r="F9" s="890">
        <v>1.2</v>
      </c>
      <c r="G9" s="891" t="s">
        <v>567</v>
      </c>
      <c r="H9" s="892">
        <v>250</v>
      </c>
      <c r="I9" s="892">
        <v>4</v>
      </c>
      <c r="J9" s="892">
        <v>1000</v>
      </c>
      <c r="K9" s="2324">
        <v>6461.15</v>
      </c>
      <c r="L9" s="2324">
        <f t="shared" si="0"/>
        <v>25.8446</v>
      </c>
      <c r="M9" s="2532">
        <f>L9*(1-(VLOOKUP(A9,'Cennik numeryczny'!$A$2:$N$1462,14,FALSE)))</f>
        <v>25.8446</v>
      </c>
      <c r="N9" s="1070" t="str">
        <f>VLOOKUP($A9,'Cennik numeryczny'!$A$2:$K$1857,10,FALSE)</f>
        <v>A</v>
      </c>
      <c r="O9" s="1071">
        <f>VLOOKUP($A9,'Cennik numeryczny'!$A$2:$K$1857,11,FALSE)</f>
        <v>250</v>
      </c>
      <c r="P9" s="816" t="s">
        <v>3827</v>
      </c>
      <c r="Q9" s="503"/>
      <c r="R9" s="353"/>
      <c r="S9" s="353"/>
    </row>
    <row r="10" spans="1:19" ht="13.5" thickBot="1">
      <c r="A10" s="1329" t="s">
        <v>4032</v>
      </c>
      <c r="B10" s="1330"/>
      <c r="C10" s="837"/>
      <c r="D10" s="779"/>
      <c r="E10" s="838"/>
      <c r="F10" s="1169">
        <v>1.6</v>
      </c>
      <c r="G10" s="1075" t="s">
        <v>136</v>
      </c>
      <c r="H10" s="1170">
        <v>18</v>
      </c>
      <c r="I10" s="1170">
        <v>56</v>
      </c>
      <c r="J10" s="1170">
        <v>1008</v>
      </c>
      <c r="K10" s="1454">
        <v>428.51000000000005</v>
      </c>
      <c r="L10" s="1454">
        <f t="shared" si="0"/>
        <v>23.806111111111115</v>
      </c>
      <c r="M10" s="2534">
        <f>L10*(1-(VLOOKUP(A10,'Cennik numeryczny'!$A$2:$N$1462,14,FALSE)))</f>
        <v>23.806111111111115</v>
      </c>
      <c r="N10" s="1072" t="str">
        <f>VLOOKUP($A10,'Cennik numeryczny'!$A$2:$K$1857,10,FALSE)</f>
        <v>C</v>
      </c>
      <c r="O10" s="1073">
        <f>VLOOKUP($A10,'Cennik numeryczny'!$A$2:$K$1857,11,FALSE)</f>
        <v>1008</v>
      </c>
      <c r="P10" s="1063" t="s">
        <v>3827</v>
      </c>
      <c r="Q10" s="503"/>
      <c r="R10" s="353"/>
      <c r="S10" s="353"/>
    </row>
    <row r="11" spans="1:19" ht="13.5" thickTop="1">
      <c r="A11" s="770" t="s">
        <v>4154</v>
      </c>
      <c r="B11" s="1328"/>
      <c r="C11" s="1331" t="s">
        <v>4143</v>
      </c>
      <c r="D11" s="771" t="s">
        <v>44</v>
      </c>
      <c r="E11" s="875" t="s">
        <v>45</v>
      </c>
      <c r="F11" s="893">
        <v>0.8</v>
      </c>
      <c r="G11" s="843" t="s">
        <v>958</v>
      </c>
      <c r="H11" s="847">
        <v>15</v>
      </c>
      <c r="I11" s="847">
        <v>56</v>
      </c>
      <c r="J11" s="847">
        <v>840</v>
      </c>
      <c r="K11" s="1450">
        <v>411.83</v>
      </c>
      <c r="L11" s="1450">
        <f t="shared" si="0"/>
        <v>27.455333333333332</v>
      </c>
      <c r="M11" s="1450">
        <f>L11*(1-(VLOOKUP(A11,'Cennik numeryczny'!$A$2:$N$1462,14,FALSE)))</f>
        <v>27.455333333333332</v>
      </c>
      <c r="N11" s="1065" t="str">
        <f>VLOOKUP($A11,'Cennik numeryczny'!$A$2:$K$1857,10,FALSE)</f>
        <v>C</v>
      </c>
      <c r="O11" s="1069">
        <f>VLOOKUP($A11,'Cennik numeryczny'!$A$2:$K$1857,11,FALSE)</f>
        <v>840</v>
      </c>
      <c r="P11" s="1044" t="s">
        <v>3827</v>
      </c>
      <c r="Q11" s="503"/>
      <c r="R11" s="353"/>
      <c r="S11" s="353"/>
    </row>
    <row r="12" spans="1:19" ht="13">
      <c r="A12" s="775" t="s">
        <v>4162</v>
      </c>
      <c r="B12" s="896"/>
      <c r="C12" s="352"/>
      <c r="D12" s="731"/>
      <c r="E12" s="730"/>
      <c r="F12" s="888">
        <v>1</v>
      </c>
      <c r="G12" s="889" t="s">
        <v>136</v>
      </c>
      <c r="H12" s="769">
        <v>18</v>
      </c>
      <c r="I12" s="769">
        <v>56</v>
      </c>
      <c r="J12" s="769">
        <v>1008</v>
      </c>
      <c r="K12" s="2324">
        <v>447.62999999999994</v>
      </c>
      <c r="L12" s="2324">
        <f t="shared" si="0"/>
        <v>24.868333333333329</v>
      </c>
      <c r="M12" s="2324">
        <f>L12*(1-(VLOOKUP(A12,'Cennik numeryczny'!$A$2:$N$1462,14,FALSE)))</f>
        <v>24.868333333333329</v>
      </c>
      <c r="N12" s="1406" t="str">
        <f>VLOOKUP($A12,'Cennik numeryczny'!$A$2:$K$1857,10,FALSE)</f>
        <v>A</v>
      </c>
      <c r="O12" s="1071">
        <f>VLOOKUP($A12,'Cennik numeryczny'!$A$2:$K$1857,11,FALSE)</f>
        <v>18</v>
      </c>
      <c r="P12" s="816" t="s">
        <v>3827</v>
      </c>
      <c r="Q12" s="503"/>
      <c r="R12" s="353"/>
      <c r="S12" s="353"/>
    </row>
    <row r="13" spans="1:19" ht="13">
      <c r="A13" s="775" t="s">
        <v>4223</v>
      </c>
      <c r="B13" s="896"/>
      <c r="C13" s="352"/>
      <c r="D13" s="731"/>
      <c r="E13" s="730"/>
      <c r="F13" s="890">
        <v>1</v>
      </c>
      <c r="G13" s="891" t="s">
        <v>567</v>
      </c>
      <c r="H13" s="892">
        <v>250</v>
      </c>
      <c r="I13" s="892">
        <v>4</v>
      </c>
      <c r="J13" s="892">
        <v>1000</v>
      </c>
      <c r="K13" s="2324">
        <v>6461.0300000000007</v>
      </c>
      <c r="L13" s="2324">
        <f t="shared" si="0"/>
        <v>25.844120000000004</v>
      </c>
      <c r="M13" s="2324">
        <f>L13*(1-(VLOOKUP(A13,'Cennik numeryczny'!$A$2:$N$1462,14,FALSE)))</f>
        <v>25.844120000000004</v>
      </c>
      <c r="N13" s="1406" t="str">
        <f>VLOOKUP($A13,'Cennik numeryczny'!$A$2:$K$1857,10,FALSE)</f>
        <v>A</v>
      </c>
      <c r="O13" s="1071">
        <f>VLOOKUP($A13,'Cennik numeryczny'!$A$2:$K$1857,11,FALSE)</f>
        <v>250</v>
      </c>
      <c r="P13" s="816" t="s">
        <v>3827</v>
      </c>
      <c r="Q13" s="503"/>
      <c r="R13" s="353"/>
      <c r="S13" s="353"/>
    </row>
    <row r="14" spans="1:19" ht="13">
      <c r="A14" s="775" t="s">
        <v>4163</v>
      </c>
      <c r="B14" s="896"/>
      <c r="C14" s="352"/>
      <c r="D14" s="731"/>
      <c r="E14" s="730"/>
      <c r="F14" s="888">
        <v>1.2</v>
      </c>
      <c r="G14" s="889" t="s">
        <v>136</v>
      </c>
      <c r="H14" s="769">
        <v>18</v>
      </c>
      <c r="I14" s="769">
        <v>56</v>
      </c>
      <c r="J14" s="769">
        <v>1008</v>
      </c>
      <c r="K14" s="2324">
        <v>447.57000000000005</v>
      </c>
      <c r="L14" s="2324">
        <f t="shared" si="0"/>
        <v>24.865000000000002</v>
      </c>
      <c r="M14" s="2324">
        <f>L14*(1-(VLOOKUP(A14,'Cennik numeryczny'!$A$2:$N$1462,14,FALSE)))</f>
        <v>24.865000000000002</v>
      </c>
      <c r="N14" s="1406" t="str">
        <f>VLOOKUP($A14,'Cennik numeryczny'!$A$2:$K$1857,10,FALSE)</f>
        <v>A</v>
      </c>
      <c r="O14" s="1071">
        <f>VLOOKUP($A14,'Cennik numeryczny'!$A$2:$K$1857,11,FALSE)</f>
        <v>18</v>
      </c>
      <c r="P14" s="816" t="s">
        <v>3827</v>
      </c>
      <c r="Q14" s="503"/>
      <c r="R14" s="353"/>
      <c r="S14" s="353"/>
    </row>
    <row r="15" spans="1:19" ht="13">
      <c r="A15" s="775" t="s">
        <v>4224</v>
      </c>
      <c r="B15" s="896"/>
      <c r="C15" s="352"/>
      <c r="D15" s="731"/>
      <c r="E15" s="730"/>
      <c r="F15" s="890">
        <v>1.2</v>
      </c>
      <c r="G15" s="891" t="s">
        <v>567</v>
      </c>
      <c r="H15" s="892">
        <v>250</v>
      </c>
      <c r="I15" s="892">
        <v>4</v>
      </c>
      <c r="J15" s="892">
        <v>1000</v>
      </c>
      <c r="K15" s="2324">
        <v>6523.9100000000008</v>
      </c>
      <c r="L15" s="2324">
        <f t="shared" si="0"/>
        <v>26.095640000000003</v>
      </c>
      <c r="M15" s="2324">
        <f>L15*(1-(VLOOKUP(A15,'Cennik numeryczny'!$A$2:$N$1462,14,FALSE)))</f>
        <v>26.095640000000003</v>
      </c>
      <c r="N15" s="1406" t="str">
        <f>VLOOKUP($A15,'Cennik numeryczny'!$A$2:$K$1857,10,FALSE)</f>
        <v>A</v>
      </c>
      <c r="O15" s="1071">
        <f>VLOOKUP($A15,'Cennik numeryczny'!$A$2:$K$1857,11,FALSE)</f>
        <v>250</v>
      </c>
      <c r="P15" s="816" t="s">
        <v>3827</v>
      </c>
      <c r="Q15" s="503"/>
      <c r="R15" s="353"/>
      <c r="S15" s="353"/>
    </row>
    <row r="16" spans="1:19" ht="13.5" thickBot="1">
      <c r="A16" s="1329" t="s">
        <v>4164</v>
      </c>
      <c r="B16" s="1330"/>
      <c r="C16" s="837"/>
      <c r="D16" s="779"/>
      <c r="E16" s="838"/>
      <c r="F16" s="974">
        <v>1.6</v>
      </c>
      <c r="G16" s="779" t="s">
        <v>136</v>
      </c>
      <c r="H16" s="841">
        <v>18</v>
      </c>
      <c r="I16" s="841">
        <v>56</v>
      </c>
      <c r="J16" s="841">
        <v>1008</v>
      </c>
      <c r="K16" s="1454">
        <v>432.41</v>
      </c>
      <c r="L16" s="1454">
        <f t="shared" si="0"/>
        <v>24.02277777777778</v>
      </c>
      <c r="M16" s="1454">
        <f>L16*(1-(VLOOKUP(A16,'Cennik numeryczny'!$A$2:$N$1462,14,FALSE)))</f>
        <v>24.02277777777778</v>
      </c>
      <c r="N16" s="1072" t="str">
        <f>VLOOKUP($A16,'Cennik numeryczny'!$A$2:$K$1857,10,FALSE)</f>
        <v>C</v>
      </c>
      <c r="O16" s="1452">
        <f>VLOOKUP($A16,'Cennik numeryczny'!$A$2:$K$1857,11,FALSE)</f>
        <v>1008</v>
      </c>
      <c r="P16" s="1074" t="s">
        <v>3827</v>
      </c>
      <c r="Q16" s="503"/>
      <c r="R16" s="353"/>
      <c r="S16" s="353"/>
    </row>
    <row r="17" spans="1:19" ht="13.5" thickTop="1">
      <c r="A17" s="770" t="s">
        <v>681</v>
      </c>
      <c r="B17" s="1328"/>
      <c r="C17" s="1331" t="s">
        <v>1329</v>
      </c>
      <c r="D17" s="771" t="s">
        <v>44</v>
      </c>
      <c r="E17" s="875" t="s">
        <v>45</v>
      </c>
      <c r="F17" s="893">
        <v>0.8</v>
      </c>
      <c r="G17" s="843" t="s">
        <v>572</v>
      </c>
      <c r="H17" s="847">
        <v>15</v>
      </c>
      <c r="I17" s="847">
        <v>56</v>
      </c>
      <c r="J17" s="847">
        <v>840</v>
      </c>
      <c r="K17" s="1450">
        <v>390.77999999999992</v>
      </c>
      <c r="L17" s="1450">
        <f t="shared" si="0"/>
        <v>26.051999999999996</v>
      </c>
      <c r="M17" s="1450">
        <f>L17*(1-(VLOOKUP(A17,'Cennik numeryczny'!$A$2:$N$1462,14,FALSE)))</f>
        <v>26.051999999999996</v>
      </c>
      <c r="N17" s="1065" t="str">
        <f>VLOOKUP($A17,'Cennik numeryczny'!$A$2:$K$1857,10,FALSE)</f>
        <v>A</v>
      </c>
      <c r="O17" s="1069">
        <f>VLOOKUP($A17,'Cennik numeryczny'!$A$2:$K$1857,11,FALSE)</f>
        <v>15</v>
      </c>
      <c r="P17" s="1044" t="s">
        <v>3827</v>
      </c>
      <c r="Q17" s="503"/>
      <c r="R17" s="353"/>
      <c r="S17" s="353"/>
    </row>
    <row r="18" spans="1:19" s="648" customFormat="1" ht="13">
      <c r="A18" s="887" t="s">
        <v>3774</v>
      </c>
      <c r="B18" s="896"/>
      <c r="C18" s="352"/>
      <c r="D18" s="731"/>
      <c r="E18" s="730"/>
      <c r="F18" s="888">
        <v>0.8</v>
      </c>
      <c r="G18" s="889" t="s">
        <v>569</v>
      </c>
      <c r="H18" s="769">
        <v>5</v>
      </c>
      <c r="I18" s="769">
        <v>150</v>
      </c>
      <c r="J18" s="769">
        <v>750</v>
      </c>
      <c r="K18" s="2324">
        <v>149.80000000000001</v>
      </c>
      <c r="L18" s="2324">
        <f t="shared" si="0"/>
        <v>29.96</v>
      </c>
      <c r="M18" s="2324">
        <f>L18*(1-(VLOOKUP(A18,'Cennik numeryczny'!$A$2:$N$1462,14,FALSE)))</f>
        <v>29.96</v>
      </c>
      <c r="N18" s="1406" t="str">
        <f>VLOOKUP($A18,'Cennik numeryczny'!$A$2:$K$1857,10,FALSE)</f>
        <v>A</v>
      </c>
      <c r="O18" s="1071">
        <f>VLOOKUP($A18,'Cennik numeryczny'!$A$2:$K$1857,11,FALSE)</f>
        <v>5</v>
      </c>
      <c r="P18" s="816" t="s">
        <v>3827</v>
      </c>
      <c r="Q18" s="503"/>
      <c r="R18" s="353"/>
      <c r="S18" s="647"/>
    </row>
    <row r="19" spans="1:19" ht="13">
      <c r="A19" s="775" t="s">
        <v>682</v>
      </c>
      <c r="B19" s="896"/>
      <c r="C19" s="352"/>
      <c r="D19" s="731"/>
      <c r="E19" s="730"/>
      <c r="F19" s="890">
        <v>0.8</v>
      </c>
      <c r="G19" s="891" t="s">
        <v>565</v>
      </c>
      <c r="H19" s="892">
        <v>200</v>
      </c>
      <c r="I19" s="892" t="s">
        <v>517</v>
      </c>
      <c r="J19" s="892">
        <v>800</v>
      </c>
      <c r="K19" s="2324">
        <v>5721.57</v>
      </c>
      <c r="L19" s="2324">
        <f t="shared" ref="L19:L102" si="1">K19/H19</f>
        <v>28.607849999999999</v>
      </c>
      <c r="M19" s="2532">
        <f>L19*(1-(VLOOKUP(A19,'Cennik numeryczny'!$A$2:$N$1462,14,FALSE)))</f>
        <v>28.607849999999999</v>
      </c>
      <c r="N19" s="1070" t="str">
        <f>VLOOKUP($A19,'Cennik numeryczny'!$A$2:$K$1857,10,FALSE)</f>
        <v>A</v>
      </c>
      <c r="O19" s="1071">
        <f>VLOOKUP($A19,'Cennik numeryczny'!$A$2:$K$1857,11,FALSE)</f>
        <v>200</v>
      </c>
      <c r="P19" s="816" t="s">
        <v>3827</v>
      </c>
      <c r="Q19" s="503"/>
      <c r="R19" s="353"/>
      <c r="S19" s="353"/>
    </row>
    <row r="20" spans="1:19" s="648" customFormat="1" ht="13">
      <c r="A20" s="775" t="s">
        <v>3775</v>
      </c>
      <c r="B20" s="896"/>
      <c r="C20" s="352"/>
      <c r="D20" s="731"/>
      <c r="E20" s="730"/>
      <c r="F20" s="890">
        <v>1</v>
      </c>
      <c r="G20" s="891" t="s">
        <v>569</v>
      </c>
      <c r="H20" s="892">
        <v>5</v>
      </c>
      <c r="I20" s="892">
        <v>150</v>
      </c>
      <c r="J20" s="892">
        <v>750</v>
      </c>
      <c r="K20" s="2324">
        <v>137.80000000000001</v>
      </c>
      <c r="L20" s="2324">
        <f>K20/H20</f>
        <v>27.560000000000002</v>
      </c>
      <c r="M20" s="2532">
        <f>L20*(1-(VLOOKUP(A20,'Cennik numeryczny'!$A$2:$N$1462,14,FALSE)))</f>
        <v>27.560000000000002</v>
      </c>
      <c r="N20" s="1070" t="str">
        <f>VLOOKUP($A20,'Cennik numeryczny'!$A$2:$K$1857,10,FALSE)</f>
        <v>A</v>
      </c>
      <c r="O20" s="1071">
        <f>VLOOKUP($A20,'Cennik numeryczny'!$A$2:$K$1857,11,FALSE)</f>
        <v>5</v>
      </c>
      <c r="P20" s="816" t="s">
        <v>3827</v>
      </c>
      <c r="Q20" s="503"/>
      <c r="R20" s="353"/>
      <c r="S20" s="647"/>
    </row>
    <row r="21" spans="1:19" ht="13">
      <c r="A21" s="775" t="s">
        <v>683</v>
      </c>
      <c r="B21" s="896"/>
      <c r="C21" s="352"/>
      <c r="D21" s="731"/>
      <c r="E21" s="730"/>
      <c r="F21" s="890">
        <v>1</v>
      </c>
      <c r="G21" s="891" t="s">
        <v>566</v>
      </c>
      <c r="H21" s="892">
        <v>18</v>
      </c>
      <c r="I21" s="892" t="s">
        <v>521</v>
      </c>
      <c r="J21" s="892">
        <v>1008</v>
      </c>
      <c r="K21" s="2324">
        <v>427.15999999999997</v>
      </c>
      <c r="L21" s="2324">
        <f t="shared" si="1"/>
        <v>23.731111111111108</v>
      </c>
      <c r="M21" s="2532">
        <f>L21*(1-(VLOOKUP(A21,'Cennik numeryczny'!$A$2:$N$1462,14,FALSE)))</f>
        <v>23.731111111111108</v>
      </c>
      <c r="N21" s="1070" t="str">
        <f>VLOOKUP($A21,'Cennik numeryczny'!$A$2:$K$1857,10,FALSE)</f>
        <v>A</v>
      </c>
      <c r="O21" s="1071">
        <f>VLOOKUP($A21,'Cennik numeryczny'!$A$2:$K$1857,11,FALSE)</f>
        <v>18</v>
      </c>
      <c r="P21" s="816" t="s">
        <v>3827</v>
      </c>
      <c r="Q21" s="503"/>
      <c r="R21" s="353"/>
      <c r="S21" s="353"/>
    </row>
    <row r="22" spans="1:19" ht="13">
      <c r="A22" s="775" t="s">
        <v>684</v>
      </c>
      <c r="B22" s="896"/>
      <c r="C22" s="352"/>
      <c r="D22" s="731"/>
      <c r="E22" s="730"/>
      <c r="F22" s="890">
        <v>1</v>
      </c>
      <c r="G22" s="891" t="s">
        <v>567</v>
      </c>
      <c r="H22" s="892">
        <v>250</v>
      </c>
      <c r="I22" s="892" t="s">
        <v>517</v>
      </c>
      <c r="J22" s="892">
        <v>1000</v>
      </c>
      <c r="K22" s="2324">
        <v>6395.33</v>
      </c>
      <c r="L22" s="2324">
        <f t="shared" si="1"/>
        <v>25.581319999999998</v>
      </c>
      <c r="M22" s="2532">
        <f>L22*(1-(VLOOKUP(A22,'Cennik numeryczny'!$A$2:$N$1462,14,FALSE)))</f>
        <v>25.581319999999998</v>
      </c>
      <c r="N22" s="1070" t="str">
        <f>VLOOKUP($A22,'Cennik numeryczny'!$A$2:$K$1857,10,FALSE)</f>
        <v>A</v>
      </c>
      <c r="O22" s="1071">
        <f>VLOOKUP($A22,'Cennik numeryczny'!$A$2:$K$1857,11,FALSE)</f>
        <v>250</v>
      </c>
      <c r="P22" s="816" t="s">
        <v>3827</v>
      </c>
      <c r="Q22" s="503"/>
      <c r="R22" s="353"/>
      <c r="S22" s="353"/>
    </row>
    <row r="23" spans="1:19" ht="13">
      <c r="A23" s="775" t="s">
        <v>3104</v>
      </c>
      <c r="B23" s="896"/>
      <c r="C23" s="352"/>
      <c r="D23" s="731"/>
      <c r="E23" s="730"/>
      <c r="F23" s="890">
        <v>1</v>
      </c>
      <c r="G23" s="891" t="s">
        <v>3094</v>
      </c>
      <c r="H23" s="892">
        <v>500</v>
      </c>
      <c r="I23" s="892">
        <v>2</v>
      </c>
      <c r="J23" s="892">
        <v>1000</v>
      </c>
      <c r="K23" s="2324">
        <v>12533.540000000003</v>
      </c>
      <c r="L23" s="2324">
        <f t="shared" si="1"/>
        <v>25.067080000000004</v>
      </c>
      <c r="M23" s="2532">
        <f>L23*(1-(VLOOKUP(A23,'Cennik numeryczny'!$A$2:$N$1462,14,FALSE)))</f>
        <v>25.067080000000004</v>
      </c>
      <c r="N23" s="1070" t="str">
        <f>VLOOKUP($A23,'Cennik numeryczny'!$A$2:$K$1857,10,FALSE)</f>
        <v>A</v>
      </c>
      <c r="O23" s="1071">
        <f>VLOOKUP($A23,'Cennik numeryczny'!$A$2:$K$1857,11,FALSE)</f>
        <v>500</v>
      </c>
      <c r="P23" s="816" t="s">
        <v>3827</v>
      </c>
      <c r="Q23" s="503"/>
      <c r="R23" s="353"/>
      <c r="S23" s="353"/>
    </row>
    <row r="24" spans="1:19" s="648" customFormat="1" ht="13">
      <c r="A24" s="775" t="s">
        <v>3776</v>
      </c>
      <c r="B24" s="896"/>
      <c r="C24" s="352"/>
      <c r="D24" s="731"/>
      <c r="E24" s="730"/>
      <c r="F24" s="890">
        <v>1.2</v>
      </c>
      <c r="G24" s="891" t="s">
        <v>569</v>
      </c>
      <c r="H24" s="892">
        <v>5</v>
      </c>
      <c r="I24" s="892">
        <v>150</v>
      </c>
      <c r="J24" s="892">
        <v>750</v>
      </c>
      <c r="K24" s="2324">
        <v>131.80000000000001</v>
      </c>
      <c r="L24" s="2324">
        <f>K24/H24</f>
        <v>26.360000000000003</v>
      </c>
      <c r="M24" s="2324">
        <f>L24*(1-(VLOOKUP(A24,'Cennik numeryczny'!$A$2:$N$1462,14,FALSE)))</f>
        <v>26.360000000000003</v>
      </c>
      <c r="N24" s="1070" t="str">
        <f>VLOOKUP($A24,'Cennik numeryczny'!$A$2:$K$1857,10,FALSE)</f>
        <v>A</v>
      </c>
      <c r="O24" s="1071">
        <f>VLOOKUP($A24,'Cennik numeryczny'!$A$2:$K$1857,11,FALSE)</f>
        <v>5</v>
      </c>
      <c r="P24" s="816" t="s">
        <v>3827</v>
      </c>
      <c r="Q24" s="503"/>
      <c r="R24" s="353"/>
      <c r="S24" s="647"/>
    </row>
    <row r="25" spans="1:19" ht="13">
      <c r="A25" s="775" t="s">
        <v>685</v>
      </c>
      <c r="B25" s="896"/>
      <c r="C25" s="352"/>
      <c r="D25" s="731"/>
      <c r="E25" s="730"/>
      <c r="F25" s="890">
        <v>1.2</v>
      </c>
      <c r="G25" s="891" t="s">
        <v>566</v>
      </c>
      <c r="H25" s="892">
        <v>18</v>
      </c>
      <c r="I25" s="892" t="s">
        <v>521</v>
      </c>
      <c r="J25" s="892">
        <v>1008</v>
      </c>
      <c r="K25" s="2324">
        <v>416.61</v>
      </c>
      <c r="L25" s="2324">
        <f t="shared" si="1"/>
        <v>23.145</v>
      </c>
      <c r="M25" s="2532">
        <f>L25*(1-(VLOOKUP(A25,'Cennik numeryczny'!$A$2:$N$1462,14,FALSE)))</f>
        <v>23.145</v>
      </c>
      <c r="N25" s="1070" t="str">
        <f>VLOOKUP($A25,'Cennik numeryczny'!$A$2:$K$1857,10,FALSE)</f>
        <v>A</v>
      </c>
      <c r="O25" s="1071">
        <f>VLOOKUP($A25,'Cennik numeryczny'!$A$2:$K$1857,11,FALSE)</f>
        <v>18</v>
      </c>
      <c r="P25" s="816" t="s">
        <v>3827</v>
      </c>
      <c r="Q25" s="503"/>
      <c r="R25" s="353"/>
      <c r="S25" s="353"/>
    </row>
    <row r="26" spans="1:19" ht="13">
      <c r="A26" s="775" t="s">
        <v>641</v>
      </c>
      <c r="B26" s="896"/>
      <c r="C26" s="352"/>
      <c r="D26" s="731"/>
      <c r="E26" s="730"/>
      <c r="F26" s="890">
        <v>1.2</v>
      </c>
      <c r="G26" s="891" t="s">
        <v>567</v>
      </c>
      <c r="H26" s="892">
        <v>250</v>
      </c>
      <c r="I26" s="892" t="s">
        <v>517</v>
      </c>
      <c r="J26" s="892">
        <v>1000</v>
      </c>
      <c r="K26" s="2324">
        <v>6219.63</v>
      </c>
      <c r="L26" s="2324">
        <f t="shared" si="1"/>
        <v>24.878520000000002</v>
      </c>
      <c r="M26" s="2532">
        <f>L26*(1-(VLOOKUP(A26,'Cennik numeryczny'!$A$2:$N$1462,14,FALSE)))</f>
        <v>24.878520000000002</v>
      </c>
      <c r="N26" s="1070" t="str">
        <f>VLOOKUP($A26,'Cennik numeryczny'!$A$2:$K$1857,10,FALSE)</f>
        <v>A</v>
      </c>
      <c r="O26" s="1071">
        <f>VLOOKUP($A26,'Cennik numeryczny'!$A$2:$K$1857,11,FALSE)</f>
        <v>250</v>
      </c>
      <c r="P26" s="816" t="s">
        <v>3827</v>
      </c>
      <c r="Q26" s="503"/>
      <c r="R26" s="353"/>
      <c r="S26" s="353"/>
    </row>
    <row r="27" spans="1:19" ht="13">
      <c r="A27" s="775" t="s">
        <v>692</v>
      </c>
      <c r="B27" s="896"/>
      <c r="C27" s="352"/>
      <c r="D27" s="731"/>
      <c r="E27" s="730"/>
      <c r="F27" s="890">
        <v>1.2</v>
      </c>
      <c r="G27" s="891" t="s">
        <v>568</v>
      </c>
      <c r="H27" s="892">
        <v>475</v>
      </c>
      <c r="I27" s="892" t="s">
        <v>555</v>
      </c>
      <c r="J27" s="892">
        <v>950</v>
      </c>
      <c r="K27" s="2324">
        <v>11817.05</v>
      </c>
      <c r="L27" s="2324">
        <f t="shared" si="1"/>
        <v>24.878</v>
      </c>
      <c r="M27" s="2532">
        <f>L27*(1-(VLOOKUP(A27,'Cennik numeryczny'!$A$2:$N$1462,14,FALSE)))</f>
        <v>24.878</v>
      </c>
      <c r="N27" s="1070" t="str">
        <f>VLOOKUP($A27,'Cennik numeryczny'!$A$2:$K$1857,10,FALSE)</f>
        <v>C</v>
      </c>
      <c r="O27" s="1071">
        <f>VLOOKUP($A27,'Cennik numeryczny'!$A$2:$K$1857,11,FALSE)</f>
        <v>950</v>
      </c>
      <c r="P27" s="816" t="s">
        <v>3827</v>
      </c>
      <c r="Q27" s="503"/>
      <c r="R27" s="353"/>
      <c r="S27" s="353"/>
    </row>
    <row r="28" spans="1:19" ht="13">
      <c r="A28" s="775" t="s">
        <v>3093</v>
      </c>
      <c r="B28" s="896"/>
      <c r="C28" s="352"/>
      <c r="D28" s="731"/>
      <c r="E28" s="730"/>
      <c r="F28" s="890">
        <v>1.2</v>
      </c>
      <c r="G28" s="891" t="s">
        <v>3094</v>
      </c>
      <c r="H28" s="892">
        <v>500</v>
      </c>
      <c r="I28" s="892">
        <v>2</v>
      </c>
      <c r="J28" s="892">
        <v>1000</v>
      </c>
      <c r="K28" s="2324">
        <v>12438.93</v>
      </c>
      <c r="L28" s="2324">
        <f t="shared" si="1"/>
        <v>24.877860000000002</v>
      </c>
      <c r="M28" s="2532">
        <f>L28*(1-(VLOOKUP(A28,'Cennik numeryczny'!$A$2:$N$1462,14,FALSE)))</f>
        <v>24.877860000000002</v>
      </c>
      <c r="N28" s="1070" t="str">
        <f>VLOOKUP($A28,'Cennik numeryczny'!$A$2:$K$1857,10,FALSE)</f>
        <v>A</v>
      </c>
      <c r="O28" s="1071">
        <f>VLOOKUP($A28,'Cennik numeryczny'!$A$2:$K$1857,11,FALSE)</f>
        <v>500</v>
      </c>
      <c r="P28" s="816" t="s">
        <v>3827</v>
      </c>
      <c r="Q28" s="503"/>
      <c r="R28" s="353"/>
      <c r="S28" s="353"/>
    </row>
    <row r="29" spans="1:19" ht="13">
      <c r="A29" s="775" t="s">
        <v>3678</v>
      </c>
      <c r="B29" s="896"/>
      <c r="C29" s="352"/>
      <c r="D29" s="731"/>
      <c r="E29" s="730"/>
      <c r="F29" s="890">
        <v>1.4</v>
      </c>
      <c r="G29" s="891" t="s">
        <v>566</v>
      </c>
      <c r="H29" s="892">
        <v>18</v>
      </c>
      <c r="I29" s="892">
        <v>56</v>
      </c>
      <c r="J29" s="892">
        <v>1008</v>
      </c>
      <c r="K29" s="2324">
        <v>462.73</v>
      </c>
      <c r="L29" s="2324">
        <f>K29/H29</f>
        <v>25.707222222222224</v>
      </c>
      <c r="M29" s="2532">
        <f>L29*(1-(VLOOKUP(A29,'Cennik numeryczny'!$A$2:$N$1462,14,FALSE)))</f>
        <v>25.707222222222224</v>
      </c>
      <c r="N29" s="1070" t="str">
        <f>VLOOKUP($A29,'Cennik numeryczny'!$A$2:$K$1857,10,FALSE)</f>
        <v>M</v>
      </c>
      <c r="O29" s="1071">
        <f>VLOOKUP($A29,'Cennik numeryczny'!$A$2:$K$1857,11,FALSE)</f>
        <v>18</v>
      </c>
      <c r="P29" s="816" t="s">
        <v>3827</v>
      </c>
      <c r="Q29" s="503"/>
      <c r="R29" s="353"/>
      <c r="S29" s="353"/>
    </row>
    <row r="30" spans="1:19" ht="13">
      <c r="A30" s="775" t="s">
        <v>331</v>
      </c>
      <c r="B30" s="896"/>
      <c r="C30" s="352"/>
      <c r="D30" s="731"/>
      <c r="E30" s="730"/>
      <c r="F30" s="890">
        <v>1.6</v>
      </c>
      <c r="G30" s="891" t="s">
        <v>566</v>
      </c>
      <c r="H30" s="892">
        <v>18</v>
      </c>
      <c r="I30" s="892">
        <v>56</v>
      </c>
      <c r="J30" s="892">
        <v>1008</v>
      </c>
      <c r="K30" s="2324">
        <v>413.73</v>
      </c>
      <c r="L30" s="2324">
        <f t="shared" si="1"/>
        <v>22.984999999999999</v>
      </c>
      <c r="M30" s="2532">
        <f>L30*(1-(VLOOKUP(A30,'Cennik numeryczny'!$A$2:$N$1462,14,FALSE)))</f>
        <v>22.984999999999999</v>
      </c>
      <c r="N30" s="1070" t="str">
        <f>VLOOKUP($A30,'Cennik numeryczny'!$A$2:$K$1857,10,FALSE)</f>
        <v>A</v>
      </c>
      <c r="O30" s="1071">
        <f>VLOOKUP($A30,'Cennik numeryczny'!$A$2:$K$1857,11,FALSE)</f>
        <v>18</v>
      </c>
      <c r="P30" s="816" t="s">
        <v>3827</v>
      </c>
      <c r="Q30" s="503"/>
      <c r="R30" s="353"/>
      <c r="S30" s="353"/>
    </row>
    <row r="31" spans="1:19" ht="13.5" thickBot="1">
      <c r="A31" s="1329" t="s">
        <v>3103</v>
      </c>
      <c r="B31" s="1330"/>
      <c r="C31" s="837"/>
      <c r="D31" s="779"/>
      <c r="E31" s="838"/>
      <c r="F31" s="1169">
        <v>1.6</v>
      </c>
      <c r="G31" s="1075" t="s">
        <v>3094</v>
      </c>
      <c r="H31" s="1170">
        <v>500</v>
      </c>
      <c r="I31" s="1170">
        <v>2</v>
      </c>
      <c r="J31" s="1170">
        <v>1000</v>
      </c>
      <c r="K31" s="1454">
        <v>12346.9</v>
      </c>
      <c r="L31" s="1454">
        <f t="shared" si="1"/>
        <v>24.6938</v>
      </c>
      <c r="M31" s="2534">
        <f>L31*(1-(VLOOKUP(A31,'Cennik numeryczny'!$A$2:$N$1462,14,FALSE)))</f>
        <v>24.6938</v>
      </c>
      <c r="N31" s="1072" t="str">
        <f>VLOOKUP($A31,'Cennik numeryczny'!$A$2:$K$1857,10,FALSE)</f>
        <v>A</v>
      </c>
      <c r="O31" s="1073">
        <f>VLOOKUP($A31,'Cennik numeryczny'!$A$2:$K$1857,11,FALSE)</f>
        <v>500</v>
      </c>
      <c r="P31" s="1074" t="s">
        <v>3827</v>
      </c>
      <c r="Q31" s="503"/>
      <c r="R31" s="353"/>
      <c r="S31" s="353"/>
    </row>
    <row r="32" spans="1:19" s="738" customFormat="1" ht="13.5" thickTop="1">
      <c r="A32" s="770" t="s">
        <v>4510</v>
      </c>
      <c r="B32" s="1328"/>
      <c r="C32" s="1331" t="s">
        <v>4509</v>
      </c>
      <c r="D32" s="771" t="s">
        <v>44</v>
      </c>
      <c r="E32" s="875" t="s">
        <v>4576</v>
      </c>
      <c r="F32" s="893">
        <v>0.8</v>
      </c>
      <c r="G32" s="843" t="s">
        <v>572</v>
      </c>
      <c r="H32" s="847">
        <v>15</v>
      </c>
      <c r="I32" s="847">
        <v>56</v>
      </c>
      <c r="J32" s="847">
        <v>840</v>
      </c>
      <c r="K32" s="1450">
        <v>431.19999999999993</v>
      </c>
      <c r="L32" s="1450">
        <f t="shared" si="1"/>
        <v>28.746666666666663</v>
      </c>
      <c r="M32" s="2531">
        <f>L32*(1-(VLOOKUP(A32,'Cennik numeryczny'!$A$2:$N$1462,14,FALSE)))</f>
        <v>28.746666666666663</v>
      </c>
      <c r="N32" s="1065" t="str">
        <f>VLOOKUP($A32,'Cennik numeryczny'!$A$2:$K$1857,10,FALSE)</f>
        <v>A</v>
      </c>
      <c r="O32" s="1069">
        <f>VLOOKUP($A32,'Cennik numeryczny'!$A$2:$K$1857,11,FALSE)</f>
        <v>15</v>
      </c>
      <c r="P32" s="1044" t="s">
        <v>3827</v>
      </c>
      <c r="Q32" s="503"/>
      <c r="R32" s="353"/>
      <c r="S32" s="737"/>
    </row>
    <row r="33" spans="1:19" s="738" customFormat="1" ht="13">
      <c r="A33" s="887" t="s">
        <v>4673</v>
      </c>
      <c r="B33" s="896"/>
      <c r="C33" s="352"/>
      <c r="D33" s="731"/>
      <c r="E33" s="730"/>
      <c r="F33" s="888">
        <v>0.8</v>
      </c>
      <c r="G33" s="889" t="s">
        <v>565</v>
      </c>
      <c r="H33" s="769">
        <v>200</v>
      </c>
      <c r="I33" s="769">
        <v>4</v>
      </c>
      <c r="J33" s="769">
        <v>800</v>
      </c>
      <c r="K33" s="2324">
        <v>5794.1999999999989</v>
      </c>
      <c r="L33" s="2324">
        <f>K33/H33</f>
        <v>28.970999999999993</v>
      </c>
      <c r="M33" s="2532">
        <f>L33*(1-(VLOOKUP(A33,'Cennik numeryczny'!$A$2:$N$1462,14,FALSE)))</f>
        <v>28.970999999999993</v>
      </c>
      <c r="N33" s="1406" t="str">
        <f>VLOOKUP($A33,'Cennik numeryczny'!$A$2:$K$1857,10,FALSE)</f>
        <v>C</v>
      </c>
      <c r="O33" s="1407">
        <f>VLOOKUP($A33,'Cennik numeryczny'!$A$2:$K$1857,11,FALSE)</f>
        <v>800</v>
      </c>
      <c r="P33" s="1408" t="s">
        <v>3827</v>
      </c>
      <c r="Q33" s="503"/>
      <c r="R33" s="353"/>
      <c r="S33" s="737"/>
    </row>
    <row r="34" spans="1:19" s="738" customFormat="1" ht="13">
      <c r="A34" s="775" t="s">
        <v>4511</v>
      </c>
      <c r="B34" s="896"/>
      <c r="C34" s="352"/>
      <c r="D34" s="731"/>
      <c r="E34" s="730"/>
      <c r="F34" s="890">
        <v>1</v>
      </c>
      <c r="G34" s="891" t="s">
        <v>566</v>
      </c>
      <c r="H34" s="892">
        <v>18</v>
      </c>
      <c r="I34" s="892">
        <v>56</v>
      </c>
      <c r="J34" s="892">
        <v>1008</v>
      </c>
      <c r="K34" s="2324">
        <v>487.14</v>
      </c>
      <c r="L34" s="2324">
        <f t="shared" si="1"/>
        <v>27.063333333333333</v>
      </c>
      <c r="M34" s="2532">
        <f>L34*(1-(VLOOKUP(A34,'Cennik numeryczny'!$A$2:$N$1462,14,FALSE)))</f>
        <v>27.063333333333333</v>
      </c>
      <c r="N34" s="1070" t="str">
        <f>VLOOKUP($A34,'Cennik numeryczny'!$A$2:$K$1857,10,FALSE)</f>
        <v>A</v>
      </c>
      <c r="O34" s="1071">
        <f>VLOOKUP($A34,'Cennik numeryczny'!$A$2:$K$1857,11,FALSE)</f>
        <v>18</v>
      </c>
      <c r="P34" s="816" t="s">
        <v>3827</v>
      </c>
      <c r="Q34" s="503"/>
      <c r="R34" s="353"/>
      <c r="S34" s="737"/>
    </row>
    <row r="35" spans="1:19" s="738" customFormat="1" ht="13">
      <c r="A35" s="775" t="s">
        <v>4674</v>
      </c>
      <c r="B35" s="896"/>
      <c r="C35" s="352"/>
      <c r="D35" s="731"/>
      <c r="E35" s="730"/>
      <c r="F35" s="890">
        <v>1</v>
      </c>
      <c r="G35" s="891" t="s">
        <v>567</v>
      </c>
      <c r="H35" s="892">
        <v>250</v>
      </c>
      <c r="I35" s="892">
        <v>4</v>
      </c>
      <c r="J35" s="892">
        <v>1000</v>
      </c>
      <c r="K35" s="2324">
        <v>6648.6000000000013</v>
      </c>
      <c r="L35" s="2324">
        <f>K35/H35</f>
        <v>26.594400000000004</v>
      </c>
      <c r="M35" s="2532">
        <f>L35*(1-(VLOOKUP(A35,'Cennik numeryczny'!$A$2:$N$1462,14,FALSE)))</f>
        <v>26.594400000000004</v>
      </c>
      <c r="N35" s="1053" t="str">
        <f>VLOOKUP($A35,'Cennik numeryczny'!$A$2:$K$1857,10,FALSE)</f>
        <v>S</v>
      </c>
      <c r="O35" s="1054">
        <f>VLOOKUP($A35,'Cennik numeryczny'!$A$2:$K$1857,11,FALSE)</f>
        <v>250</v>
      </c>
      <c r="P35" s="816" t="s">
        <v>3827</v>
      </c>
      <c r="Q35" s="503"/>
      <c r="R35" s="353"/>
      <c r="S35" s="737"/>
    </row>
    <row r="36" spans="1:19" s="738" customFormat="1" ht="13">
      <c r="A36" s="775" t="s">
        <v>4512</v>
      </c>
      <c r="B36" s="896"/>
      <c r="C36" s="352"/>
      <c r="D36" s="731"/>
      <c r="E36" s="730"/>
      <c r="F36" s="890">
        <v>1.2</v>
      </c>
      <c r="G36" s="891" t="s">
        <v>566</v>
      </c>
      <c r="H36" s="892">
        <v>18</v>
      </c>
      <c r="I36" s="892">
        <v>56</v>
      </c>
      <c r="J36" s="892">
        <v>1008</v>
      </c>
      <c r="K36" s="2324">
        <v>473.74</v>
      </c>
      <c r="L36" s="2324">
        <f t="shared" si="1"/>
        <v>26.318888888888889</v>
      </c>
      <c r="M36" s="2532">
        <f>L36*(1-(VLOOKUP(A36,'Cennik numeryczny'!$A$2:$N$1462,14,FALSE)))</f>
        <v>26.318888888888889</v>
      </c>
      <c r="N36" s="1053" t="str">
        <f>VLOOKUP($A36,'Cennik numeryczny'!$A$2:$K$1857,10,FALSE)</f>
        <v>A</v>
      </c>
      <c r="O36" s="1054">
        <f>VLOOKUP($A36,'Cennik numeryczny'!$A$2:$K$1857,11,FALSE)</f>
        <v>18</v>
      </c>
      <c r="P36" s="1408" t="s">
        <v>3827</v>
      </c>
      <c r="Q36" s="503"/>
      <c r="R36" s="353"/>
      <c r="S36" s="737"/>
    </row>
    <row r="37" spans="1:19" s="738" customFormat="1" ht="13.5" thickBot="1">
      <c r="A37" s="1088" t="s">
        <v>4675</v>
      </c>
      <c r="B37" s="1330"/>
      <c r="C37" s="837"/>
      <c r="D37" s="779"/>
      <c r="E37" s="838"/>
      <c r="F37" s="974">
        <v>1.2</v>
      </c>
      <c r="G37" s="779" t="s">
        <v>567</v>
      </c>
      <c r="H37" s="841">
        <v>250</v>
      </c>
      <c r="I37" s="841">
        <v>4</v>
      </c>
      <c r="J37" s="841">
        <v>1000</v>
      </c>
      <c r="K37" s="1454">
        <v>6559.35</v>
      </c>
      <c r="L37" s="1454">
        <f>K37/H37</f>
        <v>26.237400000000001</v>
      </c>
      <c r="M37" s="2534">
        <f>L37*(1-(VLOOKUP(A37,'Cennik numeryczny'!$A$2:$N$1462,14,FALSE)))</f>
        <v>26.237400000000001</v>
      </c>
      <c r="N37" s="1068" t="str">
        <f>VLOOKUP($A37,'Cennik numeryczny'!$A$2:$K$1857,10,FALSE)</f>
        <v>C</v>
      </c>
      <c r="O37" s="1178">
        <f>VLOOKUP($A37,'Cennik numeryczny'!$A$2:$K$1857,11,FALSE)</f>
        <v>1000</v>
      </c>
      <c r="P37" s="1074" t="s">
        <v>3827</v>
      </c>
      <c r="Q37" s="503"/>
      <c r="R37" s="353"/>
      <c r="S37" s="737"/>
    </row>
    <row r="38" spans="1:19" ht="13.5" thickTop="1">
      <c r="A38" s="842">
        <v>1251064600</v>
      </c>
      <c r="B38" s="1332"/>
      <c r="C38" s="1331" t="s">
        <v>643</v>
      </c>
      <c r="D38" s="771" t="s">
        <v>44</v>
      </c>
      <c r="E38" s="875" t="s">
        <v>45</v>
      </c>
      <c r="F38" s="893">
        <v>0.6</v>
      </c>
      <c r="G38" s="843" t="s">
        <v>569</v>
      </c>
      <c r="H38" s="847">
        <v>5</v>
      </c>
      <c r="I38" s="847">
        <v>150</v>
      </c>
      <c r="J38" s="847">
        <v>750</v>
      </c>
      <c r="K38" s="1450">
        <v>229.80000000000004</v>
      </c>
      <c r="L38" s="1450">
        <f t="shared" si="1"/>
        <v>45.960000000000008</v>
      </c>
      <c r="M38" s="2531">
        <f>L38*(1-(VLOOKUP(A38,'Cennik numeryczny'!$A$2:$N$1462,14,FALSE)))</f>
        <v>45.960000000000008</v>
      </c>
      <c r="N38" s="1065" t="str">
        <f>VLOOKUP($A38,'Cennik numeryczny'!$A$2:$K$1857,10,FALSE)</f>
        <v>A</v>
      </c>
      <c r="O38" s="1069">
        <f>VLOOKUP($A38,'Cennik numeryczny'!$A$2:$K$1857,11,FALSE)</f>
        <v>5</v>
      </c>
      <c r="P38" s="1044" t="s">
        <v>3827</v>
      </c>
      <c r="Q38" s="503"/>
      <c r="R38" s="353"/>
      <c r="S38" s="353"/>
    </row>
    <row r="39" spans="1:19" ht="13">
      <c r="A39" s="757">
        <v>1251084600</v>
      </c>
      <c r="B39" s="26"/>
      <c r="C39" s="352"/>
      <c r="D39" s="731"/>
      <c r="E39" s="730"/>
      <c r="F39" s="890">
        <v>0.8</v>
      </c>
      <c r="G39" s="891" t="s">
        <v>569</v>
      </c>
      <c r="H39" s="892">
        <v>5</v>
      </c>
      <c r="I39" s="892">
        <v>150</v>
      </c>
      <c r="J39" s="892">
        <v>750</v>
      </c>
      <c r="K39" s="2324">
        <v>154.72999999999999</v>
      </c>
      <c r="L39" s="2324">
        <f t="shared" si="1"/>
        <v>30.945999999999998</v>
      </c>
      <c r="M39" s="2532">
        <f>L39*(1-(VLOOKUP(A39,'Cennik numeryczny'!$A$2:$N$1462,14,FALSE)))</f>
        <v>30.945999999999998</v>
      </c>
      <c r="N39" s="1070" t="str">
        <f>VLOOKUP($A39,'Cennik numeryczny'!$A$2:$K$1857,10,FALSE)</f>
        <v>A</v>
      </c>
      <c r="O39" s="1071">
        <f>VLOOKUP($A39,'Cennik numeryczny'!$A$2:$K$1857,11,FALSE)</f>
        <v>5</v>
      </c>
      <c r="P39" s="816" t="s">
        <v>3827</v>
      </c>
      <c r="Q39" s="503"/>
      <c r="R39" s="353"/>
      <c r="S39" s="353"/>
    </row>
    <row r="40" spans="1:19" ht="13">
      <c r="A40" s="757">
        <v>1251086700</v>
      </c>
      <c r="B40" s="26"/>
      <c r="C40" s="352"/>
      <c r="D40" s="731"/>
      <c r="E40" s="730"/>
      <c r="F40" s="890">
        <v>0.8</v>
      </c>
      <c r="G40" s="891" t="s">
        <v>958</v>
      </c>
      <c r="H40" s="892">
        <v>15</v>
      </c>
      <c r="I40" s="892">
        <v>56</v>
      </c>
      <c r="J40" s="892">
        <v>840</v>
      </c>
      <c r="K40" s="2324">
        <v>389.4</v>
      </c>
      <c r="L40" s="2324">
        <f t="shared" si="1"/>
        <v>25.959999999999997</v>
      </c>
      <c r="M40" s="2532">
        <f>L40*(1-(VLOOKUP(A40,'Cennik numeryczny'!$A$2:$N$1462,14,FALSE)))</f>
        <v>25.959999999999997</v>
      </c>
      <c r="N40" s="1070" t="str">
        <f>VLOOKUP($A40,'Cennik numeryczny'!$A$2:$K$1857,10,FALSE)</f>
        <v>A</v>
      </c>
      <c r="O40" s="1071">
        <f>VLOOKUP($A40,'Cennik numeryczny'!$A$2:$K$1857,11,FALSE)</f>
        <v>15</v>
      </c>
      <c r="P40" s="816" t="s">
        <v>3827</v>
      </c>
      <c r="Q40" s="503"/>
      <c r="R40" s="353"/>
      <c r="S40" s="353"/>
    </row>
    <row r="41" spans="1:19" ht="13">
      <c r="A41" s="757">
        <v>1251087700</v>
      </c>
      <c r="B41" s="26"/>
      <c r="C41" s="352"/>
      <c r="D41" s="731"/>
      <c r="E41" s="730"/>
      <c r="F41" s="891">
        <v>0.8</v>
      </c>
      <c r="G41" s="891" t="s">
        <v>570</v>
      </c>
      <c r="H41" s="892">
        <v>15</v>
      </c>
      <c r="I41" s="892">
        <v>56</v>
      </c>
      <c r="J41" s="892">
        <v>840</v>
      </c>
      <c r="K41" s="2324">
        <v>389.4</v>
      </c>
      <c r="L41" s="2324">
        <f t="shared" si="1"/>
        <v>25.959999999999997</v>
      </c>
      <c r="M41" s="2532">
        <f>L41*(1-(VLOOKUP(A41,'Cennik numeryczny'!$A$2:$N$1462,14,FALSE)))</f>
        <v>25.959999999999997</v>
      </c>
      <c r="N41" s="1070" t="str">
        <f>VLOOKUP($A41,'Cennik numeryczny'!$A$2:$K$1857,10,FALSE)</f>
        <v>A</v>
      </c>
      <c r="O41" s="1071">
        <f>VLOOKUP($A41,'Cennik numeryczny'!$A$2:$K$1857,11,FALSE)</f>
        <v>15</v>
      </c>
      <c r="P41" s="816" t="s">
        <v>3827</v>
      </c>
      <c r="Q41" s="503"/>
      <c r="R41" s="353"/>
      <c r="S41" s="353"/>
    </row>
    <row r="42" spans="1:19" ht="13">
      <c r="A42" s="757">
        <v>1251089300</v>
      </c>
      <c r="B42" s="26"/>
      <c r="C42" s="352"/>
      <c r="D42" s="731"/>
      <c r="E42" s="730"/>
      <c r="F42" s="890">
        <v>0.8</v>
      </c>
      <c r="G42" s="891" t="s">
        <v>565</v>
      </c>
      <c r="H42" s="892">
        <v>200</v>
      </c>
      <c r="I42" s="892" t="s">
        <v>517</v>
      </c>
      <c r="J42" s="892">
        <v>800</v>
      </c>
      <c r="K42" s="2324">
        <v>5482.7499999999991</v>
      </c>
      <c r="L42" s="2324">
        <f t="shared" si="1"/>
        <v>27.413749999999997</v>
      </c>
      <c r="M42" s="2532">
        <f>L42*(1-(VLOOKUP(A42,'Cennik numeryczny'!$A$2:$N$1462,14,FALSE)))</f>
        <v>27.413749999999997</v>
      </c>
      <c r="N42" s="1070" t="str">
        <f>VLOOKUP($A42,'Cennik numeryczny'!$A$2:$K$1857,10,FALSE)</f>
        <v>A</v>
      </c>
      <c r="O42" s="1071">
        <f>VLOOKUP($A42,'Cennik numeryczny'!$A$2:$K$1857,11,FALSE)</f>
        <v>200</v>
      </c>
      <c r="P42" s="816" t="s">
        <v>3827</v>
      </c>
      <c r="Q42" s="503"/>
      <c r="R42" s="353"/>
      <c r="S42" s="353"/>
    </row>
    <row r="43" spans="1:19" ht="13">
      <c r="A43" s="757">
        <v>1251097710</v>
      </c>
      <c r="B43" s="26"/>
      <c r="C43" s="352"/>
      <c r="D43" s="731"/>
      <c r="E43" s="730"/>
      <c r="F43" s="890">
        <v>0.9</v>
      </c>
      <c r="G43" s="891" t="s">
        <v>571</v>
      </c>
      <c r="H43" s="892">
        <v>18</v>
      </c>
      <c r="I43" s="892">
        <v>56</v>
      </c>
      <c r="J43" s="892">
        <v>1008</v>
      </c>
      <c r="K43" s="2324">
        <v>446.67999999999995</v>
      </c>
      <c r="L43" s="2324">
        <f t="shared" si="1"/>
        <v>24.815555555555552</v>
      </c>
      <c r="M43" s="2532">
        <f>L43*(1-(VLOOKUP(A43,'Cennik numeryczny'!$A$2:$N$1462,14,FALSE)))</f>
        <v>24.815555555555552</v>
      </c>
      <c r="N43" s="1070" t="str">
        <f>VLOOKUP($A43,'Cennik numeryczny'!$A$2:$K$1857,10,FALSE)</f>
        <v>C</v>
      </c>
      <c r="O43" s="1071">
        <f>VLOOKUP($A43,'Cennik numeryczny'!$A$2:$K$1857,11,FALSE)</f>
        <v>1008</v>
      </c>
      <c r="P43" s="816" t="s">
        <v>3827</v>
      </c>
      <c r="Q43" s="503"/>
      <c r="R43" s="353"/>
      <c r="S43" s="353"/>
    </row>
    <row r="44" spans="1:19" ht="13">
      <c r="A44" s="757">
        <v>1251099320</v>
      </c>
      <c r="B44" s="26"/>
      <c r="C44" s="352"/>
      <c r="D44" s="731"/>
      <c r="E44" s="730"/>
      <c r="F44" s="890">
        <v>0.9</v>
      </c>
      <c r="G44" s="891" t="s">
        <v>567</v>
      </c>
      <c r="H44" s="892">
        <v>250</v>
      </c>
      <c r="I44" s="892" t="s">
        <v>517</v>
      </c>
      <c r="J44" s="892">
        <v>1000</v>
      </c>
      <c r="K44" s="2324">
        <v>6648.7</v>
      </c>
      <c r="L44" s="2324">
        <f t="shared" si="1"/>
        <v>26.594799999999999</v>
      </c>
      <c r="M44" s="2532">
        <f>L44*(1-(VLOOKUP(A44,'Cennik numeryczny'!$A$2:$N$1462,14,FALSE)))</f>
        <v>26.594799999999999</v>
      </c>
      <c r="N44" s="1070" t="str">
        <f>VLOOKUP($A44,'Cennik numeryczny'!$A$2:$K$1857,10,FALSE)</f>
        <v>C</v>
      </c>
      <c r="O44" s="1071">
        <f>VLOOKUP($A44,'Cennik numeryczny'!$A$2:$K$1857,11,FALSE)</f>
        <v>1000</v>
      </c>
      <c r="P44" s="816" t="s">
        <v>3827</v>
      </c>
      <c r="Q44" s="503"/>
      <c r="R44" s="353"/>
      <c r="S44" s="353"/>
    </row>
    <row r="45" spans="1:19" ht="13">
      <c r="A45" s="757">
        <v>1251104600</v>
      </c>
      <c r="B45" s="26"/>
      <c r="C45" s="352"/>
      <c r="D45" s="731"/>
      <c r="E45" s="730"/>
      <c r="F45" s="890">
        <v>1</v>
      </c>
      <c r="G45" s="891" t="s">
        <v>569</v>
      </c>
      <c r="H45" s="892">
        <v>5</v>
      </c>
      <c r="I45" s="892">
        <v>150</v>
      </c>
      <c r="J45" s="892">
        <v>750</v>
      </c>
      <c r="K45" s="2324">
        <v>145.32</v>
      </c>
      <c r="L45" s="2324">
        <f t="shared" si="1"/>
        <v>29.064</v>
      </c>
      <c r="M45" s="2532">
        <f>L45*(1-(VLOOKUP(A45,'Cennik numeryczny'!$A$2:$N$1462,14,FALSE)))</f>
        <v>29.064</v>
      </c>
      <c r="N45" s="1070" t="str">
        <f>VLOOKUP($A45,'Cennik numeryczny'!$A$2:$K$1857,10,FALSE)</f>
        <v>A</v>
      </c>
      <c r="O45" s="1071">
        <f>VLOOKUP($A45,'Cennik numeryczny'!$A$2:$K$1857,11,FALSE)</f>
        <v>5</v>
      </c>
      <c r="P45" s="816" t="s">
        <v>3827</v>
      </c>
      <c r="Q45" s="503"/>
      <c r="R45" s="353"/>
      <c r="S45" s="353"/>
    </row>
    <row r="46" spans="1:19" ht="13">
      <c r="A46" s="757">
        <v>1251106710</v>
      </c>
      <c r="B46" s="26"/>
      <c r="C46" s="352"/>
      <c r="D46" s="731"/>
      <c r="E46" s="730"/>
      <c r="F46" s="890">
        <v>1</v>
      </c>
      <c r="G46" s="891" t="s">
        <v>136</v>
      </c>
      <c r="H46" s="892">
        <v>18</v>
      </c>
      <c r="I46" s="892" t="s">
        <v>521</v>
      </c>
      <c r="J46" s="892">
        <v>1008</v>
      </c>
      <c r="K46" s="2324">
        <v>424.99</v>
      </c>
      <c r="L46" s="2324">
        <f t="shared" si="1"/>
        <v>23.610555555555557</v>
      </c>
      <c r="M46" s="2532">
        <f>L46*(1-(VLOOKUP(A46,'Cennik numeryczny'!$A$2:$N$1462,14,FALSE)))</f>
        <v>23.610555555555557</v>
      </c>
      <c r="N46" s="1070" t="str">
        <f>VLOOKUP($A46,'Cennik numeryczny'!$A$2:$K$1857,10,FALSE)</f>
        <v>A</v>
      </c>
      <c r="O46" s="1071">
        <f>VLOOKUP($A46,'Cennik numeryczny'!$A$2:$K$1857,11,FALSE)</f>
        <v>18</v>
      </c>
      <c r="P46" s="816" t="s">
        <v>3827</v>
      </c>
      <c r="Q46" s="503"/>
      <c r="R46" s="353"/>
      <c r="S46" s="353"/>
    </row>
    <row r="47" spans="1:19" ht="13">
      <c r="A47" s="757">
        <v>1251107700</v>
      </c>
      <c r="B47" s="26"/>
      <c r="C47" s="352"/>
      <c r="D47" s="731"/>
      <c r="E47" s="730"/>
      <c r="F47" s="890">
        <v>1</v>
      </c>
      <c r="G47" s="891" t="s">
        <v>570</v>
      </c>
      <c r="H47" s="892">
        <v>15</v>
      </c>
      <c r="I47" s="892">
        <v>56</v>
      </c>
      <c r="J47" s="892">
        <v>840</v>
      </c>
      <c r="K47" s="2324">
        <v>357.84</v>
      </c>
      <c r="L47" s="2324">
        <f t="shared" si="1"/>
        <v>23.855999999999998</v>
      </c>
      <c r="M47" s="2532">
        <f>L47*(1-(VLOOKUP(A47,'Cennik numeryczny'!$A$2:$N$1462,14,FALSE)))</f>
        <v>23.855999999999998</v>
      </c>
      <c r="N47" s="1070" t="str">
        <f>VLOOKUP($A47,'Cennik numeryczny'!$A$2:$K$1857,10,FALSE)</f>
        <v>A</v>
      </c>
      <c r="O47" s="1071">
        <f>VLOOKUP($A47,'Cennik numeryczny'!$A$2:$K$1857,11,FALSE)</f>
        <v>15</v>
      </c>
      <c r="P47" s="816" t="s">
        <v>3827</v>
      </c>
      <c r="Q47" s="503"/>
      <c r="R47" s="353"/>
      <c r="S47" s="353"/>
    </row>
    <row r="48" spans="1:19" ht="13">
      <c r="A48" s="757">
        <v>1251107710</v>
      </c>
      <c r="B48" s="26"/>
      <c r="C48" s="352"/>
      <c r="D48" s="731"/>
      <c r="E48" s="730"/>
      <c r="F48" s="890">
        <v>1</v>
      </c>
      <c r="G48" s="891" t="s">
        <v>571</v>
      </c>
      <c r="H48" s="892">
        <v>18</v>
      </c>
      <c r="I48" s="892">
        <v>56</v>
      </c>
      <c r="J48" s="892">
        <v>1008</v>
      </c>
      <c r="K48" s="2324">
        <v>424.99</v>
      </c>
      <c r="L48" s="2324">
        <f t="shared" si="1"/>
        <v>23.610555555555557</v>
      </c>
      <c r="M48" s="2532">
        <f>L48*(1-(VLOOKUP(A48,'Cennik numeryczny'!$A$2:$N$1462,14,FALSE)))</f>
        <v>23.610555555555557</v>
      </c>
      <c r="N48" s="1070" t="str">
        <f>VLOOKUP($A48,'Cennik numeryczny'!$A$2:$K$1857,10,FALSE)</f>
        <v>A</v>
      </c>
      <c r="O48" s="1071">
        <f>VLOOKUP($A48,'Cennik numeryczny'!$A$2:$K$1857,11,FALSE)</f>
        <v>18</v>
      </c>
      <c r="P48" s="816" t="s">
        <v>3827</v>
      </c>
      <c r="Q48" s="503"/>
      <c r="R48" s="353"/>
      <c r="S48" s="353"/>
    </row>
    <row r="49" spans="1:19" ht="13">
      <c r="A49" s="757">
        <v>1251109320</v>
      </c>
      <c r="B49" s="26"/>
      <c r="C49" s="352"/>
      <c r="D49" s="731"/>
      <c r="E49" s="730"/>
      <c r="F49" s="890">
        <v>1</v>
      </c>
      <c r="G49" s="891" t="s">
        <v>567</v>
      </c>
      <c r="H49" s="892">
        <v>250</v>
      </c>
      <c r="I49" s="892" t="s">
        <v>517</v>
      </c>
      <c r="J49" s="892">
        <v>1000</v>
      </c>
      <c r="K49" s="2324">
        <v>6144.21</v>
      </c>
      <c r="L49" s="2324">
        <f t="shared" si="1"/>
        <v>24.576840000000001</v>
      </c>
      <c r="M49" s="2532">
        <f>L49*(1-(VLOOKUP(A49,'Cennik numeryczny'!$A$2:$N$1462,14,FALSE)))</f>
        <v>24.576840000000001</v>
      </c>
      <c r="N49" s="1070" t="str">
        <f>VLOOKUP($A49,'Cennik numeryczny'!$A$2:$K$1857,10,FALSE)</f>
        <v>A</v>
      </c>
      <c r="O49" s="1071">
        <f>VLOOKUP($A49,'Cennik numeryczny'!$A$2:$K$1857,11,FALSE)</f>
        <v>250</v>
      </c>
      <c r="P49" s="816" t="s">
        <v>3827</v>
      </c>
      <c r="Q49" s="503"/>
      <c r="R49" s="353"/>
      <c r="S49" s="353"/>
    </row>
    <row r="50" spans="1:19" ht="13">
      <c r="A50" s="757" t="s">
        <v>3095</v>
      </c>
      <c r="B50" s="26"/>
      <c r="C50" s="352"/>
      <c r="D50" s="731"/>
      <c r="E50" s="730"/>
      <c r="F50" s="890">
        <v>1</v>
      </c>
      <c r="G50" s="891" t="s">
        <v>3094</v>
      </c>
      <c r="H50" s="892">
        <v>500</v>
      </c>
      <c r="I50" s="892">
        <v>2</v>
      </c>
      <c r="J50" s="892">
        <v>1000</v>
      </c>
      <c r="K50" s="2324">
        <v>12996.24</v>
      </c>
      <c r="L50" s="2324">
        <f t="shared" si="1"/>
        <v>25.99248</v>
      </c>
      <c r="M50" s="2532">
        <f>L50*(1-(VLOOKUP(A50,'Cennik numeryczny'!$A$2:$N$1462,14,FALSE)))</f>
        <v>25.99248</v>
      </c>
      <c r="N50" s="1070" t="str">
        <f>VLOOKUP($A50,'Cennik numeryczny'!$A$2:$K$1857,10,FALSE)</f>
        <v>A</v>
      </c>
      <c r="O50" s="1071">
        <f>VLOOKUP($A50,'Cennik numeryczny'!$A$2:$K$1857,11,FALSE)</f>
        <v>500</v>
      </c>
      <c r="P50" s="816" t="s">
        <v>3827</v>
      </c>
      <c r="Q50" s="503"/>
      <c r="R50" s="353"/>
      <c r="S50" s="353"/>
    </row>
    <row r="51" spans="1:19" ht="13">
      <c r="A51" s="757">
        <v>1251124600</v>
      </c>
      <c r="B51" s="26"/>
      <c r="C51" s="352"/>
      <c r="D51" s="731"/>
      <c r="E51" s="1167"/>
      <c r="F51" s="890">
        <v>1.2</v>
      </c>
      <c r="G51" s="891" t="s">
        <v>569</v>
      </c>
      <c r="H51" s="892">
        <v>5</v>
      </c>
      <c r="I51" s="892">
        <v>150</v>
      </c>
      <c r="J51" s="892">
        <v>750</v>
      </c>
      <c r="K51" s="2324">
        <v>142.44</v>
      </c>
      <c r="L51" s="2324">
        <f t="shared" si="1"/>
        <v>28.488</v>
      </c>
      <c r="M51" s="2532">
        <f>L51*(1-(VLOOKUP(A51,'Cennik numeryczny'!$A$2:$N$1462,14,FALSE)))</f>
        <v>28.488</v>
      </c>
      <c r="N51" s="1070" t="str">
        <f>VLOOKUP($A51,'Cennik numeryczny'!$A$2:$K$1857,10,FALSE)</f>
        <v>A</v>
      </c>
      <c r="O51" s="1071">
        <f>VLOOKUP($A51,'Cennik numeryczny'!$A$2:$K$1857,11,FALSE)</f>
        <v>5</v>
      </c>
      <c r="P51" s="816" t="s">
        <v>3827</v>
      </c>
      <c r="Q51" s="503"/>
      <c r="R51" s="353"/>
      <c r="S51" s="353"/>
    </row>
    <row r="52" spans="1:19" ht="13">
      <c r="A52" s="757">
        <v>1251126710</v>
      </c>
      <c r="B52" s="26"/>
      <c r="C52" s="352"/>
      <c r="D52" s="731"/>
      <c r="E52" s="1167"/>
      <c r="F52" s="890">
        <v>1.2</v>
      </c>
      <c r="G52" s="891" t="s">
        <v>136</v>
      </c>
      <c r="H52" s="892">
        <v>18</v>
      </c>
      <c r="I52" s="892" t="s">
        <v>521</v>
      </c>
      <c r="J52" s="892">
        <v>1008</v>
      </c>
      <c r="K52" s="2324">
        <v>411.03</v>
      </c>
      <c r="L52" s="2324">
        <f t="shared" si="1"/>
        <v>22.834999999999997</v>
      </c>
      <c r="M52" s="2324">
        <f>L52*(1-(VLOOKUP(A52,'Cennik numeryczny'!$A$2:$N$1462,14,FALSE)))</f>
        <v>22.834999999999997</v>
      </c>
      <c r="N52" s="1070" t="str">
        <f>VLOOKUP($A52,'Cennik numeryczny'!$A$2:$K$1857,10,FALSE)</f>
        <v>A</v>
      </c>
      <c r="O52" s="1071">
        <f>VLOOKUP($A52,'Cennik numeryczny'!$A$2:$K$1857,11,FALSE)</f>
        <v>18</v>
      </c>
      <c r="P52" s="816" t="s">
        <v>3827</v>
      </c>
      <c r="Q52" s="503"/>
      <c r="R52" s="353"/>
      <c r="S52" s="353"/>
    </row>
    <row r="53" spans="1:19" ht="13">
      <c r="A53" s="757">
        <v>1251127700</v>
      </c>
      <c r="B53" s="26"/>
      <c r="C53" s="352"/>
      <c r="D53" s="731"/>
      <c r="E53" s="730"/>
      <c r="F53" s="890">
        <v>1.2</v>
      </c>
      <c r="G53" s="891" t="s">
        <v>570</v>
      </c>
      <c r="H53" s="892">
        <v>15</v>
      </c>
      <c r="I53" s="892">
        <v>56</v>
      </c>
      <c r="J53" s="892">
        <v>840</v>
      </c>
      <c r="K53" s="2324">
        <v>345.02999999999992</v>
      </c>
      <c r="L53" s="2324">
        <f t="shared" si="1"/>
        <v>23.001999999999995</v>
      </c>
      <c r="M53" s="2324">
        <f>L53*(1-(VLOOKUP(A53,'Cennik numeryczny'!$A$2:$N$1462,14,FALSE)))</f>
        <v>23.001999999999995</v>
      </c>
      <c r="N53" s="1070" t="str">
        <f>VLOOKUP($A53,'Cennik numeryczny'!$A$2:$K$1857,10,FALSE)</f>
        <v>A</v>
      </c>
      <c r="O53" s="1071">
        <f>VLOOKUP($A53,'Cennik numeryczny'!$A$2:$K$1857,11,FALSE)</f>
        <v>15</v>
      </c>
      <c r="P53" s="816" t="s">
        <v>3827</v>
      </c>
      <c r="Q53" s="503"/>
      <c r="R53" s="353"/>
      <c r="S53" s="353"/>
    </row>
    <row r="54" spans="1:19" ht="13">
      <c r="A54" s="757">
        <v>1251127710</v>
      </c>
      <c r="B54" s="26"/>
      <c r="C54" s="352"/>
      <c r="D54" s="731"/>
      <c r="E54" s="730"/>
      <c r="F54" s="890">
        <v>1.2</v>
      </c>
      <c r="G54" s="891" t="s">
        <v>571</v>
      </c>
      <c r="H54" s="892">
        <v>18</v>
      </c>
      <c r="I54" s="892">
        <v>56</v>
      </c>
      <c r="J54" s="892">
        <v>1008</v>
      </c>
      <c r="K54" s="2324">
        <v>408.03000000000003</v>
      </c>
      <c r="L54" s="2324">
        <f t="shared" si="1"/>
        <v>22.668333333333337</v>
      </c>
      <c r="M54" s="2324">
        <f>L54*(1-(VLOOKUP(A54,'Cennik numeryczny'!$A$2:$N$1462,14,FALSE)))</f>
        <v>22.668333333333337</v>
      </c>
      <c r="N54" s="1070" t="str">
        <f>VLOOKUP($A54,'Cennik numeryczny'!$A$2:$K$1857,10,FALSE)</f>
        <v>A</v>
      </c>
      <c r="O54" s="1071">
        <f>VLOOKUP($A54,'Cennik numeryczny'!$A$2:$K$1857,11,FALSE)</f>
        <v>18</v>
      </c>
      <c r="P54" s="816" t="s">
        <v>3827</v>
      </c>
      <c r="Q54" s="503"/>
      <c r="R54" s="353"/>
      <c r="S54" s="353"/>
    </row>
    <row r="55" spans="1:19" ht="13">
      <c r="A55" s="757">
        <v>1251129320</v>
      </c>
      <c r="B55" s="26"/>
      <c r="C55" s="352"/>
      <c r="D55" s="731"/>
      <c r="E55" s="730"/>
      <c r="F55" s="890">
        <v>1.2</v>
      </c>
      <c r="G55" s="891" t="s">
        <v>567</v>
      </c>
      <c r="H55" s="892">
        <v>250</v>
      </c>
      <c r="I55" s="892" t="s">
        <v>517</v>
      </c>
      <c r="J55" s="892">
        <v>1000</v>
      </c>
      <c r="K55" s="2324">
        <v>6006.84</v>
      </c>
      <c r="L55" s="2324">
        <f t="shared" si="1"/>
        <v>24.027360000000002</v>
      </c>
      <c r="M55" s="2532">
        <f>L55*(1-(VLOOKUP(A55,'Cennik numeryczny'!$A$2:$N$1462,14,FALSE)))</f>
        <v>24.027360000000002</v>
      </c>
      <c r="N55" s="1070" t="str">
        <f>VLOOKUP($A55,'Cennik numeryczny'!$A$2:$K$1857,10,FALSE)</f>
        <v>A</v>
      </c>
      <c r="O55" s="1071">
        <f>VLOOKUP($A55,'Cennik numeryczny'!$A$2:$K$1857,11,FALSE)</f>
        <v>250</v>
      </c>
      <c r="P55" s="816" t="s">
        <v>3827</v>
      </c>
      <c r="Q55" s="503"/>
      <c r="R55" s="353"/>
      <c r="S55" s="353"/>
    </row>
    <row r="56" spans="1:19" ht="13">
      <c r="A56" s="757" t="s">
        <v>3096</v>
      </c>
      <c r="B56" s="26"/>
      <c r="C56" s="352"/>
      <c r="D56" s="731"/>
      <c r="E56" s="730"/>
      <c r="F56" s="890">
        <v>1.2</v>
      </c>
      <c r="G56" s="891" t="s">
        <v>3094</v>
      </c>
      <c r="H56" s="892">
        <v>500</v>
      </c>
      <c r="I56" s="892">
        <v>2</v>
      </c>
      <c r="J56" s="892">
        <v>1000</v>
      </c>
      <c r="K56" s="2324">
        <v>12746.750000000002</v>
      </c>
      <c r="L56" s="2324">
        <f t="shared" si="1"/>
        <v>25.493500000000004</v>
      </c>
      <c r="M56" s="2532">
        <f>L56*(1-(VLOOKUP(A56,'Cennik numeryczny'!$A$2:$N$1462,14,FALSE)))</f>
        <v>25.493500000000004</v>
      </c>
      <c r="N56" s="1070" t="str">
        <f>VLOOKUP($A56,'Cennik numeryczny'!$A$2:$K$1857,10,FALSE)</f>
        <v>A</v>
      </c>
      <c r="O56" s="1071">
        <f>VLOOKUP($A56,'Cennik numeryczny'!$A$2:$K$1857,11,FALSE)</f>
        <v>500</v>
      </c>
      <c r="P56" s="816" t="s">
        <v>3827</v>
      </c>
      <c r="Q56" s="503"/>
      <c r="R56" s="353"/>
      <c r="S56" s="353"/>
    </row>
    <row r="57" spans="1:19" ht="13">
      <c r="A57" s="757">
        <v>1251149320</v>
      </c>
      <c r="B57" s="26"/>
      <c r="C57" s="352"/>
      <c r="D57" s="731"/>
      <c r="E57" s="730"/>
      <c r="F57" s="890">
        <v>1.4</v>
      </c>
      <c r="G57" s="891" t="s">
        <v>567</v>
      </c>
      <c r="H57" s="892">
        <v>250</v>
      </c>
      <c r="I57" s="892" t="s">
        <v>517</v>
      </c>
      <c r="J57" s="892">
        <v>1000</v>
      </c>
      <c r="K57" s="2324">
        <v>5835.73</v>
      </c>
      <c r="L57" s="2324">
        <f t="shared" si="1"/>
        <v>23.342919999999999</v>
      </c>
      <c r="M57" s="2532">
        <f>L57*(1-(VLOOKUP(A57,'Cennik numeryczny'!$A$2:$N$1462,14,FALSE)))</f>
        <v>23.342919999999999</v>
      </c>
      <c r="N57" s="1070" t="str">
        <f>VLOOKUP($A57,'Cennik numeryczny'!$A$2:$K$1857,10,FALSE)</f>
        <v>C</v>
      </c>
      <c r="O57" s="1071">
        <f>VLOOKUP($A57,'Cennik numeryczny'!$A$2:$K$1857,11,FALSE)</f>
        <v>1000</v>
      </c>
      <c r="P57" s="816" t="s">
        <v>3827</v>
      </c>
      <c r="Q57" s="503"/>
      <c r="R57" s="353"/>
      <c r="S57" s="353"/>
    </row>
    <row r="58" spans="1:19" ht="13">
      <c r="A58" s="744" t="s">
        <v>4063</v>
      </c>
      <c r="B58" s="26"/>
      <c r="C58" s="352"/>
      <c r="D58" s="731"/>
      <c r="E58" s="730"/>
      <c r="F58" s="745">
        <v>1.6</v>
      </c>
      <c r="G58" s="891" t="s">
        <v>3094</v>
      </c>
      <c r="H58" s="892">
        <v>500</v>
      </c>
      <c r="I58" s="892">
        <v>2</v>
      </c>
      <c r="J58" s="892">
        <v>1000</v>
      </c>
      <c r="K58" s="2324">
        <v>11817.74</v>
      </c>
      <c r="L58" s="2324">
        <f t="shared" si="1"/>
        <v>23.635480000000001</v>
      </c>
      <c r="M58" s="2532">
        <f>L58*(1-(VLOOKUP(A58,'Cennik numeryczny'!$A$2:$N$1462,14,FALSE)))</f>
        <v>23.635480000000001</v>
      </c>
      <c r="N58" s="1446" t="str">
        <f>VLOOKUP($A58,'Cennik numeryczny'!$A$2:$K$1857,10,FALSE)</f>
        <v>A</v>
      </c>
      <c r="O58" s="1428">
        <f>VLOOKUP($A58,'Cennik numeryczny'!$A$2:$K$1857,11,FALSE)</f>
        <v>500</v>
      </c>
      <c r="P58" s="816" t="s">
        <v>3827</v>
      </c>
      <c r="Q58" s="503"/>
      <c r="R58" s="353"/>
      <c r="S58" s="353"/>
    </row>
    <row r="59" spans="1:19" ht="13.5" thickBot="1">
      <c r="A59" s="756">
        <v>1251167710</v>
      </c>
      <c r="B59" s="897"/>
      <c r="C59" s="837"/>
      <c r="D59" s="779"/>
      <c r="E59" s="838"/>
      <c r="F59" s="1169">
        <v>1.6</v>
      </c>
      <c r="G59" s="1075" t="s">
        <v>571</v>
      </c>
      <c r="H59" s="1170">
        <v>18</v>
      </c>
      <c r="I59" s="1170">
        <v>56</v>
      </c>
      <c r="J59" s="1170">
        <v>1008</v>
      </c>
      <c r="K59" s="1454">
        <v>407.77000000000004</v>
      </c>
      <c r="L59" s="1454">
        <f>K59/H59</f>
        <v>22.65388888888889</v>
      </c>
      <c r="M59" s="2534">
        <f>L59*(1-(VLOOKUP(A59,'Cennik numeryczny'!$A$2:$N$1462,14,FALSE)))</f>
        <v>22.65388888888889</v>
      </c>
      <c r="N59" s="1072" t="str">
        <f>VLOOKUP($A59,'Cennik numeryczny'!$A$2:$K$1857,10,FALSE)</f>
        <v>A</v>
      </c>
      <c r="O59" s="1073">
        <f>VLOOKUP($A59,'Cennik numeryczny'!$A$2:$K$1857,11,FALSE)</f>
        <v>18</v>
      </c>
      <c r="P59" s="1074" t="s">
        <v>3827</v>
      </c>
      <c r="Q59" s="503"/>
      <c r="R59" s="353"/>
      <c r="S59" s="353"/>
    </row>
    <row r="60" spans="1:19" ht="13.5" thickTop="1">
      <c r="A60" s="2267" t="s">
        <v>2941</v>
      </c>
      <c r="B60" s="1332"/>
      <c r="C60" s="1331" t="s">
        <v>4144</v>
      </c>
      <c r="D60" s="771" t="s">
        <v>44</v>
      </c>
      <c r="E60" s="875" t="s">
        <v>45</v>
      </c>
      <c r="F60" s="1559">
        <v>0.8</v>
      </c>
      <c r="G60" s="973" t="s">
        <v>958</v>
      </c>
      <c r="H60" s="2268">
        <v>15</v>
      </c>
      <c r="I60" s="2268">
        <v>72</v>
      </c>
      <c r="J60" s="2268">
        <v>1080</v>
      </c>
      <c r="K60" s="1450">
        <v>349.05999999999995</v>
      </c>
      <c r="L60" s="2325" t="s">
        <v>4222</v>
      </c>
      <c r="M60" s="2531" t="s">
        <v>4222</v>
      </c>
      <c r="N60" s="1560" t="str">
        <f>VLOOKUP($A60,'Cennik numeryczny'!$A$2:$K$1857,10,FALSE)</f>
        <v>A</v>
      </c>
      <c r="O60" s="2269">
        <f>VLOOKUP($A60,'Cennik numeryczny'!$A$2:$K$1857,11,FALSE)</f>
        <v>1080</v>
      </c>
      <c r="P60" s="1648" t="s">
        <v>3827</v>
      </c>
      <c r="Q60" s="503"/>
      <c r="R60" s="353"/>
      <c r="S60" s="353"/>
    </row>
    <row r="61" spans="1:19" ht="13">
      <c r="A61" s="744" t="s">
        <v>2942</v>
      </c>
      <c r="B61" s="26"/>
      <c r="C61" s="352"/>
      <c r="D61" s="731"/>
      <c r="E61" s="730"/>
      <c r="F61" s="745">
        <v>1</v>
      </c>
      <c r="G61" s="1179" t="s">
        <v>958</v>
      </c>
      <c r="H61" s="746">
        <v>15</v>
      </c>
      <c r="I61" s="746">
        <v>72</v>
      </c>
      <c r="J61" s="746">
        <v>1080</v>
      </c>
      <c r="K61" s="2324">
        <v>327.49</v>
      </c>
      <c r="L61" s="2326" t="s">
        <v>4222</v>
      </c>
      <c r="M61" s="2532" t="s">
        <v>4222</v>
      </c>
      <c r="N61" s="1446" t="str">
        <f>VLOOKUP($A61,'Cennik numeryczny'!$A$2:$K$1857,10,FALSE)</f>
        <v>A</v>
      </c>
      <c r="O61" s="1428">
        <f>VLOOKUP($A61,'Cennik numeryczny'!$A$2:$K$1857,11,FALSE)</f>
        <v>1080</v>
      </c>
      <c r="P61" s="1429" t="s">
        <v>3827</v>
      </c>
      <c r="Q61" s="503"/>
      <c r="R61" s="353"/>
      <c r="S61" s="353"/>
    </row>
    <row r="62" spans="1:19" ht="13.5" thickBot="1">
      <c r="A62" s="756" t="s">
        <v>2943</v>
      </c>
      <c r="B62" s="897"/>
      <c r="C62" s="837"/>
      <c r="D62" s="779"/>
      <c r="E62" s="838"/>
      <c r="F62" s="1169">
        <v>1.2</v>
      </c>
      <c r="G62" s="1616" t="s">
        <v>958</v>
      </c>
      <c r="H62" s="1170">
        <v>15</v>
      </c>
      <c r="I62" s="1170">
        <v>72</v>
      </c>
      <c r="J62" s="1170">
        <v>1080</v>
      </c>
      <c r="K62" s="1454">
        <v>316.61</v>
      </c>
      <c r="L62" s="2327" t="s">
        <v>4222</v>
      </c>
      <c r="M62" s="2534" t="s">
        <v>4222</v>
      </c>
      <c r="N62" s="1072" t="str">
        <f>VLOOKUP($A62,'Cennik numeryczny'!$A$2:$K$1857,10,FALSE)</f>
        <v>A</v>
      </c>
      <c r="O62" s="1073">
        <f>VLOOKUP($A62,'Cennik numeryczny'!$A$2:$K$1857,11,FALSE)</f>
        <v>1080</v>
      </c>
      <c r="P62" s="1074" t="s">
        <v>3827</v>
      </c>
      <c r="Q62" s="503"/>
      <c r="R62" s="353"/>
      <c r="S62" s="353"/>
    </row>
    <row r="63" spans="1:19" ht="13.5" thickTop="1">
      <c r="A63" s="842">
        <v>1258087700</v>
      </c>
      <c r="B63" s="1332"/>
      <c r="C63" s="1331" t="s">
        <v>691</v>
      </c>
      <c r="D63" s="771" t="s">
        <v>47</v>
      </c>
      <c r="E63" s="875" t="s">
        <v>46</v>
      </c>
      <c r="F63" s="893">
        <v>0.8</v>
      </c>
      <c r="G63" s="843" t="s">
        <v>570</v>
      </c>
      <c r="H63" s="847">
        <v>15</v>
      </c>
      <c r="I63" s="847">
        <v>56</v>
      </c>
      <c r="J63" s="847">
        <v>840</v>
      </c>
      <c r="K63" s="1450">
        <v>400.84999999999997</v>
      </c>
      <c r="L63" s="1450">
        <f t="shared" si="1"/>
        <v>26.723333333333333</v>
      </c>
      <c r="M63" s="2531">
        <f>L63*(1-(VLOOKUP(A63,'Cennik numeryczny'!$A$2:$N$1462,14,FALSE)))</f>
        <v>26.723333333333333</v>
      </c>
      <c r="N63" s="1065" t="str">
        <f>VLOOKUP($A63,'Cennik numeryczny'!$A$2:$K$1857,10,FALSE)</f>
        <v>A</v>
      </c>
      <c r="O63" s="1069">
        <f>VLOOKUP($A63,'Cennik numeryczny'!$A$2:$K$1857,11,FALSE)</f>
        <v>15</v>
      </c>
      <c r="P63" s="1044" t="s">
        <v>3827</v>
      </c>
      <c r="Q63" s="503"/>
      <c r="R63" s="353"/>
      <c r="S63" s="353"/>
    </row>
    <row r="64" spans="1:19" s="738" customFormat="1" ht="13">
      <c r="A64" s="456">
        <v>1258084600</v>
      </c>
      <c r="B64" s="26"/>
      <c r="C64" s="352"/>
      <c r="D64" s="731"/>
      <c r="E64" s="730"/>
      <c r="F64" s="888">
        <v>0.8</v>
      </c>
      <c r="G64" s="889" t="s">
        <v>569</v>
      </c>
      <c r="H64" s="769">
        <v>5</v>
      </c>
      <c r="I64" s="769">
        <v>150</v>
      </c>
      <c r="J64" s="769">
        <v>750</v>
      </c>
      <c r="K64" s="2324">
        <v>166.2</v>
      </c>
      <c r="L64" s="2324">
        <f>K64/H64</f>
        <v>33.239999999999995</v>
      </c>
      <c r="M64" s="2532">
        <f>L64*(1-(VLOOKUP(A64,'Cennik numeryczny'!$A$2:$N$1462,14,FALSE)))</f>
        <v>33.239999999999995</v>
      </c>
      <c r="N64" s="1406" t="str">
        <f>VLOOKUP($A64,'Cennik numeryczny'!$A$2:$K$1857,10,FALSE)</f>
        <v>A</v>
      </c>
      <c r="O64" s="1407">
        <f>VLOOKUP($A64,'Cennik numeryczny'!$A$2:$K$1857,11,FALSE)</f>
        <v>5</v>
      </c>
      <c r="P64" s="1408" t="s">
        <v>3827</v>
      </c>
      <c r="Q64" s="503"/>
      <c r="R64" s="353"/>
      <c r="S64" s="737"/>
    </row>
    <row r="65" spans="1:19" ht="13">
      <c r="A65" s="757">
        <v>1258107700</v>
      </c>
      <c r="B65" s="26"/>
      <c r="C65" s="352"/>
      <c r="D65" s="731"/>
      <c r="E65" s="730"/>
      <c r="F65" s="890">
        <v>1</v>
      </c>
      <c r="G65" s="891" t="s">
        <v>570</v>
      </c>
      <c r="H65" s="892">
        <v>15</v>
      </c>
      <c r="I65" s="892">
        <v>56</v>
      </c>
      <c r="J65" s="892">
        <v>840</v>
      </c>
      <c r="K65" s="2324">
        <v>375.31999999999994</v>
      </c>
      <c r="L65" s="2324">
        <f t="shared" si="1"/>
        <v>25.021333333333327</v>
      </c>
      <c r="M65" s="2532">
        <f>L65*(1-(VLOOKUP(A65,'Cennik numeryczny'!$A$2:$N$1462,14,FALSE)))</f>
        <v>25.021333333333327</v>
      </c>
      <c r="N65" s="1070" t="str">
        <f>VLOOKUP($A65,'Cennik numeryczny'!$A$2:$K$1857,10,FALSE)</f>
        <v>A</v>
      </c>
      <c r="O65" s="1071">
        <f>VLOOKUP($A65,'Cennik numeryczny'!$A$2:$K$1857,11,FALSE)</f>
        <v>15</v>
      </c>
      <c r="P65" s="816" t="s">
        <v>3827</v>
      </c>
      <c r="Q65" s="503"/>
      <c r="R65" s="353"/>
      <c r="S65" s="353"/>
    </row>
    <row r="66" spans="1:19" ht="13">
      <c r="A66" s="757">
        <v>1258109320</v>
      </c>
      <c r="B66" s="26"/>
      <c r="C66" s="352"/>
      <c r="D66" s="731"/>
      <c r="E66" s="730"/>
      <c r="F66" s="890">
        <v>1</v>
      </c>
      <c r="G66" s="891" t="s">
        <v>567</v>
      </c>
      <c r="H66" s="892">
        <v>250</v>
      </c>
      <c r="I66" s="892" t="s">
        <v>517</v>
      </c>
      <c r="J66" s="892">
        <v>1000</v>
      </c>
      <c r="K66" s="2324">
        <v>6562.56</v>
      </c>
      <c r="L66" s="2324">
        <f t="shared" si="1"/>
        <v>26.250240000000002</v>
      </c>
      <c r="M66" s="2532">
        <f>L66*(1-(VLOOKUP(A66,'Cennik numeryczny'!$A$2:$N$1462,14,FALSE)))</f>
        <v>26.250240000000002</v>
      </c>
      <c r="N66" s="1070" t="str">
        <f>VLOOKUP($A66,'Cennik numeryczny'!$A$2:$K$1857,10,FALSE)</f>
        <v>A</v>
      </c>
      <c r="O66" s="1071">
        <f>VLOOKUP($A66,'Cennik numeryczny'!$A$2:$K$1857,11,FALSE)</f>
        <v>250</v>
      </c>
      <c r="P66" s="816" t="s">
        <v>3827</v>
      </c>
      <c r="Q66" s="503"/>
      <c r="R66" s="353"/>
      <c r="S66" s="353"/>
    </row>
    <row r="67" spans="1:19" ht="13">
      <c r="A67" s="757">
        <v>1258127700</v>
      </c>
      <c r="B67" s="26"/>
      <c r="C67" s="352"/>
      <c r="D67" s="731"/>
      <c r="E67" s="730"/>
      <c r="F67" s="890">
        <v>1.2</v>
      </c>
      <c r="G67" s="891" t="s">
        <v>570</v>
      </c>
      <c r="H67" s="892">
        <v>15</v>
      </c>
      <c r="I67" s="892">
        <v>56</v>
      </c>
      <c r="J67" s="892">
        <v>840</v>
      </c>
      <c r="K67" s="2324">
        <v>367.10999999999996</v>
      </c>
      <c r="L67" s="2324">
        <f t="shared" si="1"/>
        <v>24.473999999999997</v>
      </c>
      <c r="M67" s="2532">
        <f>L67*(1-(VLOOKUP(A67,'Cennik numeryczny'!$A$2:$N$1462,14,FALSE)))</f>
        <v>24.473999999999997</v>
      </c>
      <c r="N67" s="1070" t="str">
        <f>VLOOKUP($A67,'Cennik numeryczny'!$A$2:$K$1857,10,FALSE)</f>
        <v>A</v>
      </c>
      <c r="O67" s="1071">
        <f>VLOOKUP($A67,'Cennik numeryczny'!$A$2:$K$1857,11,FALSE)</f>
        <v>15</v>
      </c>
      <c r="P67" s="816" t="s">
        <v>3827</v>
      </c>
      <c r="Q67" s="503"/>
      <c r="R67" s="353"/>
      <c r="S67" s="353"/>
    </row>
    <row r="68" spans="1:19" ht="13">
      <c r="A68" s="757">
        <v>1258129320</v>
      </c>
      <c r="B68" s="26"/>
      <c r="C68" s="352"/>
      <c r="D68" s="731"/>
      <c r="E68" s="730"/>
      <c r="F68" s="890">
        <v>1.2</v>
      </c>
      <c r="G68" s="891" t="s">
        <v>567</v>
      </c>
      <c r="H68" s="892">
        <v>250</v>
      </c>
      <c r="I68" s="892" t="s">
        <v>517</v>
      </c>
      <c r="J68" s="892">
        <v>1000</v>
      </c>
      <c r="K68" s="2324">
        <v>6402.62</v>
      </c>
      <c r="L68" s="2324">
        <f t="shared" si="1"/>
        <v>25.610479999999999</v>
      </c>
      <c r="M68" s="2532">
        <f>L68*(1-(VLOOKUP(A68,'Cennik numeryczny'!$A$2:$N$1462,14,FALSE)))</f>
        <v>25.610479999999999</v>
      </c>
      <c r="N68" s="1070" t="str">
        <f>VLOOKUP($A68,'Cennik numeryczny'!$A$2:$K$1857,10,FALSE)</f>
        <v>A</v>
      </c>
      <c r="O68" s="1071">
        <f>VLOOKUP($A68,'Cennik numeryczny'!$A$2:$K$1857,11,FALSE)</f>
        <v>250</v>
      </c>
      <c r="P68" s="816" t="s">
        <v>3827</v>
      </c>
      <c r="Q68" s="503"/>
      <c r="R68" s="353"/>
      <c r="S68" s="353"/>
    </row>
    <row r="69" spans="1:19" ht="13.5" thickBot="1">
      <c r="A69" s="756" t="s">
        <v>3097</v>
      </c>
      <c r="B69" s="897"/>
      <c r="C69" s="837"/>
      <c r="D69" s="779"/>
      <c r="E69" s="838"/>
      <c r="F69" s="1169">
        <v>1.2</v>
      </c>
      <c r="G69" s="1075" t="s">
        <v>3094</v>
      </c>
      <c r="H69" s="1170">
        <v>500</v>
      </c>
      <c r="I69" s="1170" t="s">
        <v>555</v>
      </c>
      <c r="J69" s="1170">
        <v>1000</v>
      </c>
      <c r="K69" s="1454">
        <v>12805.7</v>
      </c>
      <c r="L69" s="1454">
        <f t="shared" si="1"/>
        <v>25.6114</v>
      </c>
      <c r="M69" s="2534">
        <f>L69*(1-(VLOOKUP(A69,'Cennik numeryczny'!$A$2:$N$1462,14,FALSE)))</f>
        <v>25.6114</v>
      </c>
      <c r="N69" s="1171" t="str">
        <f>VLOOKUP($A69,'Cennik numeryczny'!$A$2:$K$1857,10,FALSE)</f>
        <v>C</v>
      </c>
      <c r="O69" s="1073">
        <f>VLOOKUP($A69,'Cennik numeryczny'!$A$2:$K$1857,11,FALSE)</f>
        <v>1000</v>
      </c>
      <c r="P69" s="1074" t="s">
        <v>3827</v>
      </c>
      <c r="Q69" s="503"/>
      <c r="R69" s="353"/>
      <c r="S69" s="353"/>
    </row>
    <row r="70" spans="1:19" ht="13.5" thickTop="1">
      <c r="A70" s="842" t="s">
        <v>4148</v>
      </c>
      <c r="B70" s="1332"/>
      <c r="C70" s="1331" t="s">
        <v>4146</v>
      </c>
      <c r="D70" s="771" t="s">
        <v>44</v>
      </c>
      <c r="E70" s="875" t="s">
        <v>48</v>
      </c>
      <c r="F70" s="893">
        <v>0.8</v>
      </c>
      <c r="G70" s="843" t="s">
        <v>958</v>
      </c>
      <c r="H70" s="847">
        <v>15</v>
      </c>
      <c r="I70" s="847">
        <v>56</v>
      </c>
      <c r="J70" s="847">
        <v>840</v>
      </c>
      <c r="K70" s="1450">
        <v>481.02999999999992</v>
      </c>
      <c r="L70" s="1450">
        <f t="shared" si="1"/>
        <v>32.068666666666658</v>
      </c>
      <c r="M70" s="2531">
        <f>L70*(1-(VLOOKUP(A70,'Cennik numeryczny'!$A$2:$N$1462,14,FALSE)))</f>
        <v>32.068666666666658</v>
      </c>
      <c r="N70" s="1065" t="str">
        <f>VLOOKUP($A70,'Cennik numeryczny'!$A$2:$K$1857,10,FALSE)</f>
        <v>C</v>
      </c>
      <c r="O70" s="1069">
        <f>VLOOKUP($A70,'Cennik numeryczny'!$A$2:$K$1857,11,FALSE)</f>
        <v>840</v>
      </c>
      <c r="P70" s="1044" t="s">
        <v>3827</v>
      </c>
      <c r="Q70" s="503"/>
      <c r="R70" s="353"/>
      <c r="S70" s="353"/>
    </row>
    <row r="71" spans="1:19" ht="13">
      <c r="A71" s="456" t="s">
        <v>4149</v>
      </c>
      <c r="B71" s="26"/>
      <c r="C71" s="352"/>
      <c r="D71" s="731"/>
      <c r="E71" s="730"/>
      <c r="F71" s="890">
        <v>1</v>
      </c>
      <c r="G71" s="891" t="s">
        <v>136</v>
      </c>
      <c r="H71" s="892">
        <v>18</v>
      </c>
      <c r="I71" s="892">
        <v>56</v>
      </c>
      <c r="J71" s="892">
        <v>1008</v>
      </c>
      <c r="K71" s="2324">
        <v>458.46000000000004</v>
      </c>
      <c r="L71" s="2324">
        <f t="shared" ref="L71:L85" si="2">K71/H71</f>
        <v>25.470000000000002</v>
      </c>
      <c r="M71" s="2532">
        <f>L71*(1-(VLOOKUP(A71,'Cennik numeryczny'!$A$2:$N$1462,14,FALSE)))</f>
        <v>25.470000000000002</v>
      </c>
      <c r="N71" s="1070" t="str">
        <f>VLOOKUP($A71,'Cennik numeryczny'!$A$2:$K$1857,10,FALSE)</f>
        <v>S</v>
      </c>
      <c r="O71" s="1071">
        <f>VLOOKUP($A71,'Cennik numeryczny'!$A$2:$K$1857,11,FALSE)</f>
        <v>18</v>
      </c>
      <c r="P71" s="816" t="s">
        <v>3827</v>
      </c>
      <c r="Q71" s="503"/>
      <c r="R71" s="353"/>
      <c r="S71" s="353"/>
    </row>
    <row r="72" spans="1:19" ht="13">
      <c r="A72" s="456" t="s">
        <v>4158</v>
      </c>
      <c r="B72" s="26"/>
      <c r="C72" s="352"/>
      <c r="D72" s="731"/>
      <c r="E72" s="730"/>
      <c r="F72" s="890">
        <v>1</v>
      </c>
      <c r="G72" s="891" t="s">
        <v>567</v>
      </c>
      <c r="H72" s="892">
        <v>250</v>
      </c>
      <c r="I72" s="892">
        <v>4</v>
      </c>
      <c r="J72" s="892">
        <v>1000</v>
      </c>
      <c r="K72" s="2324">
        <v>6806.56</v>
      </c>
      <c r="L72" s="2324">
        <f t="shared" si="2"/>
        <v>27.226240000000001</v>
      </c>
      <c r="M72" s="2532">
        <f>L72*(1-(VLOOKUP(A72,'Cennik numeryczny'!$A$2:$N$1462,14,FALSE)))</f>
        <v>27.226240000000001</v>
      </c>
      <c r="N72" s="1070" t="str">
        <f>VLOOKUP($A72,'Cennik numeryczny'!$A$2:$K$1857,10,FALSE)</f>
        <v>M</v>
      </c>
      <c r="O72" s="1071">
        <f>VLOOKUP($A72,'Cennik numeryczny'!$A$2:$K$1857,11,FALSE)</f>
        <v>250</v>
      </c>
      <c r="P72" s="816" t="s">
        <v>3827</v>
      </c>
      <c r="Q72" s="503"/>
      <c r="R72" s="353"/>
      <c r="S72" s="353"/>
    </row>
    <row r="73" spans="1:19" ht="13">
      <c r="A73" s="456" t="s">
        <v>4720</v>
      </c>
      <c r="B73" s="26"/>
      <c r="C73" s="352"/>
      <c r="D73" s="731"/>
      <c r="E73" s="730"/>
      <c r="F73" s="890">
        <v>1</v>
      </c>
      <c r="G73" s="891" t="s">
        <v>3094</v>
      </c>
      <c r="H73" s="892">
        <v>500</v>
      </c>
      <c r="I73" s="892">
        <v>2</v>
      </c>
      <c r="J73" s="892">
        <v>1000</v>
      </c>
      <c r="K73" s="2324">
        <v>13440</v>
      </c>
      <c r="L73" s="2324">
        <f t="shared" si="2"/>
        <v>26.88</v>
      </c>
      <c r="M73" s="2532">
        <f>L73*(1-(VLOOKUP(A73,'Cennik numeryczny'!$A$2:$N$1462,14,FALSE)))</f>
        <v>26.88</v>
      </c>
      <c r="N73" s="1070" t="str">
        <f>VLOOKUP($A73,'Cennik numeryczny'!$A$2:$K$1857,10,FALSE)</f>
        <v>C</v>
      </c>
      <c r="O73" s="1071">
        <f>VLOOKUP($A73,'Cennik numeryczny'!$A$2:$K$1857,11,FALSE)</f>
        <v>1000</v>
      </c>
      <c r="P73" s="816" t="s">
        <v>3827</v>
      </c>
      <c r="Q73" s="503"/>
      <c r="R73" s="353"/>
      <c r="S73" s="353"/>
    </row>
    <row r="74" spans="1:19" ht="13">
      <c r="A74" s="456" t="s">
        <v>4150</v>
      </c>
      <c r="B74" s="26"/>
      <c r="C74" s="352"/>
      <c r="D74" s="731"/>
      <c r="E74" s="730"/>
      <c r="F74" s="890">
        <v>1.2</v>
      </c>
      <c r="G74" s="891" t="s">
        <v>136</v>
      </c>
      <c r="H74" s="892">
        <v>18</v>
      </c>
      <c r="I74" s="892">
        <v>56</v>
      </c>
      <c r="J74" s="892">
        <v>1008</v>
      </c>
      <c r="K74" s="2324">
        <v>437.03000000000003</v>
      </c>
      <c r="L74" s="2324">
        <f t="shared" si="2"/>
        <v>24.279444444444447</v>
      </c>
      <c r="M74" s="2532">
        <f>L74*(1-(VLOOKUP(A74,'Cennik numeryczny'!$A$2:$N$1462,14,FALSE)))</f>
        <v>24.279444444444447</v>
      </c>
      <c r="N74" s="1070" t="str">
        <f>VLOOKUP($A74,'Cennik numeryczny'!$A$2:$K$1857,10,FALSE)</f>
        <v>S</v>
      </c>
      <c r="O74" s="1071">
        <f>VLOOKUP($A74,'Cennik numeryczny'!$A$2:$K$1857,11,FALSE)</f>
        <v>18</v>
      </c>
      <c r="P74" s="816" t="s">
        <v>3827</v>
      </c>
      <c r="Q74" s="503"/>
      <c r="R74" s="353"/>
      <c r="S74" s="353"/>
    </row>
    <row r="75" spans="1:19" ht="13">
      <c r="A75" s="456" t="s">
        <v>4159</v>
      </c>
      <c r="B75" s="26"/>
      <c r="C75" s="352"/>
      <c r="D75" s="731"/>
      <c r="E75" s="730"/>
      <c r="F75" s="890">
        <v>1.2</v>
      </c>
      <c r="G75" s="891" t="s">
        <v>567</v>
      </c>
      <c r="H75" s="892">
        <v>250</v>
      </c>
      <c r="I75" s="892">
        <v>4</v>
      </c>
      <c r="J75" s="892">
        <v>1000</v>
      </c>
      <c r="K75" s="2324">
        <v>6709.02</v>
      </c>
      <c r="L75" s="2324">
        <f t="shared" si="2"/>
        <v>26.836080000000003</v>
      </c>
      <c r="M75" s="2532">
        <f>L75*(1-(VLOOKUP(A75,'Cennik numeryczny'!$A$2:$N$1462,14,FALSE)))</f>
        <v>26.836080000000003</v>
      </c>
      <c r="N75" s="1070" t="str">
        <f>VLOOKUP($A75,'Cennik numeryczny'!$A$2:$K$1857,10,FALSE)</f>
        <v>A</v>
      </c>
      <c r="O75" s="1071">
        <f>VLOOKUP($A75,'Cennik numeryczny'!$A$2:$K$1857,11,FALSE)</f>
        <v>250</v>
      </c>
      <c r="P75" s="816" t="s">
        <v>3827</v>
      </c>
      <c r="Q75" s="503"/>
      <c r="R75" s="353"/>
      <c r="S75" s="353"/>
    </row>
    <row r="76" spans="1:19" ht="13">
      <c r="A76" s="757" t="s">
        <v>4721</v>
      </c>
      <c r="B76" s="26"/>
      <c r="C76" s="352"/>
      <c r="D76" s="731"/>
      <c r="E76" s="730"/>
      <c r="F76" s="890">
        <v>1.2</v>
      </c>
      <c r="G76" s="891" t="s">
        <v>3094</v>
      </c>
      <c r="H76" s="892">
        <v>500</v>
      </c>
      <c r="I76" s="892">
        <v>2</v>
      </c>
      <c r="J76" s="892">
        <v>1000</v>
      </c>
      <c r="K76" s="2324">
        <v>13312.5</v>
      </c>
      <c r="L76" s="2324">
        <f t="shared" si="2"/>
        <v>26.625</v>
      </c>
      <c r="M76" s="2532">
        <f>L76*(1-(VLOOKUP(A76,'Cennik numeryczny'!$A$2:$N$1462,14,FALSE)))</f>
        <v>26.625</v>
      </c>
      <c r="N76" s="1070" t="str">
        <f>VLOOKUP($A76,'Cennik numeryczny'!$A$2:$K$1857,10,FALSE)</f>
        <v>A</v>
      </c>
      <c r="O76" s="1071">
        <f>VLOOKUP($A76,'Cennik numeryczny'!$A$2:$K$1857,11,FALSE)</f>
        <v>500</v>
      </c>
      <c r="P76" s="816" t="s">
        <v>3827</v>
      </c>
      <c r="Q76" s="503"/>
      <c r="R76" s="353"/>
      <c r="S76" s="353"/>
    </row>
    <row r="77" spans="1:19" ht="13.5" thickBot="1">
      <c r="A77" s="836" t="s">
        <v>4151</v>
      </c>
      <c r="B77" s="897"/>
      <c r="C77" s="837"/>
      <c r="D77" s="779"/>
      <c r="E77" s="838"/>
      <c r="F77" s="1169">
        <v>1.6</v>
      </c>
      <c r="G77" s="1075" t="s">
        <v>136</v>
      </c>
      <c r="H77" s="1170">
        <v>18</v>
      </c>
      <c r="I77" s="1170">
        <v>56</v>
      </c>
      <c r="J77" s="1170">
        <v>1008</v>
      </c>
      <c r="K77" s="1454">
        <v>444.23999999999995</v>
      </c>
      <c r="L77" s="1454">
        <f t="shared" si="2"/>
        <v>24.679999999999996</v>
      </c>
      <c r="M77" s="2534">
        <f>L77*(1-(VLOOKUP(A77,'Cennik numeryczny'!$A$2:$N$1462,14,FALSE)))</f>
        <v>24.679999999999996</v>
      </c>
      <c r="N77" s="1068" t="str">
        <f>VLOOKUP($A77,'Cennik numeryczny'!$A$2:$K$1857,10,FALSE)</f>
        <v>C</v>
      </c>
      <c r="O77" s="1178">
        <f>VLOOKUP($A77,'Cennik numeryczny'!$A$2:$K$1857,11,FALSE)</f>
        <v>1008</v>
      </c>
      <c r="P77" s="1063" t="s">
        <v>3827</v>
      </c>
      <c r="Q77" s="503"/>
      <c r="R77" s="353"/>
      <c r="S77" s="353"/>
    </row>
    <row r="78" spans="1:19" ht="13.5" thickTop="1">
      <c r="A78" s="842" t="s">
        <v>4152</v>
      </c>
      <c r="B78" s="1332"/>
      <c r="C78" s="1331" t="s">
        <v>4147</v>
      </c>
      <c r="D78" s="771" t="s">
        <v>44</v>
      </c>
      <c r="E78" s="875" t="s">
        <v>48</v>
      </c>
      <c r="F78" s="893">
        <v>0.8</v>
      </c>
      <c r="G78" s="843" t="s">
        <v>958</v>
      </c>
      <c r="H78" s="847">
        <v>15</v>
      </c>
      <c r="I78" s="847">
        <v>56</v>
      </c>
      <c r="J78" s="847">
        <v>840</v>
      </c>
      <c r="K78" s="1450">
        <v>499.4</v>
      </c>
      <c r="L78" s="1450">
        <f t="shared" si="2"/>
        <v>33.293333333333329</v>
      </c>
      <c r="M78" s="2531">
        <f>L78*(1-(VLOOKUP(A78,'Cennik numeryczny'!$A$2:$N$1462,14,FALSE)))</f>
        <v>33.293333333333329</v>
      </c>
      <c r="N78" s="1065" t="str">
        <f>VLOOKUP($A78,'Cennik numeryczny'!$A$2:$K$1857,10,FALSE)</f>
        <v>C</v>
      </c>
      <c r="O78" s="1069">
        <f>VLOOKUP($A78,'Cennik numeryczny'!$A$2:$K$1857,11,FALSE)</f>
        <v>840</v>
      </c>
      <c r="P78" s="1044" t="s">
        <v>3827</v>
      </c>
      <c r="Q78" s="503"/>
      <c r="R78" s="353"/>
      <c r="S78" s="353"/>
    </row>
    <row r="79" spans="1:19" ht="13">
      <c r="A79" s="757" t="s">
        <v>4160</v>
      </c>
      <c r="B79" s="26"/>
      <c r="C79" s="352"/>
      <c r="D79" s="731"/>
      <c r="E79" s="730"/>
      <c r="F79" s="890">
        <v>1</v>
      </c>
      <c r="G79" s="891" t="s">
        <v>136</v>
      </c>
      <c r="H79" s="892">
        <v>18</v>
      </c>
      <c r="I79" s="892">
        <v>56</v>
      </c>
      <c r="J79" s="892">
        <v>1008</v>
      </c>
      <c r="K79" s="2324">
        <v>462.65000000000003</v>
      </c>
      <c r="L79" s="2324">
        <f t="shared" si="2"/>
        <v>25.702777777777779</v>
      </c>
      <c r="M79" s="2532">
        <f>L79*(1-(VLOOKUP(A79,'Cennik numeryczny'!$A$2:$N$1462,14,FALSE)))</f>
        <v>25.702777777777779</v>
      </c>
      <c r="N79" s="1070" t="str">
        <f>VLOOKUP($A79,'Cennik numeryczny'!$A$2:$K$1857,10,FALSE)</f>
        <v>A</v>
      </c>
      <c r="O79" s="1071">
        <f>VLOOKUP($A79,'Cennik numeryczny'!$A$2:$K$1857,11,FALSE)</f>
        <v>18</v>
      </c>
      <c r="P79" s="816" t="s">
        <v>3827</v>
      </c>
      <c r="Q79" s="503"/>
      <c r="R79" s="353"/>
      <c r="S79" s="353"/>
    </row>
    <row r="80" spans="1:19" ht="13">
      <c r="A80" s="757" t="s">
        <v>4225</v>
      </c>
      <c r="B80" s="26"/>
      <c r="C80" s="352"/>
      <c r="D80" s="731"/>
      <c r="E80" s="730"/>
      <c r="F80" s="890">
        <v>1</v>
      </c>
      <c r="G80" s="891" t="s">
        <v>567</v>
      </c>
      <c r="H80" s="892">
        <v>250</v>
      </c>
      <c r="I80" s="892">
        <v>4</v>
      </c>
      <c r="J80" s="892">
        <v>1000</v>
      </c>
      <c r="K80" s="2324">
        <v>6829.2900000000009</v>
      </c>
      <c r="L80" s="2324">
        <f t="shared" si="2"/>
        <v>27.317160000000005</v>
      </c>
      <c r="M80" s="2532">
        <f>L80*(1-(VLOOKUP(A80,'Cennik numeryczny'!$A$2:$N$1462,14,FALSE)))</f>
        <v>27.317160000000005</v>
      </c>
      <c r="N80" s="1070" t="str">
        <f>VLOOKUP($A80,'Cennik numeryczny'!$A$2:$K$1857,10,FALSE)</f>
        <v>A</v>
      </c>
      <c r="O80" s="1071">
        <f>VLOOKUP($A80,'Cennik numeryczny'!$A$2:$K$1857,11,FALSE)</f>
        <v>250</v>
      </c>
      <c r="P80" s="816" t="s">
        <v>3827</v>
      </c>
      <c r="Q80" s="503"/>
      <c r="R80" s="353"/>
      <c r="S80" s="353"/>
    </row>
    <row r="81" spans="1:19" ht="13">
      <c r="A81" s="757" t="s">
        <v>4700</v>
      </c>
      <c r="B81" s="26"/>
      <c r="C81" s="352"/>
      <c r="D81" s="731"/>
      <c r="E81" s="730"/>
      <c r="F81" s="890">
        <v>1</v>
      </c>
      <c r="G81" s="891" t="s">
        <v>3094</v>
      </c>
      <c r="H81" s="892">
        <v>500</v>
      </c>
      <c r="I81" s="892">
        <v>2</v>
      </c>
      <c r="J81" s="892">
        <v>1000</v>
      </c>
      <c r="K81" s="2324">
        <v>13506.300000000001</v>
      </c>
      <c r="L81" s="2324">
        <f t="shared" si="2"/>
        <v>27.012600000000003</v>
      </c>
      <c r="M81" s="2532">
        <f>L81*(1-(VLOOKUP(A81,'Cennik numeryczny'!$A$2:$N$1462,14,FALSE)))</f>
        <v>27.012600000000003</v>
      </c>
      <c r="N81" s="1070" t="str">
        <f>VLOOKUP($A81,'Cennik numeryczny'!$A$2:$K$1857,10,FALSE)</f>
        <v>C</v>
      </c>
      <c r="O81" s="1071">
        <f>VLOOKUP($A81,'Cennik numeryczny'!$A$2:$K$1857,11,FALSE)</f>
        <v>1000</v>
      </c>
      <c r="P81" s="816" t="s">
        <v>3827</v>
      </c>
      <c r="Q81" s="503"/>
      <c r="R81" s="353"/>
      <c r="S81" s="353"/>
    </row>
    <row r="82" spans="1:19" ht="13">
      <c r="A82" s="757" t="s">
        <v>4161</v>
      </c>
      <c r="B82" s="26"/>
      <c r="C82" s="352"/>
      <c r="D82" s="731"/>
      <c r="E82" s="730"/>
      <c r="F82" s="890">
        <v>1.2</v>
      </c>
      <c r="G82" s="891" t="s">
        <v>136</v>
      </c>
      <c r="H82" s="892">
        <v>18</v>
      </c>
      <c r="I82" s="892">
        <v>56</v>
      </c>
      <c r="J82" s="892">
        <v>1008</v>
      </c>
      <c r="K82" s="2324">
        <v>441.21</v>
      </c>
      <c r="L82" s="2324">
        <f t="shared" si="2"/>
        <v>24.511666666666667</v>
      </c>
      <c r="M82" s="2532">
        <f>L82*(1-(VLOOKUP(A82,'Cennik numeryczny'!$A$2:$N$1462,14,FALSE)))</f>
        <v>24.511666666666667</v>
      </c>
      <c r="N82" s="1070" t="str">
        <f>VLOOKUP($A82,'Cennik numeryczny'!$A$2:$K$1857,10,FALSE)</f>
        <v>A</v>
      </c>
      <c r="O82" s="1071">
        <f>VLOOKUP($A82,'Cennik numeryczny'!$A$2:$K$1857,11,FALSE)</f>
        <v>18</v>
      </c>
      <c r="P82" s="816" t="s">
        <v>3827</v>
      </c>
      <c r="Q82" s="503"/>
      <c r="R82" s="353"/>
      <c r="S82" s="353"/>
    </row>
    <row r="83" spans="1:19" ht="13">
      <c r="A83" s="757" t="s">
        <v>4701</v>
      </c>
      <c r="B83" s="26"/>
      <c r="C83" s="352"/>
      <c r="D83" s="731"/>
      <c r="E83" s="730"/>
      <c r="F83" s="890">
        <v>1.2</v>
      </c>
      <c r="G83" s="891" t="s">
        <v>3094</v>
      </c>
      <c r="H83" s="892">
        <v>500</v>
      </c>
      <c r="I83" s="892">
        <v>2</v>
      </c>
      <c r="J83" s="892">
        <v>1000</v>
      </c>
      <c r="K83" s="2324">
        <v>13307.4</v>
      </c>
      <c r="L83" s="2324">
        <f t="shared" si="2"/>
        <v>26.614799999999999</v>
      </c>
      <c r="M83" s="2532">
        <f>L83*(1-(VLOOKUP(A83,'Cennik numeryczny'!$A$2:$N$1462,14,FALSE)))</f>
        <v>26.614799999999999</v>
      </c>
      <c r="N83" s="1070" t="str">
        <f>VLOOKUP($A83,'Cennik numeryczny'!$A$2:$K$1857,10,FALSE)</f>
        <v>A</v>
      </c>
      <c r="O83" s="1071">
        <f>VLOOKUP($A83,'Cennik numeryczny'!$A$2:$K$1857,11,FALSE)</f>
        <v>500</v>
      </c>
      <c r="P83" s="816" t="s">
        <v>3827</v>
      </c>
      <c r="Q83" s="503"/>
      <c r="R83" s="353"/>
      <c r="S83" s="353"/>
    </row>
    <row r="84" spans="1:19" ht="13">
      <c r="A84" s="757" t="s">
        <v>4226</v>
      </c>
      <c r="B84" s="26"/>
      <c r="C84" s="352"/>
      <c r="D84" s="731"/>
      <c r="E84" s="730"/>
      <c r="F84" s="890">
        <v>1.2</v>
      </c>
      <c r="G84" s="891" t="s">
        <v>567</v>
      </c>
      <c r="H84" s="892">
        <v>250</v>
      </c>
      <c r="I84" s="892">
        <v>4</v>
      </c>
      <c r="J84" s="892">
        <v>1000</v>
      </c>
      <c r="K84" s="2324">
        <v>6776.8</v>
      </c>
      <c r="L84" s="2324">
        <f t="shared" si="2"/>
        <v>27.107200000000002</v>
      </c>
      <c r="M84" s="2532">
        <f>L84*(1-(VLOOKUP(A84,'Cennik numeryczny'!$A$2:$N$1462,14,FALSE)))</f>
        <v>27.107200000000002</v>
      </c>
      <c r="N84" s="1070" t="str">
        <f>VLOOKUP($A84,'Cennik numeryczny'!$A$2:$K$1857,10,FALSE)</f>
        <v>A</v>
      </c>
      <c r="O84" s="1071">
        <f>VLOOKUP($A84,'Cennik numeryczny'!$A$2:$K$1857,11,FALSE)</f>
        <v>250</v>
      </c>
      <c r="P84" s="816" t="s">
        <v>3827</v>
      </c>
      <c r="Q84" s="503"/>
      <c r="R84" s="353"/>
      <c r="S84" s="353"/>
    </row>
    <row r="85" spans="1:19" ht="13.5" thickBot="1">
      <c r="A85" s="836" t="s">
        <v>4153</v>
      </c>
      <c r="B85" s="897"/>
      <c r="C85" s="837"/>
      <c r="D85" s="779"/>
      <c r="E85" s="838"/>
      <c r="F85" s="1169">
        <v>1.6</v>
      </c>
      <c r="G85" s="1075" t="s">
        <v>136</v>
      </c>
      <c r="H85" s="1170">
        <v>18</v>
      </c>
      <c r="I85" s="1170">
        <v>56</v>
      </c>
      <c r="J85" s="1170">
        <v>1008</v>
      </c>
      <c r="K85" s="1454">
        <v>449.96</v>
      </c>
      <c r="L85" s="1454">
        <f t="shared" si="2"/>
        <v>24.997777777777777</v>
      </c>
      <c r="M85" s="2534">
        <f>L85*(1-(VLOOKUP(A85,'Cennik numeryczny'!$A$2:$N$1462,14,FALSE)))</f>
        <v>24.997777777777777</v>
      </c>
      <c r="N85" s="1068" t="str">
        <f>VLOOKUP($A85,'Cennik numeryczny'!$A$2:$K$1857,10,FALSE)</f>
        <v>C</v>
      </c>
      <c r="O85" s="1178">
        <f>VLOOKUP($A85,'Cennik numeryczny'!$A$2:$K$1857,11,FALSE)</f>
        <v>1008</v>
      </c>
      <c r="P85" s="1063" t="s">
        <v>3827</v>
      </c>
      <c r="Q85" s="503"/>
      <c r="R85" s="353"/>
      <c r="S85" s="353"/>
    </row>
    <row r="86" spans="1:19" ht="13.5" thickTop="1">
      <c r="A86" s="770" t="s">
        <v>686</v>
      </c>
      <c r="B86" s="1328"/>
      <c r="C86" s="1331" t="s">
        <v>1330</v>
      </c>
      <c r="D86" s="771" t="s">
        <v>44</v>
      </c>
      <c r="E86" s="875" t="s">
        <v>48</v>
      </c>
      <c r="F86" s="893">
        <v>0.8</v>
      </c>
      <c r="G86" s="843" t="s">
        <v>572</v>
      </c>
      <c r="H86" s="847">
        <v>15</v>
      </c>
      <c r="I86" s="847">
        <v>56</v>
      </c>
      <c r="J86" s="847">
        <v>840</v>
      </c>
      <c r="K86" s="1450">
        <v>437.02999999999992</v>
      </c>
      <c r="L86" s="1450">
        <f t="shared" si="1"/>
        <v>29.135333333333328</v>
      </c>
      <c r="M86" s="2531">
        <f>L86*(1-(VLOOKUP(A86,'Cennik numeryczny'!$A$2:$N$1462,14,FALSE)))</f>
        <v>29.135333333333328</v>
      </c>
      <c r="N86" s="1065" t="str">
        <f>VLOOKUP($A86,'Cennik numeryczny'!$A$2:$K$1857,10,FALSE)</f>
        <v>A</v>
      </c>
      <c r="O86" s="1069">
        <f>VLOOKUP($A86,'Cennik numeryczny'!$A$2:$K$1857,11,FALSE)</f>
        <v>15</v>
      </c>
      <c r="P86" s="1044" t="s">
        <v>3827</v>
      </c>
      <c r="Q86" s="503"/>
      <c r="R86" s="353"/>
      <c r="S86" s="353"/>
    </row>
    <row r="87" spans="1:19" ht="13">
      <c r="A87" s="887" t="s">
        <v>221</v>
      </c>
      <c r="B87" s="896"/>
      <c r="C87" s="352"/>
      <c r="D87" s="731"/>
      <c r="E87" s="730"/>
      <c r="F87" s="888">
        <v>0.8</v>
      </c>
      <c r="G87" s="889" t="s">
        <v>565</v>
      </c>
      <c r="H87" s="769">
        <v>200</v>
      </c>
      <c r="I87" s="769">
        <v>4</v>
      </c>
      <c r="J87" s="769">
        <v>800</v>
      </c>
      <c r="K87" s="2324">
        <v>5886.73</v>
      </c>
      <c r="L87" s="2324">
        <f t="shared" si="1"/>
        <v>29.433649999999997</v>
      </c>
      <c r="M87" s="2532">
        <f>L87*(1-(VLOOKUP(A87,'Cennik numeryczny'!$A$2:$N$1462,14,FALSE)))</f>
        <v>29.433649999999997</v>
      </c>
      <c r="N87" s="1406" t="str">
        <f>VLOOKUP($A87,'Cennik numeryczny'!$A$2:$K$1857,10,FALSE)</f>
        <v>A</v>
      </c>
      <c r="O87" s="1071">
        <f>VLOOKUP($A87,'Cennik numeryczny'!$A$2:$K$1857,11,FALSE)</f>
        <v>200</v>
      </c>
      <c r="P87" s="816" t="s">
        <v>3827</v>
      </c>
      <c r="Q87" s="503"/>
      <c r="R87" s="353"/>
      <c r="S87" s="353"/>
    </row>
    <row r="88" spans="1:19" ht="13">
      <c r="A88" s="775" t="s">
        <v>687</v>
      </c>
      <c r="B88" s="896"/>
      <c r="C88" s="352"/>
      <c r="D88" s="731"/>
      <c r="E88" s="730"/>
      <c r="F88" s="890">
        <v>1</v>
      </c>
      <c r="G88" s="891" t="s">
        <v>566</v>
      </c>
      <c r="H88" s="892">
        <v>18</v>
      </c>
      <c r="I88" s="892" t="s">
        <v>521</v>
      </c>
      <c r="J88" s="892">
        <v>1008</v>
      </c>
      <c r="K88" s="2324">
        <v>441.45</v>
      </c>
      <c r="L88" s="2324">
        <f t="shared" si="1"/>
        <v>24.524999999999999</v>
      </c>
      <c r="M88" s="2532">
        <f>L88*(1-(VLOOKUP(A88,'Cennik numeryczny'!$A$2:$N$1462,14,FALSE)))</f>
        <v>24.524999999999999</v>
      </c>
      <c r="N88" s="1070" t="str">
        <f>VLOOKUP($A88,'Cennik numeryczny'!$A$2:$K$1857,10,FALSE)</f>
        <v>A</v>
      </c>
      <c r="O88" s="1071">
        <f>VLOOKUP($A88,'Cennik numeryczny'!$A$2:$K$1857,11,FALSE)</f>
        <v>18</v>
      </c>
      <c r="P88" s="816" t="s">
        <v>3827</v>
      </c>
      <c r="Q88" s="503"/>
      <c r="R88" s="353"/>
      <c r="S88" s="353"/>
    </row>
    <row r="89" spans="1:19" ht="13">
      <c r="A89" s="775" t="s">
        <v>688</v>
      </c>
      <c r="B89" s="896"/>
      <c r="C89" s="352"/>
      <c r="D89" s="731"/>
      <c r="E89" s="730"/>
      <c r="F89" s="890">
        <v>1</v>
      </c>
      <c r="G89" s="891" t="s">
        <v>567</v>
      </c>
      <c r="H89" s="892">
        <v>250</v>
      </c>
      <c r="I89" s="892" t="s">
        <v>517</v>
      </c>
      <c r="J89" s="892">
        <v>1000</v>
      </c>
      <c r="K89" s="2324">
        <v>6609.2700000000013</v>
      </c>
      <c r="L89" s="2324">
        <f t="shared" si="1"/>
        <v>26.437080000000005</v>
      </c>
      <c r="M89" s="2532">
        <f>L89*(1-(VLOOKUP(A89,'Cennik numeryczny'!$A$2:$N$1462,14,FALSE)))</f>
        <v>26.437080000000005</v>
      </c>
      <c r="N89" s="1070" t="str">
        <f>VLOOKUP($A89,'Cennik numeryczny'!$A$2:$K$1857,10,FALSE)</f>
        <v>A</v>
      </c>
      <c r="O89" s="1071">
        <f>VLOOKUP($A89,'Cennik numeryczny'!$A$2:$K$1857,11,FALSE)</f>
        <v>250</v>
      </c>
      <c r="P89" s="816" t="s">
        <v>3827</v>
      </c>
      <c r="Q89" s="503"/>
      <c r="R89" s="353"/>
      <c r="S89" s="353"/>
    </row>
    <row r="90" spans="1:19" ht="13">
      <c r="A90" s="775" t="s">
        <v>3098</v>
      </c>
      <c r="B90" s="896"/>
      <c r="C90" s="352"/>
      <c r="D90" s="731"/>
      <c r="E90" s="730"/>
      <c r="F90" s="890">
        <v>1</v>
      </c>
      <c r="G90" s="891" t="s">
        <v>3094</v>
      </c>
      <c r="H90" s="892">
        <v>500</v>
      </c>
      <c r="I90" s="892" t="s">
        <v>555</v>
      </c>
      <c r="J90" s="892">
        <v>1000</v>
      </c>
      <c r="K90" s="2324">
        <v>13219.17</v>
      </c>
      <c r="L90" s="2324">
        <f t="shared" si="1"/>
        <v>26.43834</v>
      </c>
      <c r="M90" s="2532">
        <f>L90*(1-(VLOOKUP(A90,'Cennik numeryczny'!$A$2:$N$1462,14,FALSE)))</f>
        <v>26.43834</v>
      </c>
      <c r="N90" s="1070" t="str">
        <f>VLOOKUP($A90,'Cennik numeryczny'!$A$2:$K$1857,10,FALSE)</f>
        <v>A</v>
      </c>
      <c r="O90" s="1071">
        <f>VLOOKUP($A90,'Cennik numeryczny'!$A$2:$K$1857,11,FALSE)</f>
        <v>500</v>
      </c>
      <c r="P90" s="816" t="s">
        <v>3827</v>
      </c>
      <c r="Q90" s="503"/>
      <c r="R90" s="353"/>
      <c r="S90" s="353"/>
    </row>
    <row r="91" spans="1:19" ht="13">
      <c r="A91" s="775" t="s">
        <v>689</v>
      </c>
      <c r="B91" s="896"/>
      <c r="C91" s="352"/>
      <c r="D91" s="731"/>
      <c r="E91" s="1167"/>
      <c r="F91" s="890">
        <v>1.2</v>
      </c>
      <c r="G91" s="891" t="s">
        <v>566</v>
      </c>
      <c r="H91" s="892">
        <v>18</v>
      </c>
      <c r="I91" s="892" t="s">
        <v>521</v>
      </c>
      <c r="J91" s="892">
        <v>1008</v>
      </c>
      <c r="K91" s="2324">
        <v>430.90000000000003</v>
      </c>
      <c r="L91" s="2324">
        <f t="shared" si="1"/>
        <v>23.93888888888889</v>
      </c>
      <c r="M91" s="2532">
        <f>L91*(1-(VLOOKUP(A91,'Cennik numeryczny'!$A$2:$N$1462,14,FALSE)))</f>
        <v>23.93888888888889</v>
      </c>
      <c r="N91" s="1070" t="str">
        <f>VLOOKUP($A91,'Cennik numeryczny'!$A$2:$K$1857,10,FALSE)</f>
        <v>A</v>
      </c>
      <c r="O91" s="1071">
        <f>VLOOKUP($A91,'Cennik numeryczny'!$A$2:$K$1857,11,FALSE)</f>
        <v>18</v>
      </c>
      <c r="P91" s="816" t="s">
        <v>3827</v>
      </c>
      <c r="Q91" s="503"/>
      <c r="R91" s="353"/>
      <c r="S91" s="353"/>
    </row>
    <row r="92" spans="1:19" ht="13">
      <c r="A92" s="455" t="s">
        <v>690</v>
      </c>
      <c r="B92" s="896"/>
      <c r="C92" s="352"/>
      <c r="D92" s="731"/>
      <c r="E92" s="1167"/>
      <c r="F92" s="745">
        <v>1.2</v>
      </c>
      <c r="G92" s="1451" t="s">
        <v>567</v>
      </c>
      <c r="H92" s="746">
        <v>250</v>
      </c>
      <c r="I92" s="746" t="s">
        <v>517</v>
      </c>
      <c r="J92" s="746">
        <v>1000</v>
      </c>
      <c r="K92" s="2324">
        <v>6433.6200000000008</v>
      </c>
      <c r="L92" s="2324">
        <f t="shared" si="1"/>
        <v>25.734480000000005</v>
      </c>
      <c r="M92" s="2532">
        <f>L92*(1-(VLOOKUP(A92,'Cennik numeryczny'!$A$2:$N$1462,14,FALSE)))</f>
        <v>25.734480000000005</v>
      </c>
      <c r="N92" s="1446" t="str">
        <f>VLOOKUP($A92,'Cennik numeryczny'!$A$2:$K$1857,10,FALSE)</f>
        <v>A</v>
      </c>
      <c r="O92" s="1071">
        <f>VLOOKUP($A92,'Cennik numeryczny'!$A$2:$K$1857,11,FALSE)</f>
        <v>250</v>
      </c>
      <c r="P92" s="816" t="s">
        <v>3827</v>
      </c>
      <c r="Q92" s="503"/>
      <c r="R92" s="353"/>
      <c r="S92" s="353"/>
    </row>
    <row r="93" spans="1:19" ht="13">
      <c r="A93" s="455" t="s">
        <v>5115</v>
      </c>
      <c r="B93" s="896"/>
      <c r="C93" s="352"/>
      <c r="D93" s="731"/>
      <c r="E93" s="1167"/>
      <c r="F93" s="745">
        <v>1.2</v>
      </c>
      <c r="G93" s="1451" t="s">
        <v>5116</v>
      </c>
      <c r="H93" s="746">
        <v>250</v>
      </c>
      <c r="I93" s="746">
        <v>4</v>
      </c>
      <c r="J93" s="746">
        <v>1000</v>
      </c>
      <c r="K93" s="2324">
        <v>6447.02</v>
      </c>
      <c r="L93" s="2324">
        <f>K93/H93</f>
        <v>25.788080000000001</v>
      </c>
      <c r="M93" s="2532">
        <f>L93*(1-(VLOOKUP(A93,'Cennik numeryczny'!$A$2:$N$1462,14,FALSE)))</f>
        <v>25.788080000000001</v>
      </c>
      <c r="N93" s="1446" t="str">
        <f>VLOOKUP($A93,'Cennik numeryczny'!$A$2:$K$1857,10,FALSE)</f>
        <v>A</v>
      </c>
      <c r="O93" s="1071">
        <f>VLOOKUP($A93,'Cennik numeryczny'!$A$2:$K$1857,11,FALSE)</f>
        <v>250</v>
      </c>
      <c r="P93" s="816" t="s">
        <v>3827</v>
      </c>
      <c r="Q93" s="503"/>
      <c r="R93" s="353"/>
      <c r="S93" s="353"/>
    </row>
    <row r="94" spans="1:19" ht="13">
      <c r="A94" s="455" t="s">
        <v>3099</v>
      </c>
      <c r="B94" s="896"/>
      <c r="C94" s="352"/>
      <c r="D94" s="731"/>
      <c r="E94" s="1167"/>
      <c r="F94" s="745">
        <v>1.2</v>
      </c>
      <c r="G94" s="891" t="s">
        <v>3094</v>
      </c>
      <c r="H94" s="892">
        <v>500</v>
      </c>
      <c r="I94" s="892" t="s">
        <v>555</v>
      </c>
      <c r="J94" s="892">
        <v>1000</v>
      </c>
      <c r="K94" s="2324">
        <v>12866.65</v>
      </c>
      <c r="L94" s="2324">
        <f t="shared" si="1"/>
        <v>25.7333</v>
      </c>
      <c r="M94" s="2532">
        <f>L94*(1-(VLOOKUP(A94,'Cennik numeryczny'!$A$2:$N$1462,14,FALSE)))</f>
        <v>25.7333</v>
      </c>
      <c r="N94" s="1446" t="str">
        <f>VLOOKUP($A94,'Cennik numeryczny'!$A$2:$K$1857,10,FALSE)</f>
        <v>A</v>
      </c>
      <c r="O94" s="1071">
        <f>VLOOKUP($A94,'Cennik numeryczny'!$A$2:$K$1857,11,FALSE)</f>
        <v>500</v>
      </c>
      <c r="P94" s="816" t="s">
        <v>3827</v>
      </c>
      <c r="Q94" s="503"/>
      <c r="R94" s="353"/>
      <c r="S94" s="353"/>
    </row>
    <row r="95" spans="1:19" ht="13">
      <c r="A95" s="455" t="s">
        <v>4621</v>
      </c>
      <c r="B95" s="896"/>
      <c r="C95" s="352"/>
      <c r="D95" s="731"/>
      <c r="E95" s="1167"/>
      <c r="F95" s="745">
        <v>1.4</v>
      </c>
      <c r="G95" s="891" t="s">
        <v>566</v>
      </c>
      <c r="H95" s="892">
        <v>18</v>
      </c>
      <c r="I95" s="892">
        <v>56</v>
      </c>
      <c r="J95" s="892">
        <v>1008</v>
      </c>
      <c r="K95" s="2324">
        <v>442.53000000000003</v>
      </c>
      <c r="L95" s="2324">
        <f t="shared" si="1"/>
        <v>24.585000000000001</v>
      </c>
      <c r="M95" s="2532">
        <f>L95*(1-(VLOOKUP(A95,'Cennik numeryczny'!$A$2:$N$1462,14,FALSE)))</f>
        <v>24.585000000000001</v>
      </c>
      <c r="N95" s="1446" t="str">
        <f>VLOOKUP($A95,'Cennik numeryczny'!$A$2:$K$1857,10,FALSE)</f>
        <v>C</v>
      </c>
      <c r="O95" s="1071">
        <f>VLOOKUP($A95,'Cennik numeryczny'!$A$2:$K$1857,11,FALSE)</f>
        <v>1008</v>
      </c>
      <c r="P95" s="816" t="s">
        <v>3827</v>
      </c>
      <c r="Q95" s="503"/>
      <c r="R95" s="353"/>
      <c r="S95" s="353"/>
    </row>
    <row r="96" spans="1:19" ht="13">
      <c r="A96" s="455" t="s">
        <v>220</v>
      </c>
      <c r="B96" s="896"/>
      <c r="C96" s="352"/>
      <c r="D96" s="731"/>
      <c r="E96" s="1167"/>
      <c r="F96" s="745">
        <v>1.6</v>
      </c>
      <c r="G96" s="891" t="s">
        <v>566</v>
      </c>
      <c r="H96" s="892">
        <v>18</v>
      </c>
      <c r="I96" s="892">
        <v>56</v>
      </c>
      <c r="J96" s="892">
        <v>1008</v>
      </c>
      <c r="K96" s="2324">
        <v>428</v>
      </c>
      <c r="L96" s="2324">
        <f t="shared" si="1"/>
        <v>23.777777777777779</v>
      </c>
      <c r="M96" s="2532">
        <f>L96*(1-(VLOOKUP(A96,'Cennik numeryczny'!$A$2:$N$1462,14,FALSE)))</f>
        <v>23.777777777777779</v>
      </c>
      <c r="N96" s="1446" t="str">
        <f>VLOOKUP($A96,'Cennik numeryczny'!$A$2:$K$1857,10,FALSE)</f>
        <v>A</v>
      </c>
      <c r="O96" s="1071">
        <f>VLOOKUP($A96,'Cennik numeryczny'!$A$2:$K$1857,11,FALSE)</f>
        <v>18</v>
      </c>
      <c r="P96" s="816" t="s">
        <v>3827</v>
      </c>
      <c r="Q96" s="503"/>
      <c r="R96" s="353"/>
      <c r="S96" s="353"/>
    </row>
    <row r="97" spans="1:19" ht="13.5" thickBot="1">
      <c r="A97" s="1329" t="s">
        <v>3100</v>
      </c>
      <c r="B97" s="1330"/>
      <c r="C97" s="837"/>
      <c r="D97" s="779"/>
      <c r="E97" s="1168"/>
      <c r="F97" s="1169">
        <v>1.6</v>
      </c>
      <c r="G97" s="1075" t="s">
        <v>3094</v>
      </c>
      <c r="H97" s="1170">
        <v>500</v>
      </c>
      <c r="I97" s="1170">
        <v>2</v>
      </c>
      <c r="J97" s="1170">
        <v>1000</v>
      </c>
      <c r="K97" s="1454">
        <v>12774.44</v>
      </c>
      <c r="L97" s="1454">
        <f t="shared" si="1"/>
        <v>25.54888</v>
      </c>
      <c r="M97" s="2534">
        <f>L97*(1-(VLOOKUP(A97,'Cennik numeryczny'!$A$2:$N$1462,14,FALSE)))</f>
        <v>25.54888</v>
      </c>
      <c r="N97" s="1072" t="str">
        <f>VLOOKUP($A97,'Cennik numeryczny'!$A$2:$K$1857,10,FALSE)</f>
        <v>A</v>
      </c>
      <c r="O97" s="1073">
        <f>VLOOKUP($A97,'Cennik numeryczny'!$A$2:$K$1857,11,FALSE)</f>
        <v>500</v>
      </c>
      <c r="P97" s="1074" t="s">
        <v>3827</v>
      </c>
      <c r="Q97" s="503"/>
      <c r="R97" s="353"/>
      <c r="S97" s="353"/>
    </row>
    <row r="98" spans="1:19" ht="13.5" thickTop="1">
      <c r="A98" s="2267">
        <v>1264086700</v>
      </c>
      <c r="B98" s="1332"/>
      <c r="C98" s="1331" t="s">
        <v>642</v>
      </c>
      <c r="D98" s="771" t="s">
        <v>44</v>
      </c>
      <c r="E98" s="1035" t="s">
        <v>48</v>
      </c>
      <c r="F98" s="1559">
        <v>0.8</v>
      </c>
      <c r="G98" s="771" t="s">
        <v>958</v>
      </c>
      <c r="H98" s="2268">
        <v>15</v>
      </c>
      <c r="I98" s="2268">
        <v>56</v>
      </c>
      <c r="J98" s="2268">
        <v>840</v>
      </c>
      <c r="K98" s="1450">
        <v>458.03</v>
      </c>
      <c r="L98" s="1450">
        <f>K98/H98</f>
        <v>30.53533333333333</v>
      </c>
      <c r="M98" s="2531">
        <f>L98*(1-(VLOOKUP(A98,'Cennik numeryczny'!$A$2:$N$1462,14,FALSE)))</f>
        <v>30.53533333333333</v>
      </c>
      <c r="N98" s="1560" t="str">
        <f>VLOOKUP($A98,'Cennik numeryczny'!$A$2:$K$1857,10,FALSE)</f>
        <v>A</v>
      </c>
      <c r="O98" s="2269">
        <f>VLOOKUP($A98,'Cennik numeryczny'!$A$2:$K$1857,11,FALSE)</f>
        <v>15</v>
      </c>
      <c r="P98" s="1648" t="s">
        <v>3827</v>
      </c>
      <c r="Q98" s="503"/>
      <c r="R98" s="353"/>
      <c r="S98" s="353"/>
    </row>
    <row r="99" spans="1:19" ht="13">
      <c r="A99" s="757">
        <v>1264087700</v>
      </c>
      <c r="B99" s="26"/>
      <c r="C99" s="352"/>
      <c r="D99" s="731"/>
      <c r="E99" s="1167"/>
      <c r="F99" s="890">
        <v>0.8</v>
      </c>
      <c r="G99" s="891" t="s">
        <v>570</v>
      </c>
      <c r="H99" s="892">
        <v>15</v>
      </c>
      <c r="I99" s="892">
        <v>56</v>
      </c>
      <c r="J99" s="892">
        <v>840</v>
      </c>
      <c r="K99" s="2324">
        <v>456.02999999999992</v>
      </c>
      <c r="L99" s="2324">
        <f t="shared" si="1"/>
        <v>30.401999999999994</v>
      </c>
      <c r="M99" s="2532">
        <f>L99*(1-(VLOOKUP(A99,'Cennik numeryczny'!$A$2:$N$1462,14,FALSE)))</f>
        <v>30.401999999999994</v>
      </c>
      <c r="N99" s="1070" t="str">
        <f>VLOOKUP($A99,'Cennik numeryczny'!$A$2:$K$1857,10,FALSE)</f>
        <v>A</v>
      </c>
      <c r="O99" s="1071">
        <f>VLOOKUP($A99,'Cennik numeryczny'!$A$2:$K$1857,11,FALSE)</f>
        <v>15</v>
      </c>
      <c r="P99" s="816" t="s">
        <v>3827</v>
      </c>
      <c r="Q99" s="503"/>
      <c r="R99" s="353"/>
      <c r="S99" s="353"/>
    </row>
    <row r="100" spans="1:19" ht="13">
      <c r="A100" s="757">
        <v>1264089300</v>
      </c>
      <c r="B100" s="26"/>
      <c r="C100" s="352"/>
      <c r="D100" s="731"/>
      <c r="E100" s="1167"/>
      <c r="F100" s="890">
        <v>0.8</v>
      </c>
      <c r="G100" s="891" t="s">
        <v>565</v>
      </c>
      <c r="H100" s="892">
        <v>200</v>
      </c>
      <c r="I100" s="892" t="s">
        <v>517</v>
      </c>
      <c r="J100" s="892">
        <v>800</v>
      </c>
      <c r="K100" s="2324">
        <v>5962</v>
      </c>
      <c r="L100" s="2324">
        <f t="shared" si="1"/>
        <v>29.81</v>
      </c>
      <c r="M100" s="2324">
        <f>L100*(1-(VLOOKUP(A100,'Cennik numeryczny'!$A$2:$N$1462,14,FALSE)))</f>
        <v>29.81</v>
      </c>
      <c r="N100" s="1070" t="str">
        <f>VLOOKUP($A100,'Cennik numeryczny'!$A$2:$K$1857,10,FALSE)</f>
        <v>A</v>
      </c>
      <c r="O100" s="1071">
        <f>VLOOKUP($A100,'Cennik numeryczny'!$A$2:$K$1857,11,FALSE)</f>
        <v>200</v>
      </c>
      <c r="P100" s="816" t="s">
        <v>3827</v>
      </c>
      <c r="Q100" s="503"/>
      <c r="R100" s="353"/>
      <c r="S100" s="353"/>
    </row>
    <row r="101" spans="1:19" ht="13">
      <c r="A101" s="757">
        <v>1264106710</v>
      </c>
      <c r="B101" s="26"/>
      <c r="C101" s="352"/>
      <c r="D101" s="731"/>
      <c r="E101" s="1167"/>
      <c r="F101" s="890">
        <v>1</v>
      </c>
      <c r="G101" s="891" t="s">
        <v>136</v>
      </c>
      <c r="H101" s="892">
        <v>18</v>
      </c>
      <c r="I101" s="892" t="s">
        <v>521</v>
      </c>
      <c r="J101" s="892">
        <v>1008</v>
      </c>
      <c r="K101" s="2324">
        <v>449.88</v>
      </c>
      <c r="L101" s="2324">
        <f t="shared" si="1"/>
        <v>24.993333333333332</v>
      </c>
      <c r="M101" s="2532">
        <f>L101*(1-(VLOOKUP(A101,'Cennik numeryczny'!$A$2:$N$1462,14,FALSE)))</f>
        <v>24.993333333333332</v>
      </c>
      <c r="N101" s="1070" t="str">
        <f>VLOOKUP($A101,'Cennik numeryczny'!$A$2:$K$1857,10,FALSE)</f>
        <v>A</v>
      </c>
      <c r="O101" s="1071">
        <f>VLOOKUP($A101,'Cennik numeryczny'!$A$2:$K$1857,11,FALSE)</f>
        <v>18</v>
      </c>
      <c r="P101" s="816" t="s">
        <v>3827</v>
      </c>
      <c r="Q101" s="503"/>
      <c r="R101" s="353"/>
      <c r="S101" s="353"/>
    </row>
    <row r="102" spans="1:19" ht="13">
      <c r="A102" s="757">
        <v>1264107710</v>
      </c>
      <c r="B102" s="26"/>
      <c r="C102" s="352"/>
      <c r="D102" s="731"/>
      <c r="E102" s="1167"/>
      <c r="F102" s="890">
        <v>1</v>
      </c>
      <c r="G102" s="891" t="s">
        <v>571</v>
      </c>
      <c r="H102" s="892">
        <v>18</v>
      </c>
      <c r="I102" s="892">
        <v>56</v>
      </c>
      <c r="J102" s="892">
        <v>1008</v>
      </c>
      <c r="K102" s="2324">
        <v>433.22999999999996</v>
      </c>
      <c r="L102" s="2324">
        <f t="shared" si="1"/>
        <v>24.068333333333332</v>
      </c>
      <c r="M102" s="2532">
        <f>L102*(1-(VLOOKUP(A102,'Cennik numeryczny'!$A$2:$N$1462,14,FALSE)))</f>
        <v>24.068333333333332</v>
      </c>
      <c r="N102" s="1070" t="str">
        <f>VLOOKUP($A102,'Cennik numeryczny'!$A$2:$K$1857,10,FALSE)</f>
        <v>A</v>
      </c>
      <c r="O102" s="1071">
        <f>VLOOKUP($A102,'Cennik numeryczny'!$A$2:$K$1857,11,FALSE)</f>
        <v>18</v>
      </c>
      <c r="P102" s="816" t="s">
        <v>3827</v>
      </c>
      <c r="Q102" s="503"/>
      <c r="R102" s="353"/>
      <c r="S102" s="353"/>
    </row>
    <row r="103" spans="1:19" ht="13">
      <c r="A103" s="757">
        <v>1264109320</v>
      </c>
      <c r="B103" s="26"/>
      <c r="C103" s="352"/>
      <c r="D103" s="731"/>
      <c r="E103" s="1167"/>
      <c r="F103" s="890">
        <v>1</v>
      </c>
      <c r="G103" s="891" t="s">
        <v>567</v>
      </c>
      <c r="H103" s="892">
        <v>250</v>
      </c>
      <c r="I103" s="892" t="s">
        <v>517</v>
      </c>
      <c r="J103" s="892">
        <v>1000</v>
      </c>
      <c r="K103" s="2324">
        <v>6487.3500000000013</v>
      </c>
      <c r="L103" s="2324">
        <f t="shared" ref="L103:L123" si="3">K103/H103</f>
        <v>25.949400000000004</v>
      </c>
      <c r="M103" s="2532">
        <f>L103*(1-(VLOOKUP(A103,'Cennik numeryczny'!$A$2:$N$1462,14,FALSE)))</f>
        <v>25.949400000000004</v>
      </c>
      <c r="N103" s="1070" t="str">
        <f>VLOOKUP($A103,'Cennik numeryczny'!$A$2:$K$1857,10,FALSE)</f>
        <v>A</v>
      </c>
      <c r="O103" s="1071">
        <f>VLOOKUP($A103,'Cennik numeryczny'!$A$2:$K$1857,11,FALSE)</f>
        <v>250</v>
      </c>
      <c r="P103" s="816" t="s">
        <v>3827</v>
      </c>
      <c r="Q103" s="503"/>
      <c r="R103" s="353"/>
      <c r="S103" s="353"/>
    </row>
    <row r="104" spans="1:19" ht="13">
      <c r="A104" s="757" t="s">
        <v>3102</v>
      </c>
      <c r="B104" s="26"/>
      <c r="C104" s="352"/>
      <c r="D104" s="731"/>
      <c r="E104" s="1167"/>
      <c r="F104" s="890">
        <v>1</v>
      </c>
      <c r="G104" s="891" t="s">
        <v>3094</v>
      </c>
      <c r="H104" s="892">
        <v>500</v>
      </c>
      <c r="I104" s="892">
        <v>2</v>
      </c>
      <c r="J104" s="892">
        <v>1000</v>
      </c>
      <c r="K104" s="2324">
        <v>12974.75</v>
      </c>
      <c r="L104" s="2324">
        <f t="shared" si="3"/>
        <v>25.9495</v>
      </c>
      <c r="M104" s="2532">
        <f>L104*(1-(VLOOKUP(A104,'Cennik numeryczny'!$A$2:$N$1462,14,FALSE)))</f>
        <v>25.9495</v>
      </c>
      <c r="N104" s="1070" t="str">
        <f>VLOOKUP($A104,'Cennik numeryczny'!$A$2:$K$1857,10,FALSE)</f>
        <v>A</v>
      </c>
      <c r="O104" s="1071">
        <f>VLOOKUP($A104,'Cennik numeryczny'!$A$2:$K$1857,11,FALSE)</f>
        <v>500</v>
      </c>
      <c r="P104" s="816" t="s">
        <v>3827</v>
      </c>
      <c r="Q104" s="503"/>
      <c r="R104" s="353"/>
      <c r="S104" s="353"/>
    </row>
    <row r="105" spans="1:19" ht="13">
      <c r="A105" s="757">
        <v>1264126710</v>
      </c>
      <c r="B105" s="26"/>
      <c r="C105" s="352"/>
      <c r="D105" s="731"/>
      <c r="E105" s="1167"/>
      <c r="F105" s="890">
        <v>1.2</v>
      </c>
      <c r="G105" s="891" t="s">
        <v>136</v>
      </c>
      <c r="H105" s="892">
        <v>18</v>
      </c>
      <c r="I105" s="892" t="s">
        <v>521</v>
      </c>
      <c r="J105" s="892">
        <v>1008</v>
      </c>
      <c r="K105" s="2324">
        <v>440.42999999999995</v>
      </c>
      <c r="L105" s="2324">
        <f t="shared" si="3"/>
        <v>24.46833333333333</v>
      </c>
      <c r="M105" s="2532">
        <f>L105*(1-(VLOOKUP(A105,'Cennik numeryczny'!$A$2:$N$1462,14,FALSE)))</f>
        <v>24.46833333333333</v>
      </c>
      <c r="N105" s="1070" t="str">
        <f>VLOOKUP($A105,'Cennik numeryczny'!$A$2:$K$1857,10,FALSE)</f>
        <v>A</v>
      </c>
      <c r="O105" s="1071">
        <f>VLOOKUP($A105,'Cennik numeryczny'!$A$2:$K$1857,11,FALSE)</f>
        <v>18</v>
      </c>
      <c r="P105" s="816" t="s">
        <v>3827</v>
      </c>
      <c r="Q105" s="503"/>
      <c r="R105" s="353"/>
      <c r="S105" s="353"/>
    </row>
    <row r="106" spans="1:19" ht="13">
      <c r="A106" s="757">
        <v>1264127710</v>
      </c>
      <c r="B106" s="26"/>
      <c r="C106" s="352"/>
      <c r="D106" s="731"/>
      <c r="E106" s="1167"/>
      <c r="F106" s="890">
        <v>1.2</v>
      </c>
      <c r="G106" s="891" t="s">
        <v>571</v>
      </c>
      <c r="H106" s="892">
        <v>18</v>
      </c>
      <c r="I106" s="892">
        <v>56</v>
      </c>
      <c r="J106" s="892">
        <v>1008</v>
      </c>
      <c r="K106" s="2324">
        <v>424.14000000000004</v>
      </c>
      <c r="L106" s="2324">
        <f t="shared" si="3"/>
        <v>23.563333333333336</v>
      </c>
      <c r="M106" s="2532">
        <f>L106*(1-(VLOOKUP(A106,'Cennik numeryczny'!$A$2:$N$1462,14,FALSE)))</f>
        <v>23.563333333333336</v>
      </c>
      <c r="N106" s="1070" t="str">
        <f>VLOOKUP($A106,'Cennik numeryczny'!$A$2:$K$1857,10,FALSE)</f>
        <v>A</v>
      </c>
      <c r="O106" s="1071">
        <f>VLOOKUP($A106,'Cennik numeryczny'!$A$2:$K$1857,11,FALSE)</f>
        <v>18</v>
      </c>
      <c r="P106" s="816" t="s">
        <v>3827</v>
      </c>
      <c r="Q106" s="503"/>
      <c r="R106" s="353"/>
      <c r="S106" s="353"/>
    </row>
    <row r="107" spans="1:19" ht="13">
      <c r="A107" s="757">
        <v>1264129320</v>
      </c>
      <c r="B107" s="26"/>
      <c r="C107" s="352"/>
      <c r="D107" s="731"/>
      <c r="E107" s="1167"/>
      <c r="F107" s="890">
        <v>1.2</v>
      </c>
      <c r="G107" s="891" t="s">
        <v>567</v>
      </c>
      <c r="H107" s="892">
        <v>250</v>
      </c>
      <c r="I107" s="892" t="s">
        <v>517</v>
      </c>
      <c r="J107" s="892">
        <v>1000</v>
      </c>
      <c r="K107" s="2324">
        <v>6335.27</v>
      </c>
      <c r="L107" s="2324">
        <f t="shared" si="3"/>
        <v>25.341080000000002</v>
      </c>
      <c r="M107" s="2532">
        <f>L107*(1-(VLOOKUP(A107,'Cennik numeryczny'!$A$2:$N$1462,14,FALSE)))</f>
        <v>25.341080000000002</v>
      </c>
      <c r="N107" s="1070" t="str">
        <f>VLOOKUP($A107,'Cennik numeryczny'!$A$2:$K$1857,10,FALSE)</f>
        <v>A</v>
      </c>
      <c r="O107" s="1071">
        <f>VLOOKUP($A107,'Cennik numeryczny'!$A$2:$K$1857,11,FALSE)</f>
        <v>250</v>
      </c>
      <c r="P107" s="816" t="s">
        <v>3827</v>
      </c>
      <c r="Q107" s="503"/>
      <c r="R107" s="353"/>
      <c r="S107" s="353"/>
    </row>
    <row r="108" spans="1:19" ht="13">
      <c r="A108" s="744" t="s">
        <v>3101</v>
      </c>
      <c r="B108" s="26"/>
      <c r="C108" s="352"/>
      <c r="D108" s="731"/>
      <c r="E108" s="1167"/>
      <c r="F108" s="745">
        <v>1.2</v>
      </c>
      <c r="G108" s="1451" t="s">
        <v>3094</v>
      </c>
      <c r="H108" s="746">
        <v>500</v>
      </c>
      <c r="I108" s="746">
        <v>2</v>
      </c>
      <c r="J108" s="746">
        <v>1000</v>
      </c>
      <c r="K108" s="2324">
        <v>12670.53</v>
      </c>
      <c r="L108" s="2324">
        <f t="shared" si="3"/>
        <v>25.341060000000002</v>
      </c>
      <c r="M108" s="2532">
        <f>L108*(1-(VLOOKUP(A108,'Cennik numeryczny'!$A$2:$N$1462,14,FALSE)))</f>
        <v>25.341060000000002</v>
      </c>
      <c r="N108" s="1446" t="str">
        <f>VLOOKUP($A108,'Cennik numeryczny'!$A$2:$K$1857,10,FALSE)</f>
        <v>A</v>
      </c>
      <c r="O108" s="1428">
        <f>VLOOKUP($A108,'Cennik numeryczny'!$A$2:$K$1857,11,FALSE)</f>
        <v>500</v>
      </c>
      <c r="P108" s="1429" t="s">
        <v>3827</v>
      </c>
      <c r="Q108" s="503"/>
      <c r="R108" s="353"/>
      <c r="S108" s="353"/>
    </row>
    <row r="109" spans="1:19" ht="13.5" thickBot="1">
      <c r="A109" s="756">
        <v>1264166710</v>
      </c>
      <c r="B109" s="897"/>
      <c r="C109" s="837"/>
      <c r="D109" s="779"/>
      <c r="E109" s="779"/>
      <c r="F109" s="1169">
        <v>1.6</v>
      </c>
      <c r="G109" s="2270" t="s">
        <v>958</v>
      </c>
      <c r="H109" s="1170">
        <v>18</v>
      </c>
      <c r="I109" s="1170">
        <v>56</v>
      </c>
      <c r="J109" s="1170">
        <v>1008</v>
      </c>
      <c r="K109" s="1454">
        <v>424.29</v>
      </c>
      <c r="L109" s="1454">
        <f t="shared" si="3"/>
        <v>23.571666666666669</v>
      </c>
      <c r="M109" s="2534">
        <f>L109*(1-(VLOOKUP(A109,'Cennik numeryczny'!$A$2:$N$1462,14,FALSE)))</f>
        <v>23.571666666666669</v>
      </c>
      <c r="N109" s="1171" t="str">
        <f>VLOOKUP($A109,'Cennik numeryczny'!$A$2:$K$1857,10,FALSE)</f>
        <v>C</v>
      </c>
      <c r="O109" s="1073">
        <f>VLOOKUP($A109,'Cennik numeryczny'!$A$2:$K$1857,11,FALSE)</f>
        <v>1008</v>
      </c>
      <c r="P109" s="1074" t="s">
        <v>3827</v>
      </c>
      <c r="Q109" s="503"/>
      <c r="R109" s="353"/>
      <c r="S109" s="353"/>
    </row>
    <row r="110" spans="1:19" ht="13.5" thickTop="1">
      <c r="A110" s="770" t="s">
        <v>384</v>
      </c>
      <c r="B110" s="2271"/>
      <c r="C110" s="1087" t="s">
        <v>855</v>
      </c>
      <c r="D110" s="771" t="s">
        <v>47</v>
      </c>
      <c r="E110" s="771" t="s">
        <v>49</v>
      </c>
      <c r="F110" s="893">
        <v>1.6</v>
      </c>
      <c r="G110" s="843"/>
      <c r="H110" s="846">
        <v>5</v>
      </c>
      <c r="I110" s="847">
        <v>180</v>
      </c>
      <c r="J110" s="847">
        <v>900</v>
      </c>
      <c r="K110" s="1450">
        <v>195.77000000000004</v>
      </c>
      <c r="L110" s="1450">
        <f t="shared" si="3"/>
        <v>39.154000000000011</v>
      </c>
      <c r="M110" s="2531">
        <f>L110*(1-(VLOOKUP(A110,'Cennik numeryczny'!$A$2:$N$1462,14,FALSE)))</f>
        <v>39.154000000000011</v>
      </c>
      <c r="N110" s="1065" t="str">
        <f>VLOOKUP($A110,'Cennik numeryczny'!$A$2:$K$1857,10,FALSE)</f>
        <v>A</v>
      </c>
      <c r="O110" s="1069">
        <f>VLOOKUP($A110,'Cennik numeryczny'!$A$2:$K$1857,11,FALSE)</f>
        <v>5</v>
      </c>
      <c r="P110" s="1044" t="s">
        <v>3826</v>
      </c>
      <c r="Q110" s="503"/>
      <c r="R110" s="353"/>
      <c r="S110" s="353"/>
    </row>
    <row r="111" spans="1:19" ht="13">
      <c r="A111" s="775" t="s">
        <v>385</v>
      </c>
      <c r="B111" s="2272"/>
      <c r="C111" s="321"/>
      <c r="D111" s="731"/>
      <c r="E111" s="731"/>
      <c r="F111" s="890">
        <v>2</v>
      </c>
      <c r="G111" s="891"/>
      <c r="H111" s="2273">
        <v>5</v>
      </c>
      <c r="I111" s="892">
        <v>180</v>
      </c>
      <c r="J111" s="892">
        <v>900</v>
      </c>
      <c r="K111" s="2324">
        <v>186.19000000000003</v>
      </c>
      <c r="L111" s="2324">
        <f t="shared" si="3"/>
        <v>37.238000000000007</v>
      </c>
      <c r="M111" s="2532">
        <f>L111*(1-(VLOOKUP(A111,'Cennik numeryczny'!$A$2:$N$1462,14,FALSE)))</f>
        <v>37.238000000000007</v>
      </c>
      <c r="N111" s="1070" t="str">
        <f>VLOOKUP($A111,'Cennik numeryczny'!$A$2:$K$1857,10,FALSE)</f>
        <v>A</v>
      </c>
      <c r="O111" s="1071">
        <f>VLOOKUP($A111,'Cennik numeryczny'!$A$2:$K$1857,11,FALSE)</f>
        <v>5</v>
      </c>
      <c r="P111" s="816" t="s">
        <v>3826</v>
      </c>
      <c r="Q111" s="503"/>
      <c r="R111" s="353"/>
      <c r="S111" s="353"/>
    </row>
    <row r="112" spans="1:19" ht="13">
      <c r="A112" s="775" t="s">
        <v>386</v>
      </c>
      <c r="B112" s="2272"/>
      <c r="C112" s="321"/>
      <c r="D112" s="731"/>
      <c r="E112" s="731"/>
      <c r="F112" s="890">
        <v>2.4</v>
      </c>
      <c r="G112" s="891"/>
      <c r="H112" s="2273">
        <v>5</v>
      </c>
      <c r="I112" s="892">
        <v>180</v>
      </c>
      <c r="J112" s="892">
        <v>900</v>
      </c>
      <c r="K112" s="2324">
        <v>175.53</v>
      </c>
      <c r="L112" s="2324">
        <f t="shared" si="3"/>
        <v>35.106000000000002</v>
      </c>
      <c r="M112" s="2532">
        <f>L112*(1-(VLOOKUP(A112,'Cennik numeryczny'!$A$2:$N$1462,14,FALSE)))</f>
        <v>35.106000000000002</v>
      </c>
      <c r="N112" s="1070" t="str">
        <f>VLOOKUP($A112,'Cennik numeryczny'!$A$2:$K$1857,10,FALSE)</f>
        <v>A</v>
      </c>
      <c r="O112" s="1071">
        <f>VLOOKUP($A112,'Cennik numeryczny'!$A$2:$K$1857,11,FALSE)</f>
        <v>5</v>
      </c>
      <c r="P112" s="816" t="s">
        <v>3826</v>
      </c>
      <c r="Q112" s="503"/>
      <c r="R112" s="353"/>
      <c r="S112" s="353"/>
    </row>
    <row r="113" spans="1:19" ht="13.5" thickBot="1">
      <c r="A113" s="1329" t="s">
        <v>387</v>
      </c>
      <c r="B113" s="2274"/>
      <c r="C113" s="560"/>
      <c r="D113" s="779"/>
      <c r="E113" s="779"/>
      <c r="F113" s="1169">
        <v>3.2</v>
      </c>
      <c r="G113" s="1075"/>
      <c r="H113" s="1605">
        <v>5</v>
      </c>
      <c r="I113" s="1170">
        <v>180</v>
      </c>
      <c r="J113" s="1170">
        <v>900</v>
      </c>
      <c r="K113" s="1454">
        <v>167.00000000000003</v>
      </c>
      <c r="L113" s="1454">
        <f t="shared" si="3"/>
        <v>33.400000000000006</v>
      </c>
      <c r="M113" s="2534">
        <f>L113*(1-(VLOOKUP(A113,'Cennik numeryczny'!$A$2:$N$1462,14,FALSE)))</f>
        <v>33.400000000000006</v>
      </c>
      <c r="N113" s="1072" t="str">
        <f>VLOOKUP($A113,'Cennik numeryczny'!$A$2:$K$1857,10,FALSE)</f>
        <v>A</v>
      </c>
      <c r="O113" s="1073">
        <f>VLOOKUP($A113,'Cennik numeryczny'!$A$2:$K$1857,11,FALSE)</f>
        <v>5</v>
      </c>
      <c r="P113" s="1074" t="s">
        <v>3826</v>
      </c>
      <c r="Q113" s="503"/>
      <c r="R113" s="353"/>
      <c r="S113" s="353"/>
    </row>
    <row r="114" spans="1:19" ht="13.5" thickTop="1">
      <c r="A114" s="770" t="s">
        <v>388</v>
      </c>
      <c r="B114" s="1328"/>
      <c r="C114" s="1331" t="s">
        <v>856</v>
      </c>
      <c r="D114" s="771" t="s">
        <v>44</v>
      </c>
      <c r="E114" s="771" t="s">
        <v>50</v>
      </c>
      <c r="F114" s="893">
        <v>1.6</v>
      </c>
      <c r="G114" s="843"/>
      <c r="H114" s="846">
        <v>5</v>
      </c>
      <c r="I114" s="847">
        <v>180</v>
      </c>
      <c r="J114" s="847">
        <v>900</v>
      </c>
      <c r="K114" s="1450">
        <v>199.99</v>
      </c>
      <c r="L114" s="1450">
        <f t="shared" si="3"/>
        <v>39.998000000000005</v>
      </c>
      <c r="M114" s="2531">
        <f>L114*(1-(VLOOKUP(A114,'Cennik numeryczny'!$A$2:$N$1462,14,FALSE)))</f>
        <v>39.998000000000005</v>
      </c>
      <c r="N114" s="1065" t="str">
        <f>VLOOKUP($A114,'Cennik numeryczny'!$A$2:$K$1857,10,FALSE)</f>
        <v>A</v>
      </c>
      <c r="O114" s="1069">
        <f>VLOOKUP($A114,'Cennik numeryczny'!$A$2:$K$1857,11,FALSE)</f>
        <v>5</v>
      </c>
      <c r="P114" s="1044" t="s">
        <v>3826</v>
      </c>
      <c r="Q114" s="503"/>
      <c r="R114" s="353"/>
      <c r="S114" s="353"/>
    </row>
    <row r="115" spans="1:19" ht="13">
      <c r="A115" s="775" t="s">
        <v>389</v>
      </c>
      <c r="B115" s="896"/>
      <c r="C115" s="352"/>
      <c r="D115" s="731"/>
      <c r="E115" s="731"/>
      <c r="F115" s="890">
        <v>2</v>
      </c>
      <c r="G115" s="891"/>
      <c r="H115" s="2273">
        <v>5</v>
      </c>
      <c r="I115" s="892">
        <v>180</v>
      </c>
      <c r="J115" s="892">
        <v>900</v>
      </c>
      <c r="K115" s="2324">
        <v>190.42000000000002</v>
      </c>
      <c r="L115" s="2324">
        <f t="shared" si="3"/>
        <v>38.084000000000003</v>
      </c>
      <c r="M115" s="2532">
        <f>L115*(1-(VLOOKUP(A115,'Cennik numeryczny'!$A$2:$N$1462,14,FALSE)))</f>
        <v>38.084000000000003</v>
      </c>
      <c r="N115" s="1070" t="str">
        <f>VLOOKUP($A115,'Cennik numeryczny'!$A$2:$K$1857,10,FALSE)</f>
        <v>A</v>
      </c>
      <c r="O115" s="1071">
        <f>VLOOKUP($A115,'Cennik numeryczny'!$A$2:$K$1857,11,FALSE)</f>
        <v>5</v>
      </c>
      <c r="P115" s="816" t="s">
        <v>3826</v>
      </c>
      <c r="Q115" s="503"/>
      <c r="R115" s="353"/>
      <c r="S115" s="353"/>
    </row>
    <row r="116" spans="1:19" ht="13">
      <c r="A116" s="775" t="s">
        <v>390</v>
      </c>
      <c r="B116" s="896"/>
      <c r="C116" s="352"/>
      <c r="D116" s="731"/>
      <c r="E116" s="731"/>
      <c r="F116" s="890">
        <v>2.4</v>
      </c>
      <c r="G116" s="891"/>
      <c r="H116" s="2273">
        <v>5</v>
      </c>
      <c r="I116" s="892">
        <v>180</v>
      </c>
      <c r="J116" s="892">
        <v>900</v>
      </c>
      <c r="K116" s="2324">
        <v>179.84</v>
      </c>
      <c r="L116" s="2324">
        <f t="shared" si="3"/>
        <v>35.968000000000004</v>
      </c>
      <c r="M116" s="2532">
        <f>L116*(1-(VLOOKUP(A116,'Cennik numeryczny'!$A$2:$N$1462,14,FALSE)))</f>
        <v>35.968000000000004</v>
      </c>
      <c r="N116" s="1070" t="str">
        <f>VLOOKUP($A116,'Cennik numeryczny'!$A$2:$K$1857,10,FALSE)</f>
        <v>A</v>
      </c>
      <c r="O116" s="1071">
        <f>VLOOKUP($A116,'Cennik numeryczny'!$A$2:$K$1857,11,FALSE)</f>
        <v>5</v>
      </c>
      <c r="P116" s="816" t="s">
        <v>3826</v>
      </c>
      <c r="Q116" s="503"/>
      <c r="R116" s="353"/>
      <c r="S116" s="353"/>
    </row>
    <row r="117" spans="1:19" ht="13.5" thickBot="1">
      <c r="A117" s="1329" t="s">
        <v>391</v>
      </c>
      <c r="B117" s="1330"/>
      <c r="C117" s="837"/>
      <c r="D117" s="779"/>
      <c r="E117" s="779"/>
      <c r="F117" s="1169">
        <v>3.2</v>
      </c>
      <c r="G117" s="1075"/>
      <c r="H117" s="1605">
        <v>5</v>
      </c>
      <c r="I117" s="1170">
        <v>180</v>
      </c>
      <c r="J117" s="1170">
        <v>900</v>
      </c>
      <c r="K117" s="1454">
        <v>170.69000000000003</v>
      </c>
      <c r="L117" s="1454">
        <f t="shared" si="3"/>
        <v>34.138000000000005</v>
      </c>
      <c r="M117" s="2534">
        <f>L117*(1-(VLOOKUP(A117,'Cennik numeryczny'!$A$2:$N$1462,14,FALSE)))</f>
        <v>34.138000000000005</v>
      </c>
      <c r="N117" s="1171" t="str">
        <f>VLOOKUP($A117,'Cennik numeryczny'!$A$2:$K$1857,10,FALSE)</f>
        <v>A</v>
      </c>
      <c r="O117" s="1073">
        <f>VLOOKUP($A117,'Cennik numeryczny'!$A$2:$K$1857,11,FALSE)</f>
        <v>5</v>
      </c>
      <c r="P117" s="1074" t="s">
        <v>3826</v>
      </c>
      <c r="Q117" s="503"/>
      <c r="R117" s="353"/>
      <c r="S117" s="353"/>
    </row>
    <row r="118" spans="1:19" ht="13.5" thickTop="1">
      <c r="A118" s="770" t="s">
        <v>3700</v>
      </c>
      <c r="B118" s="1328"/>
      <c r="C118" s="1331" t="s">
        <v>3699</v>
      </c>
      <c r="D118" s="771" t="s">
        <v>3702</v>
      </c>
      <c r="E118" s="771" t="s">
        <v>3703</v>
      </c>
      <c r="F118" s="893">
        <v>1.6</v>
      </c>
      <c r="G118" s="843"/>
      <c r="H118" s="846">
        <v>5</v>
      </c>
      <c r="I118" s="847">
        <v>180</v>
      </c>
      <c r="J118" s="847">
        <v>900</v>
      </c>
      <c r="K118" s="1450">
        <v>207.80000000000004</v>
      </c>
      <c r="L118" s="1450">
        <f>K118/H118</f>
        <v>41.560000000000009</v>
      </c>
      <c r="M118" s="2531">
        <f>L118*(1-(VLOOKUP(A118,'Cennik numeryczny'!$A$2:$N$1462,14,FALSE)))</f>
        <v>41.560000000000009</v>
      </c>
      <c r="N118" s="1042" t="str">
        <f>VLOOKUP($A118,'Cennik numeryczny'!$A$2:$K$1857,10,FALSE)</f>
        <v>M</v>
      </c>
      <c r="O118" s="1069">
        <f>VLOOKUP($A118,'Cennik numeryczny'!$A$2:$K$1857,11,FALSE)</f>
        <v>900</v>
      </c>
      <c r="P118" s="1044" t="s">
        <v>3826</v>
      </c>
      <c r="Q118" s="503"/>
      <c r="R118" s="353"/>
      <c r="S118" s="353"/>
    </row>
    <row r="119" spans="1:19" ht="13.5" thickBot="1">
      <c r="A119" s="1088" t="s">
        <v>3701</v>
      </c>
      <c r="B119" s="1330"/>
      <c r="C119" s="837"/>
      <c r="D119" s="779"/>
      <c r="E119" s="779"/>
      <c r="F119" s="974">
        <v>2.4</v>
      </c>
      <c r="G119" s="779"/>
      <c r="H119" s="840">
        <v>5</v>
      </c>
      <c r="I119" s="841">
        <v>180</v>
      </c>
      <c r="J119" s="841">
        <v>900</v>
      </c>
      <c r="K119" s="1454">
        <v>190.1</v>
      </c>
      <c r="L119" s="1454">
        <f>K119/H119</f>
        <v>38.019999999999996</v>
      </c>
      <c r="M119" s="2534">
        <f>L119*(1-(VLOOKUP(A119,'Cennik numeryczny'!$A$2:$N$1462,14,FALSE)))</f>
        <v>38.019999999999996</v>
      </c>
      <c r="N119" s="1072" t="str">
        <f>VLOOKUP($A119,'Cennik numeryczny'!$A$2:$K$1857,10,FALSE)</f>
        <v>A</v>
      </c>
      <c r="O119" s="1073">
        <f>VLOOKUP($A119,'Cennik numeryczny'!$A$2:$K$1857,11,FALSE)</f>
        <v>5</v>
      </c>
      <c r="P119" s="1074" t="s">
        <v>3826</v>
      </c>
      <c r="Q119" s="503"/>
      <c r="R119" s="353"/>
      <c r="S119" s="353"/>
    </row>
    <row r="120" spans="1:19" ht="13.5" thickTop="1">
      <c r="A120" s="770" t="s">
        <v>392</v>
      </c>
      <c r="B120" s="1328"/>
      <c r="C120" s="1331" t="s">
        <v>857</v>
      </c>
      <c r="D120" s="771" t="s">
        <v>44</v>
      </c>
      <c r="E120" s="771" t="s">
        <v>51</v>
      </c>
      <c r="F120" s="893">
        <v>1.6</v>
      </c>
      <c r="G120" s="843"/>
      <c r="H120" s="846">
        <v>5</v>
      </c>
      <c r="I120" s="847">
        <v>180</v>
      </c>
      <c r="J120" s="847">
        <v>900</v>
      </c>
      <c r="K120" s="1450">
        <v>204.26000000000002</v>
      </c>
      <c r="L120" s="1450">
        <f t="shared" si="3"/>
        <v>40.852000000000004</v>
      </c>
      <c r="M120" s="2531">
        <f>L120*(1-(VLOOKUP(A120,'Cennik numeryczny'!$A$2:$N$1462,14,FALSE)))</f>
        <v>40.852000000000004</v>
      </c>
      <c r="N120" s="1065" t="str">
        <f>VLOOKUP($A120,'Cennik numeryczny'!$A$2:$K$1857,10,FALSE)</f>
        <v>A</v>
      </c>
      <c r="O120" s="1069">
        <f>VLOOKUP($A120,'Cennik numeryczny'!$A$2:$K$1857,11,FALSE)</f>
        <v>5</v>
      </c>
      <c r="P120" s="1044" t="s">
        <v>3826</v>
      </c>
      <c r="Q120" s="503"/>
      <c r="R120" s="353"/>
      <c r="S120" s="353"/>
    </row>
    <row r="121" spans="1:19" ht="13">
      <c r="A121" s="775" t="s">
        <v>394</v>
      </c>
      <c r="B121" s="896"/>
      <c r="C121" s="352"/>
      <c r="D121" s="731"/>
      <c r="E121" s="731"/>
      <c r="F121" s="890">
        <v>2</v>
      </c>
      <c r="G121" s="891"/>
      <c r="H121" s="2273">
        <v>5</v>
      </c>
      <c r="I121" s="892">
        <v>180</v>
      </c>
      <c r="J121" s="892">
        <v>900</v>
      </c>
      <c r="K121" s="2324">
        <v>194.65000000000003</v>
      </c>
      <c r="L121" s="2324">
        <f t="shared" si="3"/>
        <v>38.930000000000007</v>
      </c>
      <c r="M121" s="2532">
        <f>L121*(1-(VLOOKUP(A121,'Cennik numeryczny'!$A$2:$N$1462,14,FALSE)))</f>
        <v>38.930000000000007</v>
      </c>
      <c r="N121" s="1070" t="str">
        <f>VLOOKUP($A121,'Cennik numeryczny'!$A$2:$K$1857,10,FALSE)</f>
        <v>A</v>
      </c>
      <c r="O121" s="1071">
        <f>VLOOKUP($A121,'Cennik numeryczny'!$A$2:$K$1857,11,FALSE)</f>
        <v>5</v>
      </c>
      <c r="P121" s="816" t="s">
        <v>3826</v>
      </c>
      <c r="Q121" s="503"/>
      <c r="R121" s="353"/>
      <c r="S121" s="353"/>
    </row>
    <row r="122" spans="1:19" ht="13">
      <c r="A122" s="455" t="s">
        <v>393</v>
      </c>
      <c r="B122" s="896"/>
      <c r="C122" s="352"/>
      <c r="D122" s="731"/>
      <c r="E122" s="731"/>
      <c r="F122" s="745">
        <v>2.4</v>
      </c>
      <c r="G122" s="1451"/>
      <c r="H122" s="2275">
        <v>5</v>
      </c>
      <c r="I122" s="746">
        <v>180</v>
      </c>
      <c r="J122" s="746">
        <v>900</v>
      </c>
      <c r="K122" s="2324">
        <v>184.07</v>
      </c>
      <c r="L122" s="2324">
        <f>K122/H122</f>
        <v>36.814</v>
      </c>
      <c r="M122" s="2532">
        <f>L122*(1-(VLOOKUP(A122,'Cennik numeryczny'!$A$2:$N$1462,14,FALSE)))</f>
        <v>36.814</v>
      </c>
      <c r="N122" s="1070" t="str">
        <f>VLOOKUP($A122,'Cennik numeryczny'!$A$2:$K$1857,10,FALSE)</f>
        <v>A</v>
      </c>
      <c r="O122" s="1071">
        <f>VLOOKUP($A122,'Cennik numeryczny'!$A$2:$K$1857,11,FALSE)</f>
        <v>5</v>
      </c>
      <c r="P122" s="816" t="s">
        <v>3826</v>
      </c>
      <c r="Q122" s="503"/>
      <c r="R122" s="353"/>
      <c r="S122" s="353"/>
    </row>
    <row r="123" spans="1:19" ht="13.5" thickBot="1">
      <c r="A123" s="1329" t="s">
        <v>395</v>
      </c>
      <c r="B123" s="1330"/>
      <c r="C123" s="837"/>
      <c r="D123" s="779"/>
      <c r="E123" s="779"/>
      <c r="F123" s="1169">
        <v>3.2</v>
      </c>
      <c r="G123" s="1075"/>
      <c r="H123" s="1605">
        <v>5</v>
      </c>
      <c r="I123" s="1170">
        <v>180</v>
      </c>
      <c r="J123" s="1170">
        <v>900</v>
      </c>
      <c r="K123" s="1454">
        <v>175.53</v>
      </c>
      <c r="L123" s="1454">
        <f t="shared" si="3"/>
        <v>35.106000000000002</v>
      </c>
      <c r="M123" s="2534">
        <f>L123*(1-(VLOOKUP(A123,'Cennik numeryczny'!$A$2:$N$1462,14,FALSE)))</f>
        <v>35.106000000000002</v>
      </c>
      <c r="N123" s="1068" t="str">
        <f>VLOOKUP($A123,'Cennik numeryczny'!$A$2:$K$1857,10,FALSE)</f>
        <v>A</v>
      </c>
      <c r="O123" s="1178">
        <f>VLOOKUP($A123,'Cennik numeryczny'!$A$2:$K$1857,11,FALSE)</f>
        <v>5</v>
      </c>
      <c r="P123" s="1063" t="s">
        <v>3826</v>
      </c>
      <c r="Q123" s="503"/>
      <c r="R123" s="353"/>
      <c r="S123" s="353"/>
    </row>
    <row r="124" spans="1:19" ht="14" thickTop="1" thickBot="1">
      <c r="A124" s="138"/>
      <c r="B124" s="81"/>
      <c r="C124" s="81"/>
      <c r="D124" s="81"/>
      <c r="E124" s="81"/>
      <c r="F124" s="87"/>
      <c r="G124" s="87"/>
      <c r="H124" s="87"/>
      <c r="I124" s="87"/>
      <c r="J124" s="87"/>
      <c r="K124" s="87"/>
      <c r="L124" s="87"/>
      <c r="M124" s="1105"/>
      <c r="N124" s="572"/>
      <c r="O124" s="572"/>
      <c r="P124" s="537"/>
      <c r="Q124" s="345"/>
    </row>
    <row r="125" spans="1:19">
      <c r="A125" s="82"/>
      <c r="B125" s="82"/>
      <c r="D125" s="68"/>
      <c r="E125" s="68"/>
    </row>
    <row r="126" spans="1:19">
      <c r="A126" s="69" t="s">
        <v>4145</v>
      </c>
      <c r="D126" s="68"/>
      <c r="E126" s="68"/>
      <c r="Q126" s="345"/>
    </row>
  </sheetData>
  <autoFilter ref="N1:N126" xr:uid="{00000000-0001-0000-0900-000000000000}"/>
  <phoneticPr fontId="0" type="noConversion"/>
  <pageMargins left="0.59055118110236227" right="0.59055118110236227" top="0.78740157480314965" bottom="0.62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ignoredErrors>
    <ignoredError sqref="I102 G38:H39 H47 G91:H92 G96 G88:H89 G105:H107 G41:H46 G59:H59 G86:H86 H99:H103 G100:G103 G25:H27 G48:H49 G51:H55 G65:H68 G30:H30 G21:H22 G29 G19:H19 G63:H63 G57:H57" twoDigitTextYear="1"/>
    <ignoredError sqref="I91:I92 I99:I101 I88:I89 I103 I105:I107 I59 I25:I27 I51:I55 I86 I38:I49 I21:I22 I19 I63 I30:I31 I57 I65:I69" twoDigitTextYear="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AC708"/>
  <sheetViews>
    <sheetView zoomScaleNormal="100" zoomScaleSheetLayoutView="75" workbookViewId="0"/>
  </sheetViews>
  <sheetFormatPr defaultColWidth="9.1796875" defaultRowHeight="12.5"/>
  <cols>
    <col min="1" max="1" width="14.453125" style="69" customWidth="1"/>
    <col min="2" max="2" width="20.54296875" style="82" customWidth="1"/>
    <col min="3" max="3" width="16.54296875" style="69" customWidth="1"/>
    <col min="4" max="4" width="17.453125" style="69" customWidth="1"/>
    <col min="5" max="5" width="11" style="69" customWidth="1"/>
    <col min="6" max="6" width="12.54296875" style="69" customWidth="1"/>
    <col min="7" max="7" width="9.81640625" style="69" customWidth="1"/>
    <col min="8" max="11" width="14.54296875" style="69" customWidth="1"/>
    <col min="12" max="12" width="13.453125" style="353" customWidth="1"/>
    <col min="13" max="14" width="10.453125" style="365" customWidth="1"/>
    <col min="15" max="15" width="12.453125" style="150" customWidth="1"/>
    <col min="16" max="16" width="9.453125" style="69" customWidth="1"/>
    <col min="17" max="16384" width="9.1796875" style="69"/>
  </cols>
  <sheetData>
    <row r="1" spans="1:29" ht="18">
      <c r="A1" s="105" t="s">
        <v>810</v>
      </c>
      <c r="B1" s="20" t="s">
        <v>317</v>
      </c>
      <c r="C1" s="63"/>
      <c r="D1" s="63"/>
      <c r="E1" s="64"/>
      <c r="F1" s="64"/>
      <c r="G1" s="64"/>
      <c r="H1" s="64"/>
      <c r="I1" s="64"/>
      <c r="J1" s="64"/>
      <c r="K1" s="64"/>
      <c r="L1" s="1096"/>
      <c r="M1" s="548"/>
      <c r="N1" s="548"/>
      <c r="O1" s="517"/>
    </row>
    <row r="2" spans="1:29" ht="33" customHeight="1" thickBot="1">
      <c r="A2" s="201"/>
      <c r="B2" s="211"/>
      <c r="C2" s="70"/>
      <c r="D2" s="70"/>
      <c r="E2" s="209"/>
      <c r="F2" s="70"/>
      <c r="G2" s="70"/>
      <c r="H2" s="70"/>
      <c r="I2" s="70"/>
      <c r="J2" s="70"/>
      <c r="K2" s="70"/>
      <c r="L2" s="1098"/>
      <c r="M2" s="549"/>
      <c r="N2" s="549"/>
      <c r="O2" s="518"/>
    </row>
    <row r="3" spans="1:29" ht="33" customHeight="1">
      <c r="A3" s="230" t="s">
        <v>72</v>
      </c>
      <c r="B3" s="505" t="s">
        <v>81</v>
      </c>
      <c r="C3" s="506" t="s">
        <v>807</v>
      </c>
      <c r="D3" s="508" t="s">
        <v>3062</v>
      </c>
      <c r="E3" s="507" t="s">
        <v>94</v>
      </c>
      <c r="F3" s="506" t="s">
        <v>90</v>
      </c>
      <c r="G3" s="506" t="s">
        <v>91</v>
      </c>
      <c r="H3" s="506" t="s">
        <v>92</v>
      </c>
      <c r="I3" s="506" t="s">
        <v>86</v>
      </c>
      <c r="J3" s="505" t="s">
        <v>93</v>
      </c>
      <c r="K3" s="506" t="s">
        <v>88</v>
      </c>
      <c r="L3" s="1129" t="s">
        <v>1184</v>
      </c>
      <c r="M3" s="602" t="s">
        <v>2711</v>
      </c>
      <c r="N3" s="505" t="s">
        <v>1305</v>
      </c>
      <c r="O3" s="545" t="s">
        <v>3824</v>
      </c>
    </row>
    <row r="4" spans="1:29" ht="13">
      <c r="A4" s="2276" t="s">
        <v>863</v>
      </c>
      <c r="B4" s="1506" t="s">
        <v>1324</v>
      </c>
      <c r="C4" s="1451" t="s">
        <v>52</v>
      </c>
      <c r="D4" s="1507" t="s">
        <v>114</v>
      </c>
      <c r="E4" s="890">
        <v>1</v>
      </c>
      <c r="F4" s="891" t="s">
        <v>566</v>
      </c>
      <c r="G4" s="1508">
        <v>18</v>
      </c>
      <c r="H4" s="892">
        <v>56</v>
      </c>
      <c r="I4" s="1509">
        <v>1008</v>
      </c>
      <c r="J4" s="2324">
        <v>947.99999999999989</v>
      </c>
      <c r="K4" s="2324">
        <f t="shared" ref="K4:K44" si="0">J4/G4</f>
        <v>52.666666666666657</v>
      </c>
      <c r="L4" s="2532">
        <f>K4*(1-(VLOOKUP($A4,'Cennik numeryczny'!$A$2:$N$1462,14,FALSE)))</f>
        <v>52.666666666666657</v>
      </c>
      <c r="M4" s="1510" t="str">
        <f>VLOOKUP($A4,'Cennik numeryczny'!$A$2:$K$1857,10,FALSE)</f>
        <v>A</v>
      </c>
      <c r="N4" s="994">
        <f>VLOOKUP($A4,'Cennik numeryczny'!$A$2:$K$1857,11,FALSE)</f>
        <v>18</v>
      </c>
      <c r="O4" s="1084" t="s">
        <v>3827</v>
      </c>
      <c r="P4" s="503"/>
      <c r="Q4" s="353"/>
      <c r="R4" s="353"/>
      <c r="AC4" s="351"/>
    </row>
    <row r="5" spans="1:29" ht="13">
      <c r="A5" s="2277" t="s">
        <v>864</v>
      </c>
      <c r="B5" s="352"/>
      <c r="C5" s="731"/>
      <c r="D5" s="730"/>
      <c r="E5" s="976">
        <v>1.2</v>
      </c>
      <c r="F5" s="731" t="s">
        <v>566</v>
      </c>
      <c r="G5" s="1511">
        <v>18</v>
      </c>
      <c r="H5" s="850">
        <v>56</v>
      </c>
      <c r="I5" s="1512">
        <v>1008</v>
      </c>
      <c r="J5" s="2324">
        <v>937.99999999999989</v>
      </c>
      <c r="K5" s="2324">
        <f t="shared" si="0"/>
        <v>52.111111111111107</v>
      </c>
      <c r="L5" s="2532">
        <f>K5*(1-(VLOOKUP($A5,'Cennik numeryczny'!$A$2:$N$1462,14,FALSE)))</f>
        <v>52.111111111111107</v>
      </c>
      <c r="M5" s="1513" t="str">
        <f>VLOOKUP($A5,'Cennik numeryczny'!$A$2:$K$1857,10,FALSE)</f>
        <v>A</v>
      </c>
      <c r="N5" s="994">
        <f>VLOOKUP($A5,'Cennik numeryczny'!$A$2:$K$1857,11,FALSE)</f>
        <v>18</v>
      </c>
      <c r="O5" s="1084" t="s">
        <v>3827</v>
      </c>
      <c r="P5" s="503"/>
      <c r="Q5" s="353"/>
      <c r="R5" s="353"/>
      <c r="AC5" s="351"/>
    </row>
    <row r="6" spans="1:29" ht="13.5" thickBot="1">
      <c r="A6" s="2278" t="s">
        <v>276</v>
      </c>
      <c r="B6" s="837"/>
      <c r="C6" s="779"/>
      <c r="D6" s="838"/>
      <c r="E6" s="1169">
        <v>1.2</v>
      </c>
      <c r="F6" s="1075" t="s">
        <v>567</v>
      </c>
      <c r="G6" s="1514">
        <v>250</v>
      </c>
      <c r="H6" s="1170">
        <v>4</v>
      </c>
      <c r="I6" s="1515">
        <v>1000</v>
      </c>
      <c r="J6" s="1454">
        <v>12833.325555555555</v>
      </c>
      <c r="K6" s="1454">
        <f t="shared" si="0"/>
        <v>51.333302222222223</v>
      </c>
      <c r="L6" s="2534">
        <f>K6*(1-(VLOOKUP($A6,'Cennik numeryczny'!$A$2:$N$1462,14,FALSE)))</f>
        <v>51.333302222222223</v>
      </c>
      <c r="M6" s="1516" t="str">
        <f>VLOOKUP($A6,'Cennik numeryczny'!$A$2:$K$1857,10,FALSE)</f>
        <v>C</v>
      </c>
      <c r="N6" s="1517">
        <f>VLOOKUP($A6,'Cennik numeryczny'!$A$2:$K$1857,11,FALSE)</f>
        <v>1000</v>
      </c>
      <c r="O6" s="1518" t="s">
        <v>3827</v>
      </c>
      <c r="P6" s="503"/>
      <c r="Q6" s="353"/>
      <c r="R6" s="353"/>
      <c r="AC6" s="351"/>
    </row>
    <row r="7" spans="1:29" ht="13.5" thickTop="1">
      <c r="A7" s="2279" t="s">
        <v>573</v>
      </c>
      <c r="B7" s="1331" t="s">
        <v>1325</v>
      </c>
      <c r="C7" s="771" t="s">
        <v>53</v>
      </c>
      <c r="D7" s="875" t="s">
        <v>115</v>
      </c>
      <c r="E7" s="893">
        <v>0.8</v>
      </c>
      <c r="F7" s="843" t="s">
        <v>572</v>
      </c>
      <c r="G7" s="1519">
        <v>15</v>
      </c>
      <c r="H7" s="847">
        <v>56</v>
      </c>
      <c r="I7" s="1520">
        <v>840</v>
      </c>
      <c r="J7" s="1450">
        <v>648.32333333333327</v>
      </c>
      <c r="K7" s="1450">
        <f t="shared" si="0"/>
        <v>43.221555555555554</v>
      </c>
      <c r="L7" s="2531">
        <f>K7*(1-(VLOOKUP($A7,'Cennik numeryczny'!$A$2:$N$1462,14,FALSE)))</f>
        <v>43.221555555555554</v>
      </c>
      <c r="M7" s="1521" t="str">
        <f>VLOOKUP($A7,'Cennik numeryczny'!$A$2:$K$1857,10,FALSE)</f>
        <v>A</v>
      </c>
      <c r="N7" s="1082">
        <f>VLOOKUP($A7,'Cennik numeryczny'!$A$2:$K$1857,11,FALSE)</f>
        <v>15</v>
      </c>
      <c r="O7" s="1083" t="s">
        <v>3827</v>
      </c>
      <c r="P7" s="503"/>
      <c r="Q7" s="353"/>
      <c r="R7" s="353"/>
      <c r="AC7" s="351"/>
    </row>
    <row r="8" spans="1:29" ht="13">
      <c r="A8" s="2276" t="s">
        <v>865</v>
      </c>
      <c r="B8" s="352"/>
      <c r="C8" s="731"/>
      <c r="D8" s="730"/>
      <c r="E8" s="890">
        <v>1</v>
      </c>
      <c r="F8" s="891" t="s">
        <v>566</v>
      </c>
      <c r="G8" s="1508">
        <v>18</v>
      </c>
      <c r="H8" s="892">
        <v>56</v>
      </c>
      <c r="I8" s="1509">
        <v>1008</v>
      </c>
      <c r="J8" s="2324">
        <v>722.44999999999993</v>
      </c>
      <c r="K8" s="2324">
        <f t="shared" si="0"/>
        <v>40.136111111111106</v>
      </c>
      <c r="L8" s="2532">
        <f>K8*(1-(VLOOKUP($A8,'Cennik numeryczny'!$A$2:$N$1462,14,FALSE)))</f>
        <v>40.136111111111106</v>
      </c>
      <c r="M8" s="1510" t="str">
        <f>VLOOKUP($A8,'Cennik numeryczny'!$A$2:$K$1857,10,FALSE)</f>
        <v>A</v>
      </c>
      <c r="N8" s="994">
        <f>VLOOKUP($A8,'Cennik numeryczny'!$A$2:$K$1857,11,FALSE)</f>
        <v>18</v>
      </c>
      <c r="O8" s="1084" t="s">
        <v>3827</v>
      </c>
      <c r="P8" s="503"/>
      <c r="Q8" s="353"/>
      <c r="R8" s="353"/>
      <c r="AC8" s="351"/>
    </row>
    <row r="9" spans="1:29" ht="13">
      <c r="A9" s="2280" t="s">
        <v>277</v>
      </c>
      <c r="B9" s="352"/>
      <c r="C9" s="731"/>
      <c r="D9" s="730"/>
      <c r="E9" s="745">
        <v>1</v>
      </c>
      <c r="F9" s="1451" t="s">
        <v>567</v>
      </c>
      <c r="G9" s="1522">
        <v>250</v>
      </c>
      <c r="H9" s="746">
        <v>4</v>
      </c>
      <c r="I9" s="1523">
        <v>1000</v>
      </c>
      <c r="J9" s="2324">
        <v>10237.215555555556</v>
      </c>
      <c r="K9" s="2324">
        <f t="shared" si="0"/>
        <v>40.948862222222225</v>
      </c>
      <c r="L9" s="2532">
        <f>K9*(1-(VLOOKUP($A9,'Cennik numeryczny'!$A$2:$N$1462,14,FALSE)))</f>
        <v>40.948862222222225</v>
      </c>
      <c r="M9" s="1524" t="str">
        <f>VLOOKUP($A9,'Cennik numeryczny'!$A$2:$K$1857,10,FALSE)</f>
        <v>C</v>
      </c>
      <c r="N9" s="994">
        <f>VLOOKUP($A9,'Cennik numeryczny'!$A$2:$K$1857,11,FALSE)</f>
        <v>1000</v>
      </c>
      <c r="O9" s="1084" t="s">
        <v>3827</v>
      </c>
      <c r="P9" s="503"/>
      <c r="Q9" s="353"/>
      <c r="R9" s="353"/>
      <c r="AC9" s="351"/>
    </row>
    <row r="10" spans="1:29" ht="13">
      <c r="A10" s="2280" t="s">
        <v>867</v>
      </c>
      <c r="B10" s="352"/>
      <c r="C10" s="731"/>
      <c r="D10" s="730"/>
      <c r="E10" s="745">
        <v>1.2</v>
      </c>
      <c r="F10" s="1451" t="s">
        <v>566</v>
      </c>
      <c r="G10" s="1522">
        <v>18</v>
      </c>
      <c r="H10" s="746">
        <v>56</v>
      </c>
      <c r="I10" s="1523">
        <v>1008</v>
      </c>
      <c r="J10" s="2324">
        <v>707.99999999999989</v>
      </c>
      <c r="K10" s="2324">
        <f t="shared" si="0"/>
        <v>39.333333333333329</v>
      </c>
      <c r="L10" s="2532">
        <f>K10*(1-(VLOOKUP($A10,'Cennik numeryczny'!$A$2:$N$1462,14,FALSE)))</f>
        <v>39.333333333333329</v>
      </c>
      <c r="M10" s="1524" t="str">
        <f>VLOOKUP($A10,'Cennik numeryczny'!$A$2:$K$1857,10,FALSE)</f>
        <v>A</v>
      </c>
      <c r="N10" s="994">
        <f>VLOOKUP($A10,'Cennik numeryczny'!$A$2:$K$1857,11,FALSE)</f>
        <v>18</v>
      </c>
      <c r="O10" s="1084" t="s">
        <v>3827</v>
      </c>
      <c r="P10" s="503"/>
      <c r="Q10" s="353"/>
      <c r="R10" s="353"/>
      <c r="AC10" s="351"/>
    </row>
    <row r="11" spans="1:29" ht="13.5" thickBot="1">
      <c r="A11" s="2278" t="s">
        <v>278</v>
      </c>
      <c r="B11" s="837"/>
      <c r="C11" s="779"/>
      <c r="D11" s="838"/>
      <c r="E11" s="1169">
        <v>1.2</v>
      </c>
      <c r="F11" s="1075" t="s">
        <v>567</v>
      </c>
      <c r="G11" s="1514">
        <v>250</v>
      </c>
      <c r="H11" s="1170">
        <v>4</v>
      </c>
      <c r="I11" s="1515">
        <v>1000</v>
      </c>
      <c r="J11" s="1454">
        <v>9658.7255555555566</v>
      </c>
      <c r="K11" s="1454">
        <f t="shared" si="0"/>
        <v>38.634902222222223</v>
      </c>
      <c r="L11" s="2534">
        <f>K11*(1-(VLOOKUP($A11,'Cennik numeryczny'!$A$2:$N$1462,14,FALSE)))</f>
        <v>38.634902222222223</v>
      </c>
      <c r="M11" s="1525" t="str">
        <f>VLOOKUP($A11,'Cennik numeryczny'!$A$2:$K$1857,10,FALSE)</f>
        <v>A</v>
      </c>
      <c r="N11" s="1517">
        <f>VLOOKUP($A11,'Cennik numeryczny'!$A$2:$K$1857,11,FALSE)</f>
        <v>250</v>
      </c>
      <c r="O11" s="1518" t="s">
        <v>3827</v>
      </c>
      <c r="P11" s="503"/>
      <c r="Q11" s="353"/>
      <c r="R11" s="353"/>
      <c r="AC11" s="351"/>
    </row>
    <row r="12" spans="1:29" ht="13.5" thickTop="1">
      <c r="A12" s="2279" t="s">
        <v>319</v>
      </c>
      <c r="B12" s="1331" t="s">
        <v>1326</v>
      </c>
      <c r="C12" s="771" t="s">
        <v>53</v>
      </c>
      <c r="D12" s="875" t="s">
        <v>116</v>
      </c>
      <c r="E12" s="893">
        <v>0.8</v>
      </c>
      <c r="F12" s="843" t="s">
        <v>572</v>
      </c>
      <c r="G12" s="1519">
        <v>15</v>
      </c>
      <c r="H12" s="847">
        <v>56</v>
      </c>
      <c r="I12" s="1520">
        <v>840</v>
      </c>
      <c r="J12" s="1450">
        <v>701.24333333333323</v>
      </c>
      <c r="K12" s="1450">
        <f t="shared" si="0"/>
        <v>46.749555555555546</v>
      </c>
      <c r="L12" s="2531">
        <f>K12*(1-(VLOOKUP($A12,'Cennik numeryczny'!$A$2:$N$1462,14,FALSE)))</f>
        <v>46.749555555555546</v>
      </c>
      <c r="M12" s="1521" t="str">
        <f>VLOOKUP($A12,'Cennik numeryczny'!$A$2:$K$1857,10,FALSE)</f>
        <v>A</v>
      </c>
      <c r="N12" s="1082">
        <f>VLOOKUP($A12,'Cennik numeryczny'!$A$2:$K$1857,11,FALSE)</f>
        <v>15</v>
      </c>
      <c r="O12" s="1083" t="s">
        <v>3827</v>
      </c>
      <c r="P12" s="503"/>
      <c r="Q12" s="353"/>
      <c r="R12" s="353"/>
      <c r="AC12" s="351"/>
    </row>
    <row r="13" spans="1:29" ht="13">
      <c r="A13" s="2277" t="s">
        <v>868</v>
      </c>
      <c r="B13" s="352"/>
      <c r="C13" s="731"/>
      <c r="D13" s="730"/>
      <c r="E13" s="976">
        <v>1</v>
      </c>
      <c r="F13" s="731" t="s">
        <v>566</v>
      </c>
      <c r="G13" s="1511">
        <v>18</v>
      </c>
      <c r="H13" s="850">
        <v>56</v>
      </c>
      <c r="I13" s="1509">
        <v>1008</v>
      </c>
      <c r="J13" s="2324">
        <v>782.49</v>
      </c>
      <c r="K13" s="2324">
        <f t="shared" si="0"/>
        <v>43.471666666666664</v>
      </c>
      <c r="L13" s="2532">
        <f>K13*(1-(VLOOKUP($A13,'Cennik numeryczny'!$A$2:$N$1462,14,FALSE)))</f>
        <v>43.471666666666664</v>
      </c>
      <c r="M13" s="1510" t="str">
        <f>VLOOKUP($A13,'Cennik numeryczny'!$A$2:$K$1857,10,FALSE)</f>
        <v>A</v>
      </c>
      <c r="N13" s="994">
        <f>VLOOKUP($A13,'Cennik numeryczny'!$A$2:$K$1857,11,FALSE)</f>
        <v>18</v>
      </c>
      <c r="O13" s="1084" t="s">
        <v>3827</v>
      </c>
      <c r="P13" s="503"/>
      <c r="Q13" s="353"/>
      <c r="R13" s="353"/>
      <c r="AC13" s="351"/>
    </row>
    <row r="14" spans="1:29" ht="13">
      <c r="A14" s="2281" t="s">
        <v>303</v>
      </c>
      <c r="B14" s="352"/>
      <c r="C14" s="731"/>
      <c r="D14" s="730"/>
      <c r="E14" s="890">
        <v>1</v>
      </c>
      <c r="F14" s="891" t="s">
        <v>567</v>
      </c>
      <c r="G14" s="1508">
        <v>250</v>
      </c>
      <c r="H14" s="892">
        <v>4</v>
      </c>
      <c r="I14" s="1526">
        <v>1000</v>
      </c>
      <c r="J14" s="2324">
        <v>11071.845555555557</v>
      </c>
      <c r="K14" s="2324">
        <f t="shared" si="0"/>
        <v>44.287382222222227</v>
      </c>
      <c r="L14" s="2532">
        <f>K14*(1-(VLOOKUP($A14,'Cennik numeryczny'!$A$2:$N$1462,14,FALSE)))</f>
        <v>44.287382222222227</v>
      </c>
      <c r="M14" s="1527" t="str">
        <f>VLOOKUP($A14,'Cennik numeryczny'!$A$2:$K$1857,10,FALSE)</f>
        <v>C</v>
      </c>
      <c r="N14" s="994">
        <f>VLOOKUP($A14,'Cennik numeryczny'!$A$2:$K$1857,11,FALSE)</f>
        <v>1000</v>
      </c>
      <c r="O14" s="1084" t="s">
        <v>3827</v>
      </c>
      <c r="P14" s="503"/>
      <c r="Q14" s="353"/>
      <c r="R14" s="353"/>
      <c r="AC14" s="351"/>
    </row>
    <row r="15" spans="1:29" ht="13">
      <c r="A15" s="2277" t="s">
        <v>869</v>
      </c>
      <c r="B15" s="352"/>
      <c r="C15" s="731"/>
      <c r="D15" s="730"/>
      <c r="E15" s="976">
        <v>1.2</v>
      </c>
      <c r="F15" s="731" t="s">
        <v>566</v>
      </c>
      <c r="G15" s="1511">
        <v>18</v>
      </c>
      <c r="H15" s="850">
        <v>56</v>
      </c>
      <c r="I15" s="1512">
        <v>1008</v>
      </c>
      <c r="J15" s="2324">
        <v>731.1099999999999</v>
      </c>
      <c r="K15" s="2324">
        <f t="shared" si="0"/>
        <v>40.617222222222217</v>
      </c>
      <c r="L15" s="2532">
        <f>K15*(1-(VLOOKUP($A15,'Cennik numeryczny'!$A$2:$N$1462,14,FALSE)))</f>
        <v>40.617222222222217</v>
      </c>
      <c r="M15" s="1513" t="str">
        <f>VLOOKUP($A15,'Cennik numeryczny'!$A$2:$K$1857,10,FALSE)</f>
        <v>A</v>
      </c>
      <c r="N15" s="994">
        <f>VLOOKUP($A15,'Cennik numeryczny'!$A$2:$K$1857,11,FALSE)</f>
        <v>18</v>
      </c>
      <c r="O15" s="1084" t="s">
        <v>3827</v>
      </c>
      <c r="P15" s="503"/>
      <c r="Q15" s="353"/>
      <c r="R15" s="353"/>
      <c r="AC15" s="351"/>
    </row>
    <row r="16" spans="1:29" ht="13.5" thickBot="1">
      <c r="A16" s="2278" t="s">
        <v>279</v>
      </c>
      <c r="B16" s="837"/>
      <c r="C16" s="779"/>
      <c r="D16" s="838"/>
      <c r="E16" s="1169">
        <v>1.2</v>
      </c>
      <c r="F16" s="1075" t="s">
        <v>567</v>
      </c>
      <c r="G16" s="1514">
        <v>250</v>
      </c>
      <c r="H16" s="1170">
        <v>4</v>
      </c>
      <c r="I16" s="1515">
        <v>1000</v>
      </c>
      <c r="J16" s="1454">
        <v>10336.385555555555</v>
      </c>
      <c r="K16" s="1454">
        <f t="shared" si="0"/>
        <v>41.345542222222221</v>
      </c>
      <c r="L16" s="2534">
        <f>K16*(1-(VLOOKUP($A16,'Cennik numeryczny'!$A$2:$N$1462,14,FALSE)))</f>
        <v>41.345542222222221</v>
      </c>
      <c r="M16" s="1516" t="str">
        <f>VLOOKUP($A16,'Cennik numeryczny'!$A$2:$K$1857,10,FALSE)</f>
        <v>C</v>
      </c>
      <c r="N16" s="1517">
        <f>VLOOKUP($A16,'Cennik numeryczny'!$A$2:$K$1857,11,FALSE)</f>
        <v>1000</v>
      </c>
      <c r="O16" s="1518" t="s">
        <v>3827</v>
      </c>
      <c r="P16" s="503"/>
      <c r="Q16" s="353"/>
      <c r="R16" s="353"/>
      <c r="AC16" s="351"/>
    </row>
    <row r="17" spans="1:29" ht="14" thickTop="1" thickBot="1">
      <c r="A17" s="2277" t="s">
        <v>5208</v>
      </c>
      <c r="B17" s="1331" t="s">
        <v>5209</v>
      </c>
      <c r="C17" s="731" t="s">
        <v>410</v>
      </c>
      <c r="D17" s="730" t="s">
        <v>5033</v>
      </c>
      <c r="E17" s="976">
        <v>1.2</v>
      </c>
      <c r="F17" s="731" t="s">
        <v>566</v>
      </c>
      <c r="G17" s="1511">
        <v>18</v>
      </c>
      <c r="H17" s="850">
        <v>56</v>
      </c>
      <c r="I17" s="1512">
        <v>1008</v>
      </c>
      <c r="J17" s="2404">
        <v>937.99999999999989</v>
      </c>
      <c r="K17" s="2404">
        <f t="shared" si="0"/>
        <v>52.111111111111107</v>
      </c>
      <c r="L17" s="1422">
        <f>K17*(1-(VLOOKUP($A17,'Cennik numeryczny'!$A$2:$N$1462,14,FALSE)))</f>
        <v>52.111111111111107</v>
      </c>
      <c r="M17" s="1513" t="str">
        <f>VLOOKUP($A17,'Cennik numeryczny'!$A$2:$K$1857,10,FALSE)</f>
        <v>A</v>
      </c>
      <c r="N17" s="1528">
        <f>VLOOKUP($A17,'Cennik numeryczny'!$A$2:$K$1857,11,FALSE)</f>
        <v>18</v>
      </c>
      <c r="O17" s="1529" t="s">
        <v>3827</v>
      </c>
      <c r="P17" s="503"/>
      <c r="Q17" s="353"/>
      <c r="R17" s="353"/>
      <c r="AC17" s="351"/>
    </row>
    <row r="18" spans="1:29" ht="13.5" thickTop="1">
      <c r="A18" s="2279" t="s">
        <v>320</v>
      </c>
      <c r="B18" s="1331" t="s">
        <v>1332</v>
      </c>
      <c r="C18" s="771" t="s">
        <v>54</v>
      </c>
      <c r="D18" s="875" t="s">
        <v>117</v>
      </c>
      <c r="E18" s="893">
        <v>0.8</v>
      </c>
      <c r="F18" s="843" t="s">
        <v>572</v>
      </c>
      <c r="G18" s="1519">
        <v>15</v>
      </c>
      <c r="H18" s="847">
        <v>56</v>
      </c>
      <c r="I18" s="1520">
        <v>840</v>
      </c>
      <c r="J18" s="1450">
        <v>650.00333333333322</v>
      </c>
      <c r="K18" s="1450">
        <f t="shared" si="0"/>
        <v>43.333555555555549</v>
      </c>
      <c r="L18" s="2531">
        <f>K18*(1-(VLOOKUP($A18,'Cennik numeryczny'!$A$2:$N$1462,14,FALSE)))</f>
        <v>43.333555555555549</v>
      </c>
      <c r="M18" s="1521" t="str">
        <f>VLOOKUP($A18,'Cennik numeryczny'!$A$2:$K$1857,10,FALSE)</f>
        <v>A</v>
      </c>
      <c r="N18" s="1082">
        <f>VLOOKUP($A18,'Cennik numeryczny'!$A$2:$K$1857,11,FALSE)</f>
        <v>15</v>
      </c>
      <c r="O18" s="1083" t="s">
        <v>3827</v>
      </c>
      <c r="P18" s="503"/>
      <c r="Q18" s="353"/>
      <c r="R18" s="353"/>
      <c r="AC18" s="351"/>
    </row>
    <row r="19" spans="1:29">
      <c r="A19" s="2281" t="s">
        <v>870</v>
      </c>
      <c r="B19" s="730" t="s">
        <v>3286</v>
      </c>
      <c r="C19" s="731"/>
      <c r="D19" s="730"/>
      <c r="E19" s="888">
        <v>1</v>
      </c>
      <c r="F19" s="889" t="s">
        <v>566</v>
      </c>
      <c r="G19" s="1530">
        <v>18</v>
      </c>
      <c r="H19" s="769">
        <v>56</v>
      </c>
      <c r="I19" s="1526">
        <v>1008</v>
      </c>
      <c r="J19" s="2324">
        <v>729.37999999999988</v>
      </c>
      <c r="K19" s="2324">
        <f t="shared" si="0"/>
        <v>40.521111111111104</v>
      </c>
      <c r="L19" s="2532">
        <f>K19*(1-(VLOOKUP($A19,'Cennik numeryczny'!$A$2:$N$1462,14,FALSE)))</f>
        <v>40.521111111111104</v>
      </c>
      <c r="M19" s="1527" t="str">
        <f>VLOOKUP($A19,'Cennik numeryczny'!$A$2:$K$1857,10,FALSE)</f>
        <v>A</v>
      </c>
      <c r="N19" s="994">
        <f>VLOOKUP($A19,'Cennik numeryczny'!$A$2:$K$1857,11,FALSE)</f>
        <v>18</v>
      </c>
      <c r="O19" s="1084" t="s">
        <v>3827</v>
      </c>
      <c r="P19" s="503"/>
      <c r="Q19" s="353"/>
      <c r="R19" s="353"/>
      <c r="AC19" s="351"/>
    </row>
    <row r="20" spans="1:29" ht="13">
      <c r="A20" s="2281" t="s">
        <v>304</v>
      </c>
      <c r="B20" s="352"/>
      <c r="C20" s="731"/>
      <c r="D20" s="730"/>
      <c r="E20" s="890">
        <v>1</v>
      </c>
      <c r="F20" s="891" t="s">
        <v>567</v>
      </c>
      <c r="G20" s="1508">
        <v>250</v>
      </c>
      <c r="H20" s="892">
        <v>4</v>
      </c>
      <c r="I20" s="1526">
        <v>1000</v>
      </c>
      <c r="J20" s="2324">
        <v>10337.535555555554</v>
      </c>
      <c r="K20" s="2324">
        <f t="shared" si="0"/>
        <v>41.350142222222217</v>
      </c>
      <c r="L20" s="2532">
        <f>K20*(1-(VLOOKUP($A20,'Cennik numeryczny'!$A$2:$N$1462,14,FALSE)))</f>
        <v>41.350142222222217</v>
      </c>
      <c r="M20" s="1527" t="str">
        <f>VLOOKUP($A20,'Cennik numeryczny'!$A$2:$K$1857,10,FALSE)</f>
        <v>A</v>
      </c>
      <c r="N20" s="994">
        <f>VLOOKUP($A20,'Cennik numeryczny'!$A$2:$K$1857,11,FALSE)</f>
        <v>250</v>
      </c>
      <c r="O20" s="1084" t="s">
        <v>3827</v>
      </c>
      <c r="P20" s="503"/>
      <c r="Q20" s="353"/>
      <c r="R20" s="353"/>
      <c r="AC20" s="351"/>
    </row>
    <row r="21" spans="1:29" ht="13">
      <c r="A21" s="2276" t="s">
        <v>871</v>
      </c>
      <c r="B21" s="352"/>
      <c r="C21" s="731"/>
      <c r="D21" s="730"/>
      <c r="E21" s="890">
        <v>1.2</v>
      </c>
      <c r="F21" s="891" t="s">
        <v>566</v>
      </c>
      <c r="G21" s="1508">
        <v>18</v>
      </c>
      <c r="H21" s="892">
        <v>56</v>
      </c>
      <c r="I21" s="1509">
        <v>1008</v>
      </c>
      <c r="J21" s="2324">
        <v>717.99999999999989</v>
      </c>
      <c r="K21" s="2324">
        <f t="shared" si="0"/>
        <v>39.888888888888886</v>
      </c>
      <c r="L21" s="2532">
        <f>K21*(1-(VLOOKUP($A21,'Cennik numeryczny'!$A$2:$N$1462,14,FALSE)))</f>
        <v>39.888888888888886</v>
      </c>
      <c r="M21" s="1510" t="str">
        <f>VLOOKUP($A21,'Cennik numeryczny'!$A$2:$K$1857,10,FALSE)</f>
        <v>A</v>
      </c>
      <c r="N21" s="994">
        <f>VLOOKUP($A21,'Cennik numeryczny'!$A$2:$K$1857,11,FALSE)</f>
        <v>18</v>
      </c>
      <c r="O21" s="1084" t="s">
        <v>3827</v>
      </c>
      <c r="P21" s="503"/>
      <c r="Q21" s="353"/>
      <c r="R21" s="353"/>
      <c r="AC21" s="351"/>
    </row>
    <row r="22" spans="1:29" ht="13.5" thickBot="1">
      <c r="A22" s="2278" t="s">
        <v>872</v>
      </c>
      <c r="B22" s="837"/>
      <c r="C22" s="779"/>
      <c r="D22" s="838"/>
      <c r="E22" s="1169">
        <v>1.2</v>
      </c>
      <c r="F22" s="1075" t="s">
        <v>567</v>
      </c>
      <c r="G22" s="1514">
        <v>250</v>
      </c>
      <c r="H22" s="1170">
        <v>4</v>
      </c>
      <c r="I22" s="1515">
        <v>1000</v>
      </c>
      <c r="J22" s="1454">
        <v>9733.3255555555552</v>
      </c>
      <c r="K22" s="1454">
        <f t="shared" si="0"/>
        <v>38.933302222222224</v>
      </c>
      <c r="L22" s="2534">
        <f>K22*(1-(VLOOKUP($A22,'Cennik numeryczny'!$A$2:$N$1462,14,FALSE)))</f>
        <v>38.933302222222224</v>
      </c>
      <c r="M22" s="1516" t="str">
        <f>VLOOKUP($A22,'Cennik numeryczny'!$A$2:$K$1857,10,FALSE)</f>
        <v>M</v>
      </c>
      <c r="N22" s="1517">
        <f>VLOOKUP($A22,'Cennik numeryczny'!$A$2:$K$1857,11,FALSE)</f>
        <v>250</v>
      </c>
      <c r="O22" s="1518" t="s">
        <v>3827</v>
      </c>
      <c r="P22" s="503"/>
      <c r="Q22" s="353"/>
      <c r="R22" s="353"/>
      <c r="AC22" s="351"/>
    </row>
    <row r="23" spans="1:29" ht="13.5" thickTop="1">
      <c r="A23" s="2279" t="s">
        <v>873</v>
      </c>
      <c r="B23" s="1331" t="s">
        <v>1327</v>
      </c>
      <c r="C23" s="771" t="s">
        <v>55</v>
      </c>
      <c r="D23" s="875" t="s">
        <v>118</v>
      </c>
      <c r="E23" s="893">
        <v>1</v>
      </c>
      <c r="F23" s="843" t="s">
        <v>566</v>
      </c>
      <c r="G23" s="847">
        <v>18</v>
      </c>
      <c r="H23" s="847">
        <v>56</v>
      </c>
      <c r="I23" s="1520">
        <v>1008</v>
      </c>
      <c r="J23" s="1450">
        <v>1229.43</v>
      </c>
      <c r="K23" s="1450">
        <f t="shared" si="0"/>
        <v>68.301666666666677</v>
      </c>
      <c r="L23" s="2531">
        <f>K23*(1-(VLOOKUP($A23,'Cennik numeryczny'!$A$2:$N$1462,14,FALSE)))</f>
        <v>68.301666666666677</v>
      </c>
      <c r="M23" s="1521" t="str">
        <f>VLOOKUP($A23,'Cennik numeryczny'!$A$2:$K$1857,10,FALSE)</f>
        <v>C</v>
      </c>
      <c r="N23" s="1082">
        <f>VLOOKUP($A23,'Cennik numeryczny'!$A$2:$K$1857,11,FALSE)</f>
        <v>1008</v>
      </c>
      <c r="O23" s="1083" t="s">
        <v>3827</v>
      </c>
      <c r="P23" s="503"/>
      <c r="Q23" s="353"/>
      <c r="R23" s="353"/>
      <c r="AC23" s="351"/>
    </row>
    <row r="24" spans="1:29" ht="13.5" thickBot="1">
      <c r="A24" s="2278" t="s">
        <v>874</v>
      </c>
      <c r="B24" s="837"/>
      <c r="C24" s="779"/>
      <c r="D24" s="838"/>
      <c r="E24" s="1169">
        <v>1.2</v>
      </c>
      <c r="F24" s="1075" t="s">
        <v>566</v>
      </c>
      <c r="G24" s="1170">
        <v>18</v>
      </c>
      <c r="H24" s="1170">
        <v>56</v>
      </c>
      <c r="I24" s="1515">
        <v>1008</v>
      </c>
      <c r="J24" s="1454">
        <v>1088</v>
      </c>
      <c r="K24" s="1454">
        <f t="shared" si="0"/>
        <v>60.444444444444443</v>
      </c>
      <c r="L24" s="2534">
        <f>K24*(1-(VLOOKUP($A24,'Cennik numeryczny'!$A$2:$N$1462,14,FALSE)))</f>
        <v>60.444444444444443</v>
      </c>
      <c r="M24" s="1516" t="str">
        <f>VLOOKUP($A24,'Cennik numeryczny'!$A$2:$K$1857,10,FALSE)</f>
        <v>A</v>
      </c>
      <c r="N24" s="1517">
        <f>VLOOKUP($A24,'Cennik numeryczny'!$A$2:$K$1857,11,FALSE)</f>
        <v>18</v>
      </c>
      <c r="O24" s="1518" t="s">
        <v>3827</v>
      </c>
      <c r="P24" s="503"/>
      <c r="Q24" s="353"/>
      <c r="R24" s="353"/>
      <c r="AC24" s="351"/>
    </row>
    <row r="25" spans="1:29" ht="13.5" thickTop="1">
      <c r="A25" s="2282">
        <v>1323087700</v>
      </c>
      <c r="B25" s="1331" t="s">
        <v>3022</v>
      </c>
      <c r="C25" s="771" t="s">
        <v>3023</v>
      </c>
      <c r="D25" s="875" t="s">
        <v>5547</v>
      </c>
      <c r="E25" s="893">
        <v>0.8</v>
      </c>
      <c r="F25" s="843" t="s">
        <v>570</v>
      </c>
      <c r="G25" s="847">
        <v>15</v>
      </c>
      <c r="H25" s="847">
        <v>56</v>
      </c>
      <c r="I25" s="1520">
        <v>840</v>
      </c>
      <c r="J25" s="1450">
        <v>705.70333333333338</v>
      </c>
      <c r="K25" s="1450">
        <f t="shared" si="0"/>
        <v>47.046888888888894</v>
      </c>
      <c r="L25" s="2531">
        <f>K25*(1-(VLOOKUP($A25,'Cennik numeryczny'!$A$2:$N$1462,14,FALSE)))</f>
        <v>47.046888888888894</v>
      </c>
      <c r="M25" s="1521" t="str">
        <f>VLOOKUP($A25,'Cennik numeryczny'!$A$2:$K$1857,10,FALSE)</f>
        <v>C</v>
      </c>
      <c r="N25" s="1082">
        <f>VLOOKUP($A25,'Cennik numeryczny'!$A$2:$K$1857,11,FALSE)</f>
        <v>300</v>
      </c>
      <c r="O25" s="1083" t="s">
        <v>3827</v>
      </c>
      <c r="P25" s="503"/>
      <c r="Q25" s="353"/>
      <c r="R25" s="353"/>
      <c r="AC25" s="351"/>
    </row>
    <row r="26" spans="1:29" ht="13">
      <c r="A26" s="2283">
        <v>1323107700</v>
      </c>
      <c r="B26" s="352"/>
      <c r="C26" s="731"/>
      <c r="D26" s="730"/>
      <c r="E26" s="888">
        <v>1</v>
      </c>
      <c r="F26" s="889" t="s">
        <v>570</v>
      </c>
      <c r="G26" s="769">
        <v>15</v>
      </c>
      <c r="H26" s="769">
        <v>56</v>
      </c>
      <c r="I26" s="1526">
        <v>840</v>
      </c>
      <c r="J26" s="2324">
        <v>648.83333333333337</v>
      </c>
      <c r="K26" s="2324">
        <f>J26/G26</f>
        <v>43.25555555555556</v>
      </c>
      <c r="L26" s="2532">
        <f>K26*(1-(VLOOKUP($A26,'Cennik numeryczny'!$A$2:$N$1462,14,FALSE)))</f>
        <v>43.25555555555556</v>
      </c>
      <c r="M26" s="1527" t="str">
        <f>VLOOKUP($A26,'Cennik numeryczny'!$A$2:$K$1857,10,FALSE)</f>
        <v>A</v>
      </c>
      <c r="N26" s="1531">
        <f>VLOOKUP($A26,'Cennik numeryczny'!$A$2:$K$1857,11,FALSE)</f>
        <v>15</v>
      </c>
      <c r="O26" s="1532" t="s">
        <v>3827</v>
      </c>
      <c r="P26" s="503"/>
      <c r="Q26" s="353"/>
      <c r="R26" s="353"/>
      <c r="AC26" s="351"/>
    </row>
    <row r="27" spans="1:29" ht="13.5" thickBot="1">
      <c r="A27" s="2284">
        <v>1323127700</v>
      </c>
      <c r="B27" s="1503"/>
      <c r="C27" s="779"/>
      <c r="D27" s="1168"/>
      <c r="E27" s="974">
        <v>1.2</v>
      </c>
      <c r="F27" s="779" t="s">
        <v>570</v>
      </c>
      <c r="G27" s="841">
        <v>15</v>
      </c>
      <c r="H27" s="841">
        <v>56</v>
      </c>
      <c r="I27" s="1533">
        <v>840</v>
      </c>
      <c r="J27" s="1454">
        <v>638.04333333333341</v>
      </c>
      <c r="K27" s="1454">
        <f>J27/G27</f>
        <v>42.536222222222229</v>
      </c>
      <c r="L27" s="2534">
        <f>K27*(1-(VLOOKUP($A27,'Cennik numeryczny'!$A$2:$N$1462,14,FALSE)))</f>
        <v>42.536222222222229</v>
      </c>
      <c r="M27" s="1534" t="str">
        <f>VLOOKUP($A27,'Cennik numeryczny'!$A$2:$K$1857,10,FALSE)</f>
        <v>A</v>
      </c>
      <c r="N27" s="995">
        <f>VLOOKUP($A27,'Cennik numeryczny'!$A$2:$K$1857,11,FALSE)</f>
        <v>15</v>
      </c>
      <c r="O27" s="1085" t="s">
        <v>3827</v>
      </c>
      <c r="P27" s="503"/>
      <c r="Q27" s="353"/>
      <c r="R27" s="353"/>
      <c r="AC27" s="351"/>
    </row>
    <row r="28" spans="1:29" ht="13.5" thickTop="1">
      <c r="A28" s="2279" t="s">
        <v>2882</v>
      </c>
      <c r="B28" s="1331" t="s">
        <v>1328</v>
      </c>
      <c r="C28" s="771" t="s">
        <v>53</v>
      </c>
      <c r="D28" s="875" t="s">
        <v>5546</v>
      </c>
      <c r="E28" s="893">
        <v>0.8</v>
      </c>
      <c r="F28" s="843" t="s">
        <v>572</v>
      </c>
      <c r="G28" s="847">
        <v>15</v>
      </c>
      <c r="H28" s="847">
        <v>56</v>
      </c>
      <c r="I28" s="1520">
        <v>840</v>
      </c>
      <c r="J28" s="1450">
        <v>643.62333333333333</v>
      </c>
      <c r="K28" s="1450">
        <f t="shared" si="0"/>
        <v>42.908222222222221</v>
      </c>
      <c r="L28" s="2531">
        <f>K28*(1-(VLOOKUP($A28,'Cennik numeryczny'!$A$2:$N$1462,14,FALSE)))</f>
        <v>42.908222222222221</v>
      </c>
      <c r="M28" s="1521" t="str">
        <f>VLOOKUP($A28,'Cennik numeryczny'!$A$2:$K$1857,10,FALSE)</f>
        <v>A</v>
      </c>
      <c r="N28" s="1082">
        <f>VLOOKUP($A28,'Cennik numeryczny'!$A$2:$K$1857,11,FALSE)</f>
        <v>15</v>
      </c>
      <c r="O28" s="1083" t="s">
        <v>3827</v>
      </c>
      <c r="P28" s="503"/>
      <c r="Q28" s="353"/>
      <c r="R28" s="353"/>
      <c r="AC28" s="351"/>
    </row>
    <row r="29" spans="1:29" ht="13">
      <c r="A29" s="2281" t="s">
        <v>875</v>
      </c>
      <c r="B29" s="352"/>
      <c r="C29" s="731"/>
      <c r="D29" s="730"/>
      <c r="E29" s="888">
        <v>1</v>
      </c>
      <c r="F29" s="889" t="s">
        <v>566</v>
      </c>
      <c r="G29" s="769">
        <v>18</v>
      </c>
      <c r="H29" s="769">
        <v>56</v>
      </c>
      <c r="I29" s="1526">
        <v>1008</v>
      </c>
      <c r="J29" s="2324">
        <v>729.37999999999988</v>
      </c>
      <c r="K29" s="2324">
        <f t="shared" si="0"/>
        <v>40.521111111111104</v>
      </c>
      <c r="L29" s="2532">
        <f>K29*(1-(VLOOKUP($A29,'Cennik numeryczny'!$A$2:$N$1462,14,FALSE)))</f>
        <v>40.521111111111104</v>
      </c>
      <c r="M29" s="1527" t="str">
        <f>VLOOKUP($A29,'Cennik numeryczny'!$A$2:$K$1857,10,FALSE)</f>
        <v>A</v>
      </c>
      <c r="N29" s="1531">
        <f>VLOOKUP($A29,'Cennik numeryczny'!$A$2:$K$1857,11,FALSE)</f>
        <v>18</v>
      </c>
      <c r="O29" s="1532" t="s">
        <v>3827</v>
      </c>
      <c r="P29" s="503"/>
      <c r="Q29" s="353"/>
      <c r="R29" s="353"/>
      <c r="AC29" s="351"/>
    </row>
    <row r="30" spans="1:29" ht="13">
      <c r="A30" s="2276" t="s">
        <v>305</v>
      </c>
      <c r="B30" s="352"/>
      <c r="C30" s="731"/>
      <c r="D30" s="730"/>
      <c r="E30" s="890">
        <v>1</v>
      </c>
      <c r="F30" s="891" t="s">
        <v>567</v>
      </c>
      <c r="G30" s="1508">
        <v>250</v>
      </c>
      <c r="H30" s="892">
        <v>4</v>
      </c>
      <c r="I30" s="1526">
        <v>1000</v>
      </c>
      <c r="J30" s="2324">
        <v>10249.595555555556</v>
      </c>
      <c r="K30" s="2324">
        <f t="shared" si="0"/>
        <v>40.998382222222226</v>
      </c>
      <c r="L30" s="2532">
        <f>K30*(1-(VLOOKUP($A30,'Cennik numeryczny'!$A$2:$N$1462,14,FALSE)))</f>
        <v>40.998382222222226</v>
      </c>
      <c r="M30" s="1524" t="str">
        <f>VLOOKUP($A30,'Cennik numeryczny'!$A$2:$K$1857,10,FALSE)</f>
        <v>C</v>
      </c>
      <c r="N30" s="1535">
        <f>VLOOKUP($A30,'Cennik numeryczny'!$A$2:$K$1857,11,FALSE)</f>
        <v>1000</v>
      </c>
      <c r="O30" s="1536" t="s">
        <v>3827</v>
      </c>
      <c r="P30" s="503"/>
      <c r="Q30" s="353"/>
      <c r="R30" s="353"/>
      <c r="AC30" s="351"/>
    </row>
    <row r="31" spans="1:29" ht="13">
      <c r="A31" s="2281" t="s">
        <v>876</v>
      </c>
      <c r="B31" s="352"/>
      <c r="C31" s="731"/>
      <c r="D31" s="730"/>
      <c r="E31" s="890">
        <v>1.2</v>
      </c>
      <c r="F31" s="891" t="s">
        <v>566</v>
      </c>
      <c r="G31" s="892">
        <v>18</v>
      </c>
      <c r="H31" s="892">
        <v>56</v>
      </c>
      <c r="I31" s="1509">
        <v>1008</v>
      </c>
      <c r="J31" s="2324">
        <v>688.42</v>
      </c>
      <c r="K31" s="2324">
        <f t="shared" si="0"/>
        <v>38.245555555555555</v>
      </c>
      <c r="L31" s="2532">
        <f>K31*(1-(VLOOKUP($A31,'Cennik numeryczny'!$A$2:$N$1462,14,FALSE)))</f>
        <v>38.245555555555555</v>
      </c>
      <c r="M31" s="1510" t="str">
        <f>VLOOKUP($A31,'Cennik numeryczny'!$A$2:$K$1857,10,FALSE)</f>
        <v>A</v>
      </c>
      <c r="N31" s="994">
        <f>VLOOKUP($A31,'Cennik numeryczny'!$A$2:$K$1857,11,FALSE)</f>
        <v>18</v>
      </c>
      <c r="O31" s="1084" t="s">
        <v>3827</v>
      </c>
      <c r="P31" s="503"/>
      <c r="Q31" s="353"/>
      <c r="R31" s="353"/>
      <c r="AC31" s="351"/>
    </row>
    <row r="32" spans="1:29" ht="13.5" thickBot="1">
      <c r="A32" s="2285" t="s">
        <v>306</v>
      </c>
      <c r="B32" s="837"/>
      <c r="C32" s="779"/>
      <c r="D32" s="838"/>
      <c r="E32" s="974">
        <v>1.2</v>
      </c>
      <c r="F32" s="779" t="s">
        <v>567</v>
      </c>
      <c r="G32" s="841">
        <v>250</v>
      </c>
      <c r="H32" s="841">
        <v>4</v>
      </c>
      <c r="I32" s="1533">
        <v>1000</v>
      </c>
      <c r="J32" s="1454">
        <v>9658.7255555555566</v>
      </c>
      <c r="K32" s="1454">
        <f t="shared" si="0"/>
        <v>38.634902222222223</v>
      </c>
      <c r="L32" s="2534">
        <f>K32*(1-(VLOOKUP($A32,'Cennik numeryczny'!$A$2:$N$1462,14,FALSE)))</f>
        <v>38.634902222222223</v>
      </c>
      <c r="M32" s="1525" t="str">
        <f>VLOOKUP($A32,'Cennik numeryczny'!$A$2:$K$1857,10,FALSE)</f>
        <v>C</v>
      </c>
      <c r="N32" s="1517">
        <f>VLOOKUP($A32,'Cennik numeryczny'!$A$2:$K$1857,11,FALSE)</f>
        <v>1000</v>
      </c>
      <c r="O32" s="1518" t="s">
        <v>3827</v>
      </c>
      <c r="P32" s="503"/>
      <c r="Q32" s="353"/>
      <c r="R32" s="353"/>
      <c r="AC32" s="351"/>
    </row>
    <row r="33" spans="1:29" ht="13.5" thickTop="1">
      <c r="A33" s="2279" t="s">
        <v>307</v>
      </c>
      <c r="B33" s="1331" t="s">
        <v>851</v>
      </c>
      <c r="C33" s="771" t="s">
        <v>56</v>
      </c>
      <c r="D33" s="875" t="s">
        <v>119</v>
      </c>
      <c r="E33" s="893">
        <v>0.8</v>
      </c>
      <c r="F33" s="843" t="s">
        <v>570</v>
      </c>
      <c r="G33" s="847">
        <v>15</v>
      </c>
      <c r="H33" s="847">
        <v>72</v>
      </c>
      <c r="I33" s="1520">
        <v>1080</v>
      </c>
      <c r="J33" s="1450">
        <v>1210.0033333333336</v>
      </c>
      <c r="K33" s="1450">
        <f t="shared" si="0"/>
        <v>80.666888888888906</v>
      </c>
      <c r="L33" s="2531">
        <f>K33*(1-(VLOOKUP($A33,'Cennik numeryczny'!$A$2:$N$1462,14,FALSE)))</f>
        <v>80.666888888888906</v>
      </c>
      <c r="M33" s="1521" t="str">
        <f>VLOOKUP($A33,'Cennik numeryczny'!$A$2:$K$1857,10,FALSE)</f>
        <v>C</v>
      </c>
      <c r="N33" s="1082">
        <f>VLOOKUP($A33,'Cennik numeryczny'!$A$2:$K$1857,11,FALSE)</f>
        <v>105</v>
      </c>
      <c r="O33" s="1083" t="s">
        <v>3827</v>
      </c>
      <c r="P33" s="503"/>
      <c r="Q33" s="353"/>
      <c r="R33" s="353"/>
      <c r="S33" s="6"/>
      <c r="AC33" s="351"/>
    </row>
    <row r="34" spans="1:29" ht="13">
      <c r="A34" s="2277" t="s">
        <v>574</v>
      </c>
      <c r="B34" s="352"/>
      <c r="C34" s="731"/>
      <c r="D34" s="730"/>
      <c r="E34" s="976">
        <v>1</v>
      </c>
      <c r="F34" s="731" t="s">
        <v>570</v>
      </c>
      <c r="G34" s="850">
        <v>15</v>
      </c>
      <c r="H34" s="850">
        <v>72</v>
      </c>
      <c r="I34" s="1512">
        <v>1080</v>
      </c>
      <c r="J34" s="2324">
        <v>1085.8533333333332</v>
      </c>
      <c r="K34" s="2324">
        <f t="shared" si="0"/>
        <v>72.390222222222221</v>
      </c>
      <c r="L34" s="2532">
        <f>K34*(1-(VLOOKUP($A34,'Cennik numeryczny'!$A$2:$N$1462,14,FALSE)))</f>
        <v>72.390222222222221</v>
      </c>
      <c r="M34" s="1513" t="str">
        <f>VLOOKUP($A34,'Cennik numeryczny'!$A$2:$K$1857,10,FALSE)</f>
        <v>A</v>
      </c>
      <c r="N34" s="994">
        <f>VLOOKUP($A34,'Cennik numeryczny'!$A$2:$K$1857,11,FALSE)</f>
        <v>15</v>
      </c>
      <c r="O34" s="1084" t="s">
        <v>3827</v>
      </c>
      <c r="P34" s="503"/>
      <c r="Q34" s="353"/>
      <c r="R34" s="353"/>
      <c r="S34" s="6"/>
      <c r="AC34" s="351"/>
    </row>
    <row r="35" spans="1:29" ht="13.5" thickBot="1">
      <c r="A35" s="2278" t="s">
        <v>575</v>
      </c>
      <c r="B35" s="837"/>
      <c r="C35" s="779"/>
      <c r="D35" s="1168"/>
      <c r="E35" s="1169">
        <v>1.2</v>
      </c>
      <c r="F35" s="1075" t="s">
        <v>570</v>
      </c>
      <c r="G35" s="1170">
        <v>15</v>
      </c>
      <c r="H35" s="1170">
        <v>72</v>
      </c>
      <c r="I35" s="1515">
        <v>1080</v>
      </c>
      <c r="J35" s="1454">
        <v>1010.0933333333332</v>
      </c>
      <c r="K35" s="1454">
        <f t="shared" si="0"/>
        <v>67.339555555555549</v>
      </c>
      <c r="L35" s="2534">
        <f>K35*(1-(VLOOKUP($A35,'Cennik numeryczny'!$A$2:$N$1462,14,FALSE)))</f>
        <v>67.339555555555549</v>
      </c>
      <c r="M35" s="1516" t="str">
        <f>VLOOKUP($A35,'Cennik numeryczny'!$A$2:$K$1857,10,FALSE)</f>
        <v>A</v>
      </c>
      <c r="N35" s="1517">
        <f>VLOOKUP($A35,'Cennik numeryczny'!$A$2:$K$1857,11,FALSE)</f>
        <v>15</v>
      </c>
      <c r="O35" s="1518" t="s">
        <v>3827</v>
      </c>
      <c r="P35" s="503"/>
      <c r="Q35" s="353"/>
      <c r="R35" s="353"/>
      <c r="S35" s="6"/>
      <c r="AC35" s="351"/>
    </row>
    <row r="36" spans="1:29" ht="14" thickTop="1" thickBot="1">
      <c r="A36" s="1607">
        <v>1337122470</v>
      </c>
      <c r="B36" s="1327" t="s">
        <v>5137</v>
      </c>
      <c r="C36" s="1537" t="s">
        <v>4053</v>
      </c>
      <c r="D36" s="1537" t="s">
        <v>5138</v>
      </c>
      <c r="E36" s="1537">
        <v>1.2</v>
      </c>
      <c r="F36" s="1537" t="s">
        <v>5139</v>
      </c>
      <c r="G36" s="1538">
        <v>15</v>
      </c>
      <c r="H36" s="1538">
        <v>56</v>
      </c>
      <c r="I36" s="1538">
        <v>1000</v>
      </c>
      <c r="J36" s="2405">
        <v>2040.0033333333336</v>
      </c>
      <c r="K36" s="2405">
        <f t="shared" si="0"/>
        <v>136.00022222222225</v>
      </c>
      <c r="L36" s="2405">
        <f>K36*(1-(VLOOKUP($A36,'Cennik numeryczny'!$A$2:$N$1462,14,FALSE)))</f>
        <v>136.00022222222225</v>
      </c>
      <c r="M36" s="1537" t="str">
        <f>VLOOKUP($A36,'Cennik numeryczny'!$A$2:$K$1857,10,FALSE)</f>
        <v>C</v>
      </c>
      <c r="N36" s="1537">
        <f>VLOOKUP($A36,'Cennik numeryczny'!$A$2:$K$1857,11,FALSE)</f>
        <v>300</v>
      </c>
      <c r="O36" s="1352" t="s">
        <v>3827</v>
      </c>
      <c r="P36" s="503"/>
      <c r="Q36" s="353"/>
      <c r="R36" s="353"/>
      <c r="S36" s="6"/>
      <c r="AC36" s="351"/>
    </row>
    <row r="37" spans="1:29" ht="13.5" thickTop="1">
      <c r="A37" s="2279" t="s">
        <v>576</v>
      </c>
      <c r="B37" s="1331" t="s">
        <v>1331</v>
      </c>
      <c r="C37" s="771" t="s">
        <v>54</v>
      </c>
      <c r="D37" s="875" t="s">
        <v>120</v>
      </c>
      <c r="E37" s="893">
        <v>0.8</v>
      </c>
      <c r="F37" s="843" t="s">
        <v>572</v>
      </c>
      <c r="G37" s="847">
        <v>15</v>
      </c>
      <c r="H37" s="847">
        <v>56</v>
      </c>
      <c r="I37" s="1520">
        <v>840</v>
      </c>
      <c r="J37" s="1450">
        <v>728.72333333333336</v>
      </c>
      <c r="K37" s="1450">
        <f t="shared" si="0"/>
        <v>48.58155555555556</v>
      </c>
      <c r="L37" s="2531">
        <f>K37*(1-(VLOOKUP($A37,'Cennik numeryczny'!$A$2:$N$1462,14,FALSE)))</f>
        <v>48.58155555555556</v>
      </c>
      <c r="M37" s="1521" t="str">
        <f>VLOOKUP($A37,'Cennik numeryczny'!$A$2:$K$1857,10,FALSE)</f>
        <v>A</v>
      </c>
      <c r="N37" s="1082">
        <f>VLOOKUP($A37,'Cennik numeryczny'!$A$2:$K$1857,11,FALSE)</f>
        <v>15</v>
      </c>
      <c r="O37" s="1083" t="s">
        <v>3827</v>
      </c>
      <c r="P37" s="503"/>
      <c r="Q37" s="353"/>
      <c r="R37" s="353"/>
      <c r="AC37" s="351"/>
    </row>
    <row r="38" spans="1:29">
      <c r="A38" s="2276" t="s">
        <v>877</v>
      </c>
      <c r="B38" s="730" t="s">
        <v>3287</v>
      </c>
      <c r="C38" s="731"/>
      <c r="D38" s="730"/>
      <c r="E38" s="890">
        <v>1</v>
      </c>
      <c r="F38" s="891" t="s">
        <v>566</v>
      </c>
      <c r="G38" s="892">
        <v>18</v>
      </c>
      <c r="H38" s="892">
        <v>56</v>
      </c>
      <c r="I38" s="1509">
        <v>1008</v>
      </c>
      <c r="J38" s="2324">
        <v>777.25999999999988</v>
      </c>
      <c r="K38" s="2324">
        <f t="shared" si="0"/>
        <v>43.181111111111107</v>
      </c>
      <c r="L38" s="2532">
        <f>K38*(1-(VLOOKUP($A38,'Cennik numeryczny'!$A$2:$N$1462,14,FALSE)))</f>
        <v>43.181111111111107</v>
      </c>
      <c r="M38" s="1510" t="str">
        <f>VLOOKUP($A38,'Cennik numeryczny'!$A$2:$K$1857,10,FALSE)</f>
        <v>A</v>
      </c>
      <c r="N38" s="994">
        <f>VLOOKUP($A38,'Cennik numeryczny'!$A$2:$K$1857,11,FALSE)</f>
        <v>18</v>
      </c>
      <c r="O38" s="1084" t="s">
        <v>3827</v>
      </c>
      <c r="P38" s="503"/>
      <c r="Q38" s="353"/>
      <c r="R38" s="353"/>
      <c r="AC38" s="351"/>
    </row>
    <row r="39" spans="1:29" ht="13">
      <c r="A39" s="2276" t="s">
        <v>878</v>
      </c>
      <c r="B39" s="352"/>
      <c r="C39" s="731"/>
      <c r="D39" s="730"/>
      <c r="E39" s="890">
        <v>1</v>
      </c>
      <c r="F39" s="891" t="s">
        <v>567</v>
      </c>
      <c r="G39" s="892">
        <v>250</v>
      </c>
      <c r="H39" s="892">
        <v>4</v>
      </c>
      <c r="I39" s="1509">
        <v>1000</v>
      </c>
      <c r="J39" s="2324">
        <v>11001.635555555555</v>
      </c>
      <c r="K39" s="2324">
        <f t="shared" si="0"/>
        <v>44.006542222222215</v>
      </c>
      <c r="L39" s="2532">
        <f>K39*(1-(VLOOKUP($A39,'Cennik numeryczny'!$A$2:$N$1462,14,FALSE)))</f>
        <v>44.006542222222215</v>
      </c>
      <c r="M39" s="1510" t="str">
        <f>VLOOKUP($A39,'Cennik numeryczny'!$A$2:$K$1857,10,FALSE)</f>
        <v>A</v>
      </c>
      <c r="N39" s="994">
        <f>VLOOKUP($A39,'Cennik numeryczny'!$A$2:$K$1857,11,FALSE)</f>
        <v>250</v>
      </c>
      <c r="O39" s="1084" t="s">
        <v>3827</v>
      </c>
      <c r="P39" s="503"/>
      <c r="Q39" s="353"/>
      <c r="R39" s="353"/>
      <c r="AC39" s="351"/>
    </row>
    <row r="40" spans="1:29" ht="13">
      <c r="A40" s="2276" t="s">
        <v>879</v>
      </c>
      <c r="B40" s="352"/>
      <c r="C40" s="731"/>
      <c r="D40" s="730"/>
      <c r="E40" s="890">
        <v>1.2</v>
      </c>
      <c r="F40" s="891" t="s">
        <v>566</v>
      </c>
      <c r="G40" s="892">
        <v>18</v>
      </c>
      <c r="H40" s="892">
        <v>56</v>
      </c>
      <c r="I40" s="1509">
        <v>1008</v>
      </c>
      <c r="J40" s="2324">
        <v>723.12999999999988</v>
      </c>
      <c r="K40" s="2324">
        <f t="shared" si="0"/>
        <v>40.173888888888882</v>
      </c>
      <c r="L40" s="2532">
        <f>K40*(1-(VLOOKUP($A40,'Cennik numeryczny'!$A$2:$N$1462,14,FALSE)))</f>
        <v>40.173888888888882</v>
      </c>
      <c r="M40" s="1510" t="str">
        <f>VLOOKUP($A40,'Cennik numeryczny'!$A$2:$K$1857,10,FALSE)</f>
        <v>A</v>
      </c>
      <c r="N40" s="994">
        <f>VLOOKUP($A40,'Cennik numeryczny'!$A$2:$K$1857,11,FALSE)</f>
        <v>18</v>
      </c>
      <c r="O40" s="1084" t="s">
        <v>3827</v>
      </c>
      <c r="P40" s="503"/>
      <c r="Q40" s="353"/>
      <c r="R40" s="353"/>
      <c r="AC40" s="351"/>
    </row>
    <row r="41" spans="1:29" ht="13.5" thickBot="1">
      <c r="A41" s="2278" t="s">
        <v>880</v>
      </c>
      <c r="B41" s="837"/>
      <c r="C41" s="779"/>
      <c r="D41" s="838"/>
      <c r="E41" s="1169">
        <v>1.2</v>
      </c>
      <c r="F41" s="1075" t="s">
        <v>567</v>
      </c>
      <c r="G41" s="1170">
        <v>250</v>
      </c>
      <c r="H41" s="1170">
        <v>4</v>
      </c>
      <c r="I41" s="1515">
        <v>1000</v>
      </c>
      <c r="J41" s="1454">
        <v>10226.705555555554</v>
      </c>
      <c r="K41" s="1454">
        <f t="shared" si="0"/>
        <v>40.906822222222218</v>
      </c>
      <c r="L41" s="2534">
        <f>K41*(1-(VLOOKUP($A41,'Cennik numeryczny'!$A$2:$N$1462,14,FALSE)))</f>
        <v>40.906822222222218</v>
      </c>
      <c r="M41" s="1525" t="str">
        <f>VLOOKUP($A41,'Cennik numeryczny'!$A$2:$K$1857,10,FALSE)</f>
        <v>A</v>
      </c>
      <c r="N41" s="1517">
        <f>VLOOKUP($A41,'Cennik numeryczny'!$A$2:$K$1857,11,FALSE)</f>
        <v>250</v>
      </c>
      <c r="O41" s="1518" t="s">
        <v>3827</v>
      </c>
      <c r="P41" s="503"/>
      <c r="Q41" s="353"/>
      <c r="R41" s="353"/>
      <c r="AC41" s="351"/>
    </row>
    <row r="42" spans="1:29" ht="13.5" thickTop="1">
      <c r="A42" s="2279" t="s">
        <v>577</v>
      </c>
      <c r="B42" s="1331" t="s">
        <v>5386</v>
      </c>
      <c r="C42" s="771" t="s">
        <v>57</v>
      </c>
      <c r="D42" s="875" t="s">
        <v>121</v>
      </c>
      <c r="E42" s="893">
        <v>1</v>
      </c>
      <c r="F42" s="843" t="s">
        <v>566</v>
      </c>
      <c r="G42" s="847">
        <v>18</v>
      </c>
      <c r="H42" s="847">
        <v>56</v>
      </c>
      <c r="I42" s="1520">
        <v>1008</v>
      </c>
      <c r="J42" s="1450">
        <v>1095.5299999999997</v>
      </c>
      <c r="K42" s="1450">
        <f t="shared" si="0"/>
        <v>60.862777777777765</v>
      </c>
      <c r="L42" s="2531">
        <f>K42*(1-(VLOOKUP($A42,'Cennik numeryczny'!$A$2:$N$1462,14,FALSE)))</f>
        <v>60.862777777777765</v>
      </c>
      <c r="M42" s="1521" t="str">
        <f>VLOOKUP($A42,'Cennik numeryczny'!$A$2:$K$1857,10,FALSE)</f>
        <v>A</v>
      </c>
      <c r="N42" s="1082">
        <f>VLOOKUP($A42,'Cennik numeryczny'!$A$2:$K$1857,11,FALSE)</f>
        <v>18</v>
      </c>
      <c r="O42" s="1083" t="s">
        <v>3827</v>
      </c>
      <c r="P42" s="503"/>
      <c r="Q42" s="353"/>
      <c r="R42" s="353"/>
      <c r="AC42" s="351"/>
    </row>
    <row r="43" spans="1:29">
      <c r="A43" s="2277" t="s">
        <v>5588</v>
      </c>
      <c r="B43" s="730" t="s">
        <v>3288</v>
      </c>
      <c r="C43" s="731"/>
      <c r="D43" s="730"/>
      <c r="E43" s="976">
        <v>1</v>
      </c>
      <c r="F43" s="731" t="s">
        <v>567</v>
      </c>
      <c r="G43" s="850">
        <v>250</v>
      </c>
      <c r="H43" s="850">
        <v>4</v>
      </c>
      <c r="I43" s="1512">
        <v>1000</v>
      </c>
      <c r="J43" s="2404">
        <v>15155.555555555555</v>
      </c>
      <c r="K43" s="2404">
        <f t="shared" si="0"/>
        <v>60.62222222222222</v>
      </c>
      <c r="L43" s="1422">
        <f>K43*(1-(VLOOKUP($A43,'Cennik numeryczny'!$A$2:$N$1462,14,FALSE)))</f>
        <v>60.62222222222222</v>
      </c>
      <c r="M43" s="1513" t="str">
        <f>VLOOKUP($A43,'Cennik numeryczny'!$A$2:$K$1857,10,FALSE)</f>
        <v>C</v>
      </c>
      <c r="N43" s="1528">
        <f>VLOOKUP($A43,'Cennik numeryczny'!$A$2:$K$1857,11,FALSE)</f>
        <v>1000</v>
      </c>
      <c r="O43" s="1529" t="s">
        <v>3827</v>
      </c>
      <c r="P43" s="503"/>
      <c r="Q43" s="353"/>
      <c r="R43" s="353"/>
      <c r="AC43" s="351"/>
    </row>
    <row r="44" spans="1:29" ht="13" thickBot="1">
      <c r="A44" s="2278" t="s">
        <v>578</v>
      </c>
      <c r="B44" s="838"/>
      <c r="C44" s="779"/>
      <c r="D44" s="779"/>
      <c r="E44" s="1169">
        <v>1.2</v>
      </c>
      <c r="F44" s="1075" t="s">
        <v>566</v>
      </c>
      <c r="G44" s="1170">
        <v>18</v>
      </c>
      <c r="H44" s="1170">
        <v>56</v>
      </c>
      <c r="I44" s="1515">
        <v>1008</v>
      </c>
      <c r="J44" s="1454">
        <v>1000.7399999999999</v>
      </c>
      <c r="K44" s="1454">
        <f t="shared" si="0"/>
        <v>55.596666666666664</v>
      </c>
      <c r="L44" s="2534">
        <f>K44*(1-(VLOOKUP($A44,'Cennik numeryczny'!$A$2:$N$1462,14,FALSE)))</f>
        <v>55.596666666666664</v>
      </c>
      <c r="M44" s="1516" t="str">
        <f>VLOOKUP($A44,'Cennik numeryczny'!$A$2:$K$1857,10,FALSE)</f>
        <v>A</v>
      </c>
      <c r="N44" s="1517">
        <f>VLOOKUP($A44,'Cennik numeryczny'!$A$2:$K$1857,11,FALSE)</f>
        <v>18</v>
      </c>
      <c r="O44" s="1518" t="s">
        <v>3827</v>
      </c>
      <c r="P44" s="503"/>
      <c r="Q44" s="353"/>
      <c r="R44" s="353"/>
      <c r="AC44" s="351"/>
    </row>
    <row r="45" spans="1:29" ht="13.5" thickTop="1">
      <c r="A45" s="2279" t="s">
        <v>2894</v>
      </c>
      <c r="B45" s="1539" t="s">
        <v>2896</v>
      </c>
      <c r="C45" s="771" t="s">
        <v>2900</v>
      </c>
      <c r="D45" s="875" t="s">
        <v>121</v>
      </c>
      <c r="E45" s="1064">
        <v>1</v>
      </c>
      <c r="F45" s="1540" t="s">
        <v>566</v>
      </c>
      <c r="G45" s="1520">
        <v>18</v>
      </c>
      <c r="H45" s="1520">
        <v>56</v>
      </c>
      <c r="I45" s="1520">
        <v>1008</v>
      </c>
      <c r="J45" s="1450">
        <v>1295.76</v>
      </c>
      <c r="K45" s="1450">
        <f>J45/G45</f>
        <v>71.986666666666665</v>
      </c>
      <c r="L45" s="2531">
        <f>K45*(1-(VLOOKUP($A45,'Cennik numeryczny'!$A$2:$N$1462,14,FALSE)))</f>
        <v>71.986666666666665</v>
      </c>
      <c r="M45" s="1521" t="str">
        <f>VLOOKUP($A45,'Cennik numeryczny'!$A$2:$K$1857,10,FALSE)</f>
        <v>A</v>
      </c>
      <c r="N45" s="1082">
        <f>VLOOKUP($A45,'Cennik numeryczny'!$A$2:$K$1857,11,FALSE)</f>
        <v>18</v>
      </c>
      <c r="O45" s="1083" t="s">
        <v>3827</v>
      </c>
      <c r="P45" s="503"/>
      <c r="Q45" s="353"/>
      <c r="R45" s="353"/>
      <c r="AC45" s="351"/>
    </row>
    <row r="46" spans="1:29" ht="13">
      <c r="A46" s="2276" t="s">
        <v>5589</v>
      </c>
      <c r="B46" s="352"/>
      <c r="C46" s="731"/>
      <c r="D46" s="730"/>
      <c r="E46" s="890">
        <v>1</v>
      </c>
      <c r="F46" s="891" t="s">
        <v>567</v>
      </c>
      <c r="G46" s="892">
        <v>250</v>
      </c>
      <c r="H46" s="892">
        <v>2</v>
      </c>
      <c r="I46" s="1509">
        <v>500</v>
      </c>
      <c r="J46" s="2324">
        <v>17952.495555555553</v>
      </c>
      <c r="K46" s="2324">
        <f>J46/G46</f>
        <v>71.809982222222217</v>
      </c>
      <c r="L46" s="2532">
        <f>K46*(1-(VLOOKUP($A46,'Cennik numeryczny'!$A$2:$N$1462,14,FALSE)))</f>
        <v>71.809982222222217</v>
      </c>
      <c r="M46" s="1510" t="str">
        <f>VLOOKUP($A46,'Cennik numeryczny'!$A$2:$K$1857,10,FALSE)</f>
        <v>C</v>
      </c>
      <c r="N46" s="994">
        <f>VLOOKUP($A46,'Cennik numeryczny'!$A$2:$K$1857,11,FALSE)</f>
        <v>500</v>
      </c>
      <c r="O46" s="1084" t="s">
        <v>3827</v>
      </c>
      <c r="P46" s="503"/>
      <c r="Q46" s="353"/>
      <c r="R46" s="353"/>
      <c r="AC46" s="351"/>
    </row>
    <row r="47" spans="1:29" ht="13.5" thickBot="1">
      <c r="A47" s="2286" t="s">
        <v>2895</v>
      </c>
      <c r="B47" s="1503"/>
      <c r="C47" s="780"/>
      <c r="D47" s="780"/>
      <c r="E47" s="1541">
        <v>1.2</v>
      </c>
      <c r="F47" s="780" t="s">
        <v>566</v>
      </c>
      <c r="G47" s="1533">
        <v>18</v>
      </c>
      <c r="H47" s="1533">
        <v>56</v>
      </c>
      <c r="I47" s="1533">
        <v>1008</v>
      </c>
      <c r="J47" s="2549">
        <v>1281.3300000000002</v>
      </c>
      <c r="K47" s="2549">
        <f>J47/G47</f>
        <v>71.185000000000002</v>
      </c>
      <c r="L47" s="1399">
        <f>K47*(1-(VLOOKUP($A47,'Cennik numeryczny'!$A$2:$N$1462,14,FALSE)))</f>
        <v>71.185000000000002</v>
      </c>
      <c r="M47" s="1534" t="str">
        <f>VLOOKUP($A47,'Cennik numeryczny'!$A$2:$K$1857,10,FALSE)</f>
        <v>A</v>
      </c>
      <c r="N47" s="995">
        <f>VLOOKUP($A47,'Cennik numeryczny'!$A$2:$K$1857,11,FALSE)</f>
        <v>18</v>
      </c>
      <c r="O47" s="1085" t="s">
        <v>3827</v>
      </c>
      <c r="P47" s="503"/>
      <c r="Q47" s="353"/>
      <c r="R47" s="353"/>
      <c r="AC47" s="351"/>
    </row>
    <row r="48" spans="1:29" ht="14" thickTop="1" thickBot="1">
      <c r="A48" s="86"/>
      <c r="B48" s="81"/>
      <c r="C48" s="81"/>
      <c r="D48" s="81"/>
      <c r="E48" s="87"/>
      <c r="F48" s="87"/>
      <c r="G48" s="87"/>
      <c r="H48" s="87"/>
      <c r="I48" s="87"/>
      <c r="J48" s="87"/>
      <c r="K48" s="87"/>
      <c r="L48" s="1105"/>
      <c r="M48" s="572"/>
      <c r="N48" s="572"/>
      <c r="O48" s="529"/>
      <c r="AC48" s="351"/>
    </row>
    <row r="49" spans="1:29">
      <c r="A49" s="67"/>
      <c r="B49" s="68"/>
      <c r="C49" s="68"/>
      <c r="D49" s="68"/>
      <c r="E49" s="67"/>
      <c r="F49" s="67"/>
      <c r="O49" s="187"/>
      <c r="AC49" s="351"/>
    </row>
    <row r="50" spans="1:29">
      <c r="A50" s="67" t="s">
        <v>3289</v>
      </c>
      <c r="B50" s="68"/>
      <c r="C50" s="68"/>
      <c r="D50" s="68"/>
      <c r="E50" s="67"/>
      <c r="F50" s="67"/>
      <c r="O50" s="187"/>
      <c r="AC50" s="351"/>
    </row>
    <row r="51" spans="1:29">
      <c r="A51" s="67"/>
      <c r="B51" s="68"/>
      <c r="C51" s="68"/>
      <c r="D51" s="68"/>
      <c r="E51" s="67"/>
      <c r="F51" s="67"/>
      <c r="O51" s="187"/>
      <c r="AC51" s="351"/>
    </row>
    <row r="52" spans="1:29">
      <c r="A52" s="67"/>
      <c r="B52" s="68"/>
      <c r="C52" s="68"/>
      <c r="D52" s="68"/>
      <c r="E52" s="67"/>
      <c r="F52" s="67"/>
      <c r="O52" s="187"/>
      <c r="AC52" s="351"/>
    </row>
    <row r="53" spans="1:29">
      <c r="A53" s="67"/>
      <c r="B53" s="68"/>
      <c r="C53" s="68"/>
      <c r="D53" s="68"/>
      <c r="E53" s="67"/>
      <c r="F53" s="67"/>
      <c r="O53" s="187"/>
      <c r="AC53" s="351"/>
    </row>
    <row r="54" spans="1:29">
      <c r="A54" s="67"/>
      <c r="B54" s="68"/>
      <c r="C54" s="68"/>
      <c r="D54" s="68"/>
      <c r="E54" s="67"/>
      <c r="F54" s="67"/>
      <c r="O54" s="187"/>
      <c r="AC54" s="351"/>
    </row>
    <row r="55" spans="1:29">
      <c r="A55" s="67"/>
      <c r="B55" s="68"/>
      <c r="C55" s="68"/>
      <c r="D55" s="68"/>
      <c r="E55" s="67"/>
      <c r="F55" s="67"/>
      <c r="O55" s="187"/>
      <c r="AC55" s="351"/>
    </row>
    <row r="56" spans="1:29">
      <c r="A56" s="67"/>
      <c r="B56" s="68"/>
      <c r="C56" s="68"/>
      <c r="D56" s="68"/>
      <c r="E56" s="67"/>
      <c r="F56" s="67"/>
      <c r="O56" s="187"/>
      <c r="AC56" s="351"/>
    </row>
    <row r="57" spans="1:29">
      <c r="A57" s="67"/>
      <c r="B57" s="68"/>
      <c r="C57" s="68"/>
      <c r="D57" s="68"/>
      <c r="E57" s="67"/>
      <c r="F57" s="67"/>
      <c r="O57" s="187"/>
      <c r="AC57" s="351"/>
    </row>
    <row r="58" spans="1:29">
      <c r="A58" s="67"/>
      <c r="B58" s="68"/>
      <c r="C58" s="68"/>
      <c r="D58" s="68"/>
      <c r="E58" s="67"/>
      <c r="F58" s="67"/>
      <c r="O58" s="187"/>
      <c r="AC58" s="351"/>
    </row>
    <row r="59" spans="1:29">
      <c r="A59" s="67"/>
      <c r="B59" s="68"/>
      <c r="C59" s="68"/>
      <c r="D59" s="68"/>
      <c r="E59" s="67"/>
      <c r="F59" s="67"/>
      <c r="O59" s="187"/>
      <c r="AC59" s="351"/>
    </row>
    <row r="60" spans="1:29">
      <c r="A60" s="67"/>
      <c r="B60" s="68"/>
      <c r="C60" s="68"/>
      <c r="D60" s="68"/>
      <c r="E60" s="67"/>
      <c r="F60" s="67"/>
      <c r="O60" s="187"/>
      <c r="AC60" s="351"/>
    </row>
    <row r="61" spans="1:29">
      <c r="A61" s="67"/>
      <c r="B61" s="68"/>
      <c r="C61" s="68"/>
      <c r="D61" s="68"/>
      <c r="E61" s="67"/>
      <c r="F61" s="67"/>
      <c r="O61" s="187"/>
      <c r="AC61" s="351"/>
    </row>
    <row r="62" spans="1:29">
      <c r="B62" s="68"/>
      <c r="C62" s="68"/>
      <c r="D62" s="68"/>
      <c r="E62" s="67"/>
      <c r="F62" s="67"/>
      <c r="AC62" s="351"/>
    </row>
    <row r="63" spans="1:29">
      <c r="B63" s="68"/>
      <c r="C63" s="68"/>
      <c r="D63" s="68"/>
      <c r="E63" s="67"/>
      <c r="F63" s="67"/>
      <c r="AC63" s="351"/>
    </row>
    <row r="64" spans="1:29">
      <c r="B64" s="68"/>
      <c r="C64" s="68"/>
      <c r="D64" s="68"/>
      <c r="E64" s="67"/>
      <c r="F64" s="67"/>
      <c r="AC64" s="351"/>
    </row>
    <row r="65" spans="2:29">
      <c r="B65" s="68"/>
      <c r="C65" s="68"/>
      <c r="D65" s="68"/>
      <c r="E65" s="67"/>
      <c r="F65" s="67"/>
      <c r="AC65" s="351"/>
    </row>
    <row r="66" spans="2:29">
      <c r="B66" s="68"/>
      <c r="C66" s="68"/>
      <c r="D66" s="68"/>
      <c r="E66" s="67"/>
      <c r="F66" s="67"/>
      <c r="AC66" s="351"/>
    </row>
    <row r="67" spans="2:29">
      <c r="B67" s="68"/>
      <c r="C67" s="68"/>
      <c r="D67" s="68"/>
      <c r="E67" s="67"/>
      <c r="F67" s="67"/>
      <c r="AC67" s="351"/>
    </row>
    <row r="68" spans="2:29">
      <c r="B68" s="68"/>
      <c r="C68" s="68"/>
      <c r="D68" s="68"/>
      <c r="E68" s="67"/>
      <c r="F68" s="67"/>
      <c r="AC68" s="351"/>
    </row>
    <row r="69" spans="2:29">
      <c r="B69" s="68"/>
      <c r="C69" s="68"/>
      <c r="D69" s="68"/>
      <c r="E69" s="67"/>
      <c r="F69" s="67"/>
      <c r="AC69" s="351"/>
    </row>
    <row r="70" spans="2:29">
      <c r="C70" s="68"/>
      <c r="D70" s="68"/>
      <c r="AC70" s="351"/>
    </row>
    <row r="71" spans="2:29">
      <c r="C71" s="68"/>
      <c r="D71" s="68"/>
      <c r="AC71" s="351"/>
    </row>
    <row r="72" spans="2:29">
      <c r="C72" s="68"/>
      <c r="D72" s="68"/>
      <c r="AC72" s="351"/>
    </row>
    <row r="73" spans="2:29">
      <c r="C73" s="68"/>
      <c r="D73" s="68"/>
      <c r="AC73" s="351"/>
    </row>
    <row r="74" spans="2:29">
      <c r="C74" s="68"/>
      <c r="D74" s="68"/>
      <c r="AC74" s="351"/>
    </row>
    <row r="75" spans="2:29">
      <c r="C75" s="68"/>
      <c r="D75" s="68"/>
      <c r="AC75" s="351"/>
    </row>
    <row r="76" spans="2:29">
      <c r="C76" s="68"/>
      <c r="D76" s="68"/>
      <c r="AC76" s="351"/>
    </row>
    <row r="77" spans="2:29">
      <c r="C77" s="68"/>
      <c r="D77" s="68"/>
      <c r="AC77" s="351"/>
    </row>
    <row r="78" spans="2:29">
      <c r="C78" s="68"/>
      <c r="D78" s="68"/>
      <c r="AC78" s="351"/>
    </row>
    <row r="79" spans="2:29">
      <c r="C79" s="68"/>
      <c r="D79" s="68"/>
      <c r="AC79" s="351"/>
    </row>
    <row r="80" spans="2:29">
      <c r="C80" s="68"/>
      <c r="D80" s="68"/>
      <c r="AC80" s="351"/>
    </row>
    <row r="81" spans="3:29">
      <c r="C81" s="68"/>
      <c r="D81" s="68"/>
      <c r="AC81" s="351"/>
    </row>
    <row r="82" spans="3:29">
      <c r="C82" s="68"/>
      <c r="D82" s="68"/>
      <c r="AC82" s="351"/>
    </row>
    <row r="83" spans="3:29">
      <c r="C83" s="68"/>
      <c r="D83" s="68"/>
      <c r="AC83" s="351"/>
    </row>
    <row r="84" spans="3:29">
      <c r="C84" s="68"/>
      <c r="D84" s="68"/>
      <c r="AC84" s="351"/>
    </row>
    <row r="85" spans="3:29">
      <c r="C85" s="68"/>
      <c r="D85" s="68"/>
      <c r="AC85" s="351"/>
    </row>
    <row r="86" spans="3:29">
      <c r="C86" s="68"/>
      <c r="D86" s="68"/>
      <c r="AC86" s="351"/>
    </row>
    <row r="87" spans="3:29">
      <c r="C87" s="68"/>
      <c r="D87" s="68"/>
      <c r="AC87" s="351"/>
    </row>
    <row r="88" spans="3:29">
      <c r="C88" s="68"/>
      <c r="D88" s="68"/>
      <c r="AC88" s="351"/>
    </row>
    <row r="89" spans="3:29">
      <c r="C89" s="68"/>
      <c r="D89" s="68"/>
      <c r="AC89" s="351"/>
    </row>
    <row r="90" spans="3:29">
      <c r="C90" s="68"/>
      <c r="D90" s="68"/>
      <c r="AC90" s="351"/>
    </row>
    <row r="91" spans="3:29">
      <c r="C91" s="68"/>
      <c r="D91" s="68"/>
      <c r="AC91" s="351"/>
    </row>
    <row r="92" spans="3:29">
      <c r="C92" s="68"/>
      <c r="D92" s="68"/>
      <c r="AC92" s="351"/>
    </row>
    <row r="93" spans="3:29">
      <c r="C93" s="68"/>
      <c r="D93" s="68"/>
      <c r="AC93" s="351"/>
    </row>
    <row r="94" spans="3:29">
      <c r="C94" s="68"/>
      <c r="D94" s="68"/>
      <c r="AC94" s="351"/>
    </row>
    <row r="95" spans="3:29">
      <c r="C95" s="68"/>
      <c r="D95" s="68"/>
      <c r="AC95" s="351"/>
    </row>
    <row r="96" spans="3:29">
      <c r="C96" s="68"/>
      <c r="D96" s="68"/>
      <c r="AC96" s="351"/>
    </row>
    <row r="97" spans="3:29">
      <c r="C97" s="68"/>
      <c r="D97" s="68"/>
      <c r="AC97" s="351"/>
    </row>
    <row r="98" spans="3:29">
      <c r="C98" s="68"/>
      <c r="D98" s="68"/>
      <c r="AC98" s="351"/>
    </row>
    <row r="99" spans="3:29">
      <c r="C99" s="68"/>
      <c r="D99" s="68"/>
      <c r="AC99" s="351"/>
    </row>
    <row r="100" spans="3:29">
      <c r="C100" s="68"/>
      <c r="D100" s="68"/>
      <c r="AC100" s="351"/>
    </row>
    <row r="101" spans="3:29">
      <c r="C101" s="68"/>
      <c r="D101" s="68"/>
      <c r="AC101" s="351"/>
    </row>
    <row r="102" spans="3:29">
      <c r="C102" s="68"/>
      <c r="D102" s="68"/>
      <c r="AC102" s="351"/>
    </row>
    <row r="103" spans="3:29">
      <c r="C103" s="68"/>
      <c r="D103" s="68"/>
      <c r="AC103" s="351"/>
    </row>
    <row r="104" spans="3:29">
      <c r="C104" s="68"/>
      <c r="D104" s="68"/>
      <c r="AC104" s="351"/>
    </row>
    <row r="105" spans="3:29">
      <c r="C105" s="68"/>
      <c r="D105" s="68"/>
      <c r="AC105" s="351"/>
    </row>
    <row r="106" spans="3:29">
      <c r="C106" s="68"/>
      <c r="D106" s="68"/>
      <c r="AC106" s="351"/>
    </row>
    <row r="107" spans="3:29">
      <c r="C107" s="68"/>
      <c r="D107" s="68"/>
      <c r="AC107" s="351"/>
    </row>
    <row r="108" spans="3:29">
      <c r="C108" s="68"/>
      <c r="D108" s="68"/>
      <c r="AC108" s="351"/>
    </row>
    <row r="109" spans="3:29">
      <c r="C109" s="68"/>
      <c r="D109" s="68"/>
      <c r="AC109" s="351"/>
    </row>
    <row r="110" spans="3:29">
      <c r="C110" s="68"/>
      <c r="D110" s="68"/>
      <c r="AC110" s="351"/>
    </row>
    <row r="111" spans="3:29">
      <c r="C111" s="68"/>
      <c r="D111" s="68"/>
      <c r="AC111" s="351"/>
    </row>
    <row r="112" spans="3:29">
      <c r="C112" s="68"/>
      <c r="D112" s="68"/>
      <c r="AC112" s="351"/>
    </row>
    <row r="113" spans="3:29">
      <c r="C113" s="68"/>
      <c r="D113" s="68"/>
      <c r="AC113" s="351"/>
    </row>
    <row r="114" spans="3:29">
      <c r="C114" s="68"/>
      <c r="D114" s="68"/>
      <c r="AC114" s="351"/>
    </row>
    <row r="115" spans="3:29">
      <c r="C115" s="68"/>
      <c r="D115" s="68"/>
      <c r="AC115" s="351"/>
    </row>
    <row r="116" spans="3:29">
      <c r="C116" s="68"/>
      <c r="D116" s="68"/>
      <c r="AC116" s="351"/>
    </row>
    <row r="117" spans="3:29">
      <c r="C117" s="68"/>
      <c r="D117" s="68"/>
      <c r="AC117" s="351"/>
    </row>
    <row r="118" spans="3:29">
      <c r="C118" s="68"/>
      <c r="D118" s="68"/>
      <c r="AC118" s="351"/>
    </row>
    <row r="119" spans="3:29">
      <c r="C119" s="68"/>
      <c r="D119" s="68"/>
      <c r="AC119" s="351"/>
    </row>
    <row r="120" spans="3:29">
      <c r="C120" s="68"/>
      <c r="D120" s="68"/>
      <c r="AC120" s="351"/>
    </row>
    <row r="121" spans="3:29">
      <c r="C121" s="68"/>
      <c r="D121" s="68"/>
      <c r="AC121" s="351"/>
    </row>
    <row r="122" spans="3:29">
      <c r="C122" s="68"/>
      <c r="D122" s="68"/>
      <c r="AC122" s="351"/>
    </row>
    <row r="123" spans="3:29">
      <c r="C123" s="68"/>
      <c r="D123" s="68"/>
      <c r="AC123" s="351"/>
    </row>
    <row r="124" spans="3:29">
      <c r="C124" s="68"/>
      <c r="D124" s="68"/>
      <c r="AC124" s="351"/>
    </row>
    <row r="125" spans="3:29">
      <c r="C125" s="68"/>
      <c r="D125" s="68"/>
      <c r="AC125" s="351"/>
    </row>
    <row r="126" spans="3:29">
      <c r="C126" s="68"/>
      <c r="D126" s="68"/>
      <c r="AC126" s="351"/>
    </row>
    <row r="127" spans="3:29">
      <c r="C127" s="68"/>
      <c r="D127" s="68"/>
      <c r="AC127" s="351"/>
    </row>
    <row r="128" spans="3:29">
      <c r="C128" s="68"/>
      <c r="D128" s="68"/>
      <c r="AC128" s="351"/>
    </row>
    <row r="129" spans="3:29">
      <c r="C129" s="68"/>
      <c r="D129" s="68"/>
      <c r="AC129" s="351"/>
    </row>
    <row r="130" spans="3:29">
      <c r="C130" s="68"/>
      <c r="D130" s="68"/>
      <c r="AC130" s="351"/>
    </row>
    <row r="131" spans="3:29">
      <c r="C131" s="68"/>
      <c r="D131" s="68"/>
      <c r="AC131" s="351"/>
    </row>
    <row r="132" spans="3:29">
      <c r="C132" s="68"/>
      <c r="D132" s="68"/>
      <c r="AC132" s="351"/>
    </row>
    <row r="133" spans="3:29">
      <c r="C133" s="68"/>
      <c r="D133" s="68"/>
      <c r="AC133" s="351"/>
    </row>
    <row r="134" spans="3:29">
      <c r="C134" s="68"/>
      <c r="D134" s="68"/>
      <c r="AC134" s="351"/>
    </row>
    <row r="135" spans="3:29">
      <c r="C135" s="68"/>
      <c r="D135" s="68"/>
      <c r="AC135" s="351"/>
    </row>
    <row r="136" spans="3:29">
      <c r="C136" s="68"/>
      <c r="D136" s="68"/>
      <c r="AC136" s="351"/>
    </row>
    <row r="137" spans="3:29">
      <c r="C137" s="68"/>
      <c r="D137" s="68"/>
      <c r="AC137" s="351"/>
    </row>
    <row r="138" spans="3:29">
      <c r="C138" s="68"/>
      <c r="D138" s="68"/>
      <c r="AC138" s="351"/>
    </row>
    <row r="139" spans="3:29">
      <c r="C139" s="68"/>
      <c r="D139" s="68"/>
      <c r="AC139" s="351"/>
    </row>
    <row r="140" spans="3:29">
      <c r="C140" s="68"/>
      <c r="D140" s="68"/>
      <c r="AC140" s="351"/>
    </row>
    <row r="141" spans="3:29">
      <c r="C141" s="68"/>
      <c r="D141" s="68"/>
      <c r="AC141" s="351"/>
    </row>
    <row r="142" spans="3:29">
      <c r="C142" s="68"/>
      <c r="D142" s="68"/>
      <c r="AC142" s="351"/>
    </row>
    <row r="143" spans="3:29">
      <c r="C143" s="68"/>
      <c r="D143" s="68"/>
      <c r="AC143" s="351"/>
    </row>
    <row r="144" spans="3:29">
      <c r="C144" s="68"/>
      <c r="D144" s="68"/>
      <c r="AC144" s="351"/>
    </row>
    <row r="145" spans="3:29">
      <c r="C145" s="68"/>
      <c r="D145" s="68"/>
      <c r="AC145" s="351"/>
    </row>
    <row r="146" spans="3:29">
      <c r="C146" s="68"/>
      <c r="D146" s="68"/>
      <c r="AC146" s="351"/>
    </row>
    <row r="147" spans="3:29">
      <c r="C147" s="68"/>
      <c r="D147" s="68"/>
      <c r="AC147" s="351"/>
    </row>
    <row r="148" spans="3:29">
      <c r="C148" s="68"/>
      <c r="D148" s="68"/>
      <c r="AC148" s="351"/>
    </row>
    <row r="149" spans="3:29">
      <c r="C149" s="68"/>
      <c r="D149" s="68"/>
      <c r="AC149" s="351"/>
    </row>
    <row r="150" spans="3:29">
      <c r="C150" s="68"/>
      <c r="D150" s="68"/>
      <c r="AC150" s="351"/>
    </row>
    <row r="151" spans="3:29">
      <c r="C151" s="68"/>
      <c r="D151" s="68"/>
      <c r="AC151" s="351"/>
    </row>
    <row r="152" spans="3:29">
      <c r="C152" s="68"/>
      <c r="D152" s="68"/>
      <c r="AC152" s="351"/>
    </row>
    <row r="153" spans="3:29">
      <c r="C153" s="68"/>
      <c r="D153" s="68"/>
      <c r="AC153" s="351"/>
    </row>
    <row r="154" spans="3:29">
      <c r="C154" s="68"/>
      <c r="D154" s="68"/>
      <c r="AC154" s="351"/>
    </row>
    <row r="155" spans="3:29">
      <c r="C155" s="68"/>
      <c r="D155" s="68"/>
      <c r="AC155" s="351"/>
    </row>
    <row r="156" spans="3:29">
      <c r="C156" s="68"/>
      <c r="D156" s="68"/>
      <c r="AC156" s="351"/>
    </row>
    <row r="157" spans="3:29">
      <c r="C157" s="68"/>
      <c r="D157" s="68"/>
      <c r="AC157" s="351"/>
    </row>
    <row r="158" spans="3:29">
      <c r="C158" s="68"/>
      <c r="D158" s="68"/>
      <c r="AC158" s="351"/>
    </row>
    <row r="159" spans="3:29">
      <c r="C159" s="68"/>
      <c r="D159" s="68"/>
      <c r="AC159" s="351"/>
    </row>
    <row r="160" spans="3:29">
      <c r="C160" s="68"/>
      <c r="D160" s="68"/>
      <c r="AC160" s="351"/>
    </row>
    <row r="161" spans="3:29">
      <c r="C161" s="68"/>
      <c r="D161" s="68"/>
      <c r="AC161" s="351"/>
    </row>
    <row r="162" spans="3:29">
      <c r="C162" s="68"/>
      <c r="D162" s="68"/>
      <c r="AC162" s="351"/>
    </row>
    <row r="163" spans="3:29">
      <c r="C163" s="68"/>
      <c r="D163" s="68"/>
      <c r="AC163" s="351"/>
    </row>
    <row r="164" spans="3:29">
      <c r="C164" s="68"/>
      <c r="D164" s="68"/>
      <c r="AC164" s="351"/>
    </row>
    <row r="165" spans="3:29">
      <c r="C165" s="68"/>
      <c r="D165" s="68"/>
      <c r="AC165" s="351"/>
    </row>
    <row r="166" spans="3:29">
      <c r="C166" s="68"/>
      <c r="D166" s="68"/>
      <c r="AC166" s="351"/>
    </row>
    <row r="167" spans="3:29">
      <c r="C167" s="68"/>
      <c r="D167" s="68"/>
      <c r="AC167" s="351"/>
    </row>
    <row r="168" spans="3:29">
      <c r="C168" s="68"/>
      <c r="D168" s="68"/>
      <c r="AC168" s="351"/>
    </row>
    <row r="169" spans="3:29">
      <c r="C169" s="68"/>
      <c r="D169" s="68"/>
      <c r="AC169" s="351"/>
    </row>
    <row r="170" spans="3:29">
      <c r="C170" s="68"/>
      <c r="D170" s="68"/>
      <c r="AC170" s="351"/>
    </row>
    <row r="171" spans="3:29">
      <c r="C171" s="68"/>
      <c r="D171" s="68"/>
      <c r="AC171" s="351"/>
    </row>
    <row r="172" spans="3:29">
      <c r="C172" s="68"/>
      <c r="D172" s="68"/>
      <c r="AC172" s="351"/>
    </row>
    <row r="173" spans="3:29">
      <c r="C173" s="68"/>
      <c r="D173" s="68"/>
      <c r="AC173" s="351"/>
    </row>
    <row r="174" spans="3:29">
      <c r="C174" s="68"/>
      <c r="D174" s="68"/>
      <c r="AC174" s="351"/>
    </row>
    <row r="175" spans="3:29">
      <c r="C175" s="68"/>
      <c r="D175" s="68"/>
      <c r="AC175" s="351"/>
    </row>
    <row r="176" spans="3:29">
      <c r="C176" s="68"/>
      <c r="D176" s="68"/>
      <c r="AC176" s="351"/>
    </row>
    <row r="177" spans="3:29">
      <c r="C177" s="68"/>
      <c r="D177" s="68"/>
      <c r="AC177" s="351"/>
    </row>
    <row r="178" spans="3:29">
      <c r="C178" s="68"/>
      <c r="D178" s="68"/>
      <c r="AC178" s="351"/>
    </row>
    <row r="179" spans="3:29">
      <c r="C179" s="68"/>
      <c r="D179" s="68"/>
      <c r="AC179" s="351"/>
    </row>
    <row r="180" spans="3:29">
      <c r="C180" s="68"/>
      <c r="D180" s="68"/>
      <c r="AC180" s="351"/>
    </row>
    <row r="181" spans="3:29">
      <c r="C181" s="68"/>
      <c r="D181" s="68"/>
      <c r="AC181" s="351"/>
    </row>
    <row r="182" spans="3:29">
      <c r="C182" s="68"/>
      <c r="D182" s="68"/>
      <c r="AC182" s="351"/>
    </row>
    <row r="183" spans="3:29">
      <c r="C183" s="68"/>
      <c r="D183" s="68"/>
      <c r="AC183" s="351"/>
    </row>
    <row r="184" spans="3:29">
      <c r="C184" s="68"/>
      <c r="D184" s="68"/>
      <c r="AC184" s="351"/>
    </row>
    <row r="185" spans="3:29">
      <c r="C185" s="68"/>
      <c r="D185" s="68"/>
      <c r="AC185" s="351"/>
    </row>
    <row r="186" spans="3:29">
      <c r="C186" s="68"/>
      <c r="D186" s="68"/>
      <c r="AC186" s="351"/>
    </row>
    <row r="187" spans="3:29">
      <c r="C187" s="68"/>
      <c r="D187" s="68"/>
      <c r="AC187" s="351"/>
    </row>
    <row r="188" spans="3:29">
      <c r="C188" s="68"/>
      <c r="D188" s="68"/>
      <c r="AC188" s="351"/>
    </row>
    <row r="189" spans="3:29">
      <c r="C189" s="68"/>
      <c r="D189" s="68"/>
      <c r="AC189" s="351"/>
    </row>
    <row r="190" spans="3:29">
      <c r="C190" s="68"/>
      <c r="D190" s="68"/>
      <c r="AC190" s="351"/>
    </row>
    <row r="191" spans="3:29">
      <c r="C191" s="68"/>
      <c r="D191" s="68"/>
      <c r="AC191" s="351"/>
    </row>
    <row r="192" spans="3:29">
      <c r="C192" s="68"/>
      <c r="D192" s="68"/>
      <c r="AC192" s="351"/>
    </row>
    <row r="193" spans="3:29">
      <c r="C193" s="68"/>
      <c r="D193" s="68"/>
      <c r="AC193" s="351"/>
    </row>
    <row r="194" spans="3:29">
      <c r="C194" s="68"/>
      <c r="D194" s="68"/>
      <c r="AC194" s="351"/>
    </row>
    <row r="195" spans="3:29">
      <c r="C195" s="68"/>
      <c r="D195" s="68"/>
      <c r="AC195" s="351"/>
    </row>
    <row r="196" spans="3:29">
      <c r="C196" s="68"/>
      <c r="D196" s="68"/>
      <c r="AC196" s="351"/>
    </row>
    <row r="197" spans="3:29">
      <c r="C197" s="68"/>
      <c r="D197" s="68"/>
      <c r="AC197" s="351"/>
    </row>
    <row r="198" spans="3:29">
      <c r="C198" s="68"/>
      <c r="D198" s="68"/>
      <c r="AC198" s="351"/>
    </row>
    <row r="199" spans="3:29">
      <c r="C199" s="68"/>
      <c r="D199" s="68"/>
      <c r="AC199" s="351"/>
    </row>
    <row r="200" spans="3:29">
      <c r="C200" s="68"/>
      <c r="D200" s="68"/>
      <c r="AC200" s="351"/>
    </row>
    <row r="201" spans="3:29">
      <c r="C201" s="68"/>
      <c r="D201" s="68"/>
      <c r="AC201" s="351"/>
    </row>
    <row r="202" spans="3:29">
      <c r="C202" s="68"/>
      <c r="D202" s="68"/>
      <c r="AC202" s="351"/>
    </row>
    <row r="203" spans="3:29">
      <c r="C203" s="68"/>
      <c r="D203" s="68"/>
      <c r="AC203" s="351"/>
    </row>
    <row r="204" spans="3:29">
      <c r="C204" s="68"/>
      <c r="D204" s="68"/>
      <c r="AC204" s="351"/>
    </row>
    <row r="205" spans="3:29">
      <c r="C205" s="68"/>
      <c r="D205" s="68"/>
      <c r="AC205" s="351"/>
    </row>
    <row r="206" spans="3:29">
      <c r="C206" s="68"/>
      <c r="D206" s="68"/>
      <c r="AC206" s="351"/>
    </row>
    <row r="207" spans="3:29">
      <c r="C207" s="68"/>
      <c r="D207" s="68"/>
      <c r="AC207" s="351"/>
    </row>
    <row r="208" spans="3:29">
      <c r="C208" s="68"/>
      <c r="D208" s="68"/>
      <c r="AC208" s="351"/>
    </row>
    <row r="209" spans="3:29">
      <c r="C209" s="68"/>
      <c r="D209" s="68"/>
      <c r="AC209" s="351"/>
    </row>
    <row r="210" spans="3:29">
      <c r="C210" s="68"/>
      <c r="D210" s="68"/>
      <c r="AC210" s="351"/>
    </row>
    <row r="211" spans="3:29">
      <c r="C211" s="68"/>
      <c r="D211" s="68"/>
      <c r="AC211" s="351"/>
    </row>
    <row r="212" spans="3:29">
      <c r="C212" s="68"/>
      <c r="D212" s="68"/>
      <c r="AC212" s="351"/>
    </row>
    <row r="213" spans="3:29">
      <c r="C213" s="68"/>
      <c r="D213" s="68"/>
      <c r="AC213" s="351"/>
    </row>
    <row r="214" spans="3:29">
      <c r="C214" s="68"/>
      <c r="D214" s="68"/>
      <c r="AC214" s="351"/>
    </row>
    <row r="215" spans="3:29">
      <c r="C215" s="68"/>
      <c r="D215" s="68"/>
      <c r="AC215" s="351"/>
    </row>
    <row r="216" spans="3:29">
      <c r="C216" s="68"/>
      <c r="D216" s="68"/>
      <c r="AC216" s="351"/>
    </row>
    <row r="217" spans="3:29">
      <c r="C217" s="68"/>
      <c r="D217" s="68"/>
      <c r="AC217" s="351"/>
    </row>
    <row r="218" spans="3:29">
      <c r="C218" s="68"/>
      <c r="D218" s="68"/>
      <c r="AC218" s="351"/>
    </row>
    <row r="219" spans="3:29">
      <c r="C219" s="68"/>
      <c r="D219" s="68"/>
      <c r="AC219" s="351"/>
    </row>
    <row r="220" spans="3:29">
      <c r="C220" s="68"/>
      <c r="D220" s="68"/>
      <c r="AC220" s="351"/>
    </row>
    <row r="221" spans="3:29">
      <c r="C221" s="68"/>
      <c r="D221" s="68"/>
      <c r="AC221" s="351"/>
    </row>
    <row r="222" spans="3:29">
      <c r="C222" s="68"/>
      <c r="D222" s="68"/>
      <c r="AC222" s="351"/>
    </row>
    <row r="223" spans="3:29">
      <c r="C223" s="68"/>
      <c r="D223" s="68"/>
      <c r="AC223" s="351"/>
    </row>
    <row r="224" spans="3:29">
      <c r="C224" s="68"/>
      <c r="D224" s="68"/>
      <c r="AC224" s="351"/>
    </row>
    <row r="225" spans="3:29">
      <c r="C225" s="68"/>
      <c r="D225" s="68"/>
      <c r="AC225" s="351"/>
    </row>
    <row r="226" spans="3:29">
      <c r="C226" s="68"/>
      <c r="D226" s="68"/>
      <c r="AC226" s="351"/>
    </row>
    <row r="227" spans="3:29">
      <c r="C227" s="68"/>
      <c r="D227" s="68"/>
      <c r="AC227" s="351"/>
    </row>
    <row r="228" spans="3:29">
      <c r="C228" s="68"/>
      <c r="D228" s="68"/>
      <c r="AC228" s="351"/>
    </row>
    <row r="229" spans="3:29">
      <c r="C229" s="68"/>
      <c r="D229" s="68"/>
      <c r="AC229" s="351"/>
    </row>
    <row r="230" spans="3:29">
      <c r="C230" s="68"/>
      <c r="D230" s="68"/>
      <c r="AC230" s="351"/>
    </row>
    <row r="231" spans="3:29">
      <c r="C231" s="68"/>
      <c r="D231" s="68"/>
      <c r="AC231" s="351"/>
    </row>
    <row r="232" spans="3:29">
      <c r="C232" s="68"/>
      <c r="D232" s="68"/>
      <c r="AC232" s="351"/>
    </row>
    <row r="233" spans="3:29">
      <c r="C233" s="68"/>
      <c r="D233" s="68"/>
      <c r="AC233" s="351"/>
    </row>
    <row r="234" spans="3:29">
      <c r="C234" s="68"/>
      <c r="D234" s="68"/>
      <c r="AC234" s="351"/>
    </row>
    <row r="235" spans="3:29">
      <c r="C235" s="68"/>
      <c r="D235" s="68"/>
      <c r="AC235" s="351"/>
    </row>
    <row r="236" spans="3:29">
      <c r="C236" s="68"/>
      <c r="D236" s="68"/>
      <c r="AC236" s="351"/>
    </row>
    <row r="237" spans="3:29">
      <c r="C237" s="68"/>
      <c r="D237" s="68"/>
      <c r="AC237" s="351"/>
    </row>
    <row r="238" spans="3:29">
      <c r="C238" s="68"/>
      <c r="D238" s="68"/>
      <c r="AC238" s="351"/>
    </row>
    <row r="239" spans="3:29">
      <c r="C239" s="68"/>
      <c r="D239" s="68"/>
      <c r="AC239" s="351"/>
    </row>
    <row r="240" spans="3:29">
      <c r="C240" s="68"/>
      <c r="D240" s="68"/>
      <c r="AC240" s="351"/>
    </row>
    <row r="241" spans="3:29">
      <c r="C241" s="68"/>
      <c r="D241" s="68"/>
      <c r="AC241" s="351"/>
    </row>
    <row r="242" spans="3:29">
      <c r="C242" s="68"/>
      <c r="D242" s="68"/>
      <c r="AC242" s="351"/>
    </row>
    <row r="243" spans="3:29">
      <c r="C243" s="68"/>
      <c r="D243" s="68"/>
      <c r="AC243" s="351"/>
    </row>
    <row r="244" spans="3:29">
      <c r="C244" s="68"/>
      <c r="D244" s="68"/>
      <c r="AC244" s="351"/>
    </row>
    <row r="245" spans="3:29">
      <c r="C245" s="68"/>
      <c r="D245" s="68"/>
      <c r="AC245" s="351"/>
    </row>
    <row r="246" spans="3:29">
      <c r="C246" s="68"/>
      <c r="D246" s="68"/>
      <c r="AC246" s="351"/>
    </row>
    <row r="247" spans="3:29">
      <c r="C247" s="68"/>
      <c r="D247" s="68"/>
      <c r="AC247" s="351"/>
    </row>
    <row r="248" spans="3:29">
      <c r="C248" s="68"/>
      <c r="D248" s="68"/>
      <c r="AC248" s="351"/>
    </row>
    <row r="249" spans="3:29">
      <c r="C249" s="68"/>
      <c r="D249" s="68"/>
      <c r="AC249" s="351"/>
    </row>
    <row r="250" spans="3:29">
      <c r="C250" s="68"/>
      <c r="D250" s="68"/>
      <c r="AC250" s="351"/>
    </row>
    <row r="251" spans="3:29">
      <c r="C251" s="68"/>
      <c r="D251" s="68"/>
      <c r="AC251" s="351"/>
    </row>
    <row r="252" spans="3:29">
      <c r="C252" s="68"/>
      <c r="D252" s="68"/>
      <c r="AC252" s="351"/>
    </row>
    <row r="253" spans="3:29">
      <c r="C253" s="68"/>
      <c r="D253" s="68"/>
      <c r="AC253" s="351"/>
    </row>
    <row r="254" spans="3:29">
      <c r="C254" s="68"/>
      <c r="D254" s="68"/>
      <c r="AC254" s="351"/>
    </row>
    <row r="255" spans="3:29">
      <c r="C255" s="68"/>
      <c r="D255" s="68"/>
      <c r="AC255" s="351"/>
    </row>
    <row r="256" spans="3:29">
      <c r="C256" s="68"/>
      <c r="D256" s="68"/>
      <c r="AC256" s="351"/>
    </row>
    <row r="257" spans="3:29">
      <c r="C257" s="68"/>
      <c r="D257" s="68"/>
      <c r="AC257" s="351"/>
    </row>
    <row r="258" spans="3:29">
      <c r="C258" s="68"/>
      <c r="D258" s="68"/>
      <c r="AC258" s="351"/>
    </row>
    <row r="259" spans="3:29">
      <c r="C259" s="68"/>
      <c r="D259" s="68"/>
      <c r="AC259" s="351"/>
    </row>
    <row r="260" spans="3:29">
      <c r="C260" s="68"/>
      <c r="D260" s="68"/>
      <c r="AC260" s="351"/>
    </row>
    <row r="261" spans="3:29">
      <c r="C261" s="68"/>
      <c r="D261" s="68"/>
      <c r="AC261" s="351"/>
    </row>
    <row r="262" spans="3:29">
      <c r="C262" s="68"/>
      <c r="D262" s="68"/>
      <c r="AC262" s="351"/>
    </row>
    <row r="263" spans="3:29">
      <c r="C263" s="68"/>
      <c r="D263" s="68"/>
      <c r="AC263" s="351"/>
    </row>
    <row r="264" spans="3:29">
      <c r="C264" s="68"/>
      <c r="D264" s="68"/>
      <c r="AC264" s="351"/>
    </row>
    <row r="265" spans="3:29">
      <c r="C265" s="68"/>
      <c r="D265" s="68"/>
      <c r="AC265" s="351"/>
    </row>
    <row r="266" spans="3:29">
      <c r="C266" s="68"/>
      <c r="D266" s="68"/>
      <c r="AC266" s="351"/>
    </row>
    <row r="267" spans="3:29">
      <c r="C267" s="68"/>
      <c r="D267" s="68"/>
      <c r="AC267" s="351"/>
    </row>
    <row r="268" spans="3:29">
      <c r="C268" s="68"/>
      <c r="D268" s="68"/>
      <c r="AC268" s="351"/>
    </row>
    <row r="269" spans="3:29">
      <c r="C269" s="68"/>
      <c r="D269" s="68"/>
      <c r="AC269" s="351"/>
    </row>
    <row r="270" spans="3:29">
      <c r="C270" s="68"/>
      <c r="D270" s="68"/>
      <c r="AC270" s="351"/>
    </row>
    <row r="271" spans="3:29">
      <c r="C271" s="68"/>
      <c r="D271" s="68"/>
      <c r="AC271" s="351"/>
    </row>
    <row r="272" spans="3:29">
      <c r="C272" s="68"/>
      <c r="D272" s="68"/>
      <c r="AC272" s="351"/>
    </row>
    <row r="273" spans="3:29">
      <c r="C273" s="68"/>
      <c r="D273" s="68"/>
      <c r="AC273" s="351"/>
    </row>
    <row r="274" spans="3:29">
      <c r="C274" s="68"/>
      <c r="D274" s="68"/>
      <c r="AC274" s="351"/>
    </row>
    <row r="275" spans="3:29">
      <c r="C275" s="68"/>
      <c r="D275" s="68"/>
      <c r="AC275" s="351"/>
    </row>
    <row r="276" spans="3:29">
      <c r="C276" s="68"/>
      <c r="D276" s="68"/>
      <c r="AC276" s="351"/>
    </row>
    <row r="277" spans="3:29">
      <c r="C277" s="68"/>
      <c r="D277" s="68"/>
      <c r="AC277" s="351"/>
    </row>
    <row r="278" spans="3:29">
      <c r="C278" s="68"/>
      <c r="D278" s="68"/>
      <c r="AC278" s="351"/>
    </row>
    <row r="279" spans="3:29">
      <c r="C279" s="68"/>
      <c r="D279" s="68"/>
      <c r="AC279" s="351"/>
    </row>
    <row r="280" spans="3:29">
      <c r="C280" s="68"/>
      <c r="D280" s="68"/>
      <c r="AC280" s="351"/>
    </row>
    <row r="281" spans="3:29">
      <c r="C281" s="68"/>
      <c r="D281" s="68"/>
      <c r="AC281" s="351"/>
    </row>
    <row r="282" spans="3:29">
      <c r="C282" s="68"/>
      <c r="D282" s="68"/>
      <c r="AC282" s="351"/>
    </row>
    <row r="283" spans="3:29">
      <c r="C283" s="68"/>
      <c r="D283" s="68"/>
      <c r="AC283" s="351"/>
    </row>
    <row r="284" spans="3:29">
      <c r="C284" s="68"/>
      <c r="D284" s="68"/>
      <c r="AC284" s="351"/>
    </row>
    <row r="285" spans="3:29">
      <c r="C285" s="68"/>
      <c r="D285" s="68"/>
      <c r="AC285" s="351"/>
    </row>
    <row r="286" spans="3:29">
      <c r="C286" s="68"/>
      <c r="D286" s="68"/>
      <c r="AC286" s="351"/>
    </row>
    <row r="287" spans="3:29">
      <c r="C287" s="68"/>
      <c r="D287" s="68"/>
      <c r="AC287" s="351"/>
    </row>
    <row r="288" spans="3:29">
      <c r="C288" s="68"/>
      <c r="D288" s="68"/>
      <c r="AC288" s="351"/>
    </row>
    <row r="289" spans="3:29">
      <c r="C289" s="68"/>
      <c r="D289" s="68"/>
      <c r="AC289" s="351"/>
    </row>
    <row r="290" spans="3:29">
      <c r="C290" s="68"/>
      <c r="D290" s="68"/>
      <c r="AC290" s="351"/>
    </row>
    <row r="291" spans="3:29">
      <c r="C291" s="68"/>
      <c r="D291" s="68"/>
      <c r="AC291" s="351"/>
    </row>
    <row r="292" spans="3:29">
      <c r="C292" s="68"/>
      <c r="D292" s="68"/>
      <c r="AC292" s="351"/>
    </row>
    <row r="293" spans="3:29">
      <c r="C293" s="68"/>
      <c r="D293" s="68"/>
      <c r="AC293" s="351"/>
    </row>
    <row r="294" spans="3:29">
      <c r="C294" s="68"/>
      <c r="D294" s="68"/>
      <c r="AC294" s="351"/>
    </row>
    <row r="295" spans="3:29">
      <c r="C295" s="68"/>
      <c r="D295" s="68"/>
      <c r="AC295" s="351"/>
    </row>
    <row r="296" spans="3:29">
      <c r="C296" s="68"/>
      <c r="D296" s="68"/>
      <c r="AC296" s="351"/>
    </row>
    <row r="297" spans="3:29">
      <c r="C297" s="68"/>
      <c r="D297" s="68"/>
      <c r="AC297" s="351"/>
    </row>
    <row r="298" spans="3:29">
      <c r="C298" s="68"/>
      <c r="D298" s="68"/>
      <c r="AC298" s="351"/>
    </row>
    <row r="299" spans="3:29">
      <c r="C299" s="68"/>
      <c r="D299" s="68"/>
      <c r="AC299" s="351"/>
    </row>
    <row r="300" spans="3:29">
      <c r="C300" s="68"/>
      <c r="D300" s="68"/>
      <c r="AC300" s="351"/>
    </row>
    <row r="301" spans="3:29">
      <c r="C301" s="68"/>
      <c r="D301" s="68"/>
      <c r="AC301" s="351"/>
    </row>
    <row r="302" spans="3:29">
      <c r="C302" s="68"/>
      <c r="D302" s="68"/>
      <c r="AC302" s="351"/>
    </row>
    <row r="303" spans="3:29">
      <c r="C303" s="68"/>
      <c r="D303" s="68"/>
      <c r="AC303" s="351"/>
    </row>
    <row r="304" spans="3:29">
      <c r="C304" s="68"/>
      <c r="D304" s="68"/>
      <c r="AC304" s="351"/>
    </row>
    <row r="305" spans="3:29">
      <c r="C305" s="68"/>
      <c r="D305" s="68"/>
      <c r="AC305" s="351"/>
    </row>
    <row r="306" spans="3:29">
      <c r="C306" s="68"/>
      <c r="D306" s="68"/>
      <c r="AC306" s="351"/>
    </row>
    <row r="307" spans="3:29">
      <c r="C307" s="68"/>
      <c r="D307" s="68"/>
      <c r="AC307" s="351"/>
    </row>
    <row r="308" spans="3:29">
      <c r="C308" s="68"/>
      <c r="D308" s="68"/>
      <c r="AC308" s="351"/>
    </row>
    <row r="309" spans="3:29">
      <c r="C309" s="68"/>
      <c r="D309" s="68"/>
      <c r="AC309" s="351"/>
    </row>
    <row r="310" spans="3:29">
      <c r="C310" s="68"/>
      <c r="D310" s="68"/>
      <c r="AC310" s="351"/>
    </row>
    <row r="311" spans="3:29">
      <c r="C311" s="68"/>
      <c r="D311" s="68"/>
      <c r="AC311" s="351"/>
    </row>
    <row r="312" spans="3:29">
      <c r="C312" s="68"/>
      <c r="D312" s="68"/>
      <c r="AC312" s="351"/>
    </row>
    <row r="313" spans="3:29">
      <c r="C313" s="68"/>
      <c r="D313" s="68"/>
      <c r="AC313" s="351"/>
    </row>
    <row r="314" spans="3:29">
      <c r="C314" s="68"/>
      <c r="D314" s="68"/>
      <c r="AC314" s="351"/>
    </row>
    <row r="315" spans="3:29">
      <c r="C315" s="68"/>
      <c r="D315" s="68"/>
      <c r="AC315" s="351"/>
    </row>
    <row r="316" spans="3:29">
      <c r="C316" s="68"/>
      <c r="D316" s="68"/>
      <c r="AC316" s="351"/>
    </row>
    <row r="317" spans="3:29">
      <c r="C317" s="68"/>
      <c r="D317" s="68"/>
      <c r="AC317" s="351"/>
    </row>
    <row r="318" spans="3:29">
      <c r="C318" s="68"/>
      <c r="D318" s="68"/>
      <c r="AC318" s="351"/>
    </row>
    <row r="319" spans="3:29">
      <c r="C319" s="68"/>
      <c r="D319" s="68"/>
      <c r="AC319" s="351"/>
    </row>
    <row r="320" spans="3:29">
      <c r="C320" s="68"/>
      <c r="D320" s="68"/>
      <c r="AC320" s="351"/>
    </row>
    <row r="321" spans="3:29">
      <c r="C321" s="68"/>
      <c r="D321" s="68"/>
      <c r="AC321" s="351"/>
    </row>
    <row r="322" spans="3:29">
      <c r="C322" s="68"/>
      <c r="D322" s="68"/>
      <c r="AC322" s="351"/>
    </row>
    <row r="323" spans="3:29">
      <c r="C323" s="68"/>
      <c r="D323" s="68"/>
      <c r="AC323" s="351"/>
    </row>
    <row r="324" spans="3:29">
      <c r="C324" s="68"/>
      <c r="D324" s="68"/>
      <c r="AC324" s="351"/>
    </row>
    <row r="325" spans="3:29">
      <c r="C325" s="68"/>
      <c r="D325" s="68"/>
      <c r="AC325" s="351"/>
    </row>
    <row r="326" spans="3:29">
      <c r="C326" s="68"/>
      <c r="D326" s="68"/>
      <c r="AC326" s="351"/>
    </row>
    <row r="327" spans="3:29">
      <c r="C327" s="68"/>
      <c r="D327" s="68"/>
      <c r="AC327" s="351"/>
    </row>
    <row r="328" spans="3:29">
      <c r="C328" s="68"/>
      <c r="D328" s="68"/>
      <c r="AC328" s="351"/>
    </row>
    <row r="329" spans="3:29">
      <c r="C329" s="68"/>
      <c r="D329" s="68"/>
      <c r="AC329" s="351"/>
    </row>
    <row r="330" spans="3:29">
      <c r="C330" s="68"/>
      <c r="D330" s="68"/>
      <c r="AC330" s="351"/>
    </row>
    <row r="331" spans="3:29">
      <c r="C331" s="68"/>
      <c r="D331" s="68"/>
      <c r="AC331" s="351"/>
    </row>
    <row r="332" spans="3:29">
      <c r="C332" s="68"/>
      <c r="D332" s="68"/>
      <c r="AC332" s="351"/>
    </row>
    <row r="333" spans="3:29">
      <c r="C333" s="68"/>
      <c r="D333" s="68"/>
      <c r="AC333" s="351"/>
    </row>
    <row r="334" spans="3:29">
      <c r="C334" s="68"/>
      <c r="D334" s="68"/>
      <c r="AC334" s="351"/>
    </row>
    <row r="335" spans="3:29">
      <c r="C335" s="68"/>
      <c r="D335" s="68"/>
      <c r="AC335" s="351"/>
    </row>
    <row r="336" spans="3:29">
      <c r="C336" s="68"/>
      <c r="D336" s="68"/>
      <c r="AC336" s="351"/>
    </row>
    <row r="337" spans="3:29">
      <c r="C337" s="68"/>
      <c r="D337" s="68"/>
      <c r="AC337" s="351"/>
    </row>
    <row r="338" spans="3:29">
      <c r="C338" s="68"/>
      <c r="D338" s="68"/>
      <c r="AC338" s="351"/>
    </row>
    <row r="339" spans="3:29">
      <c r="C339" s="68"/>
      <c r="D339" s="68"/>
      <c r="AC339" s="351"/>
    </row>
    <row r="340" spans="3:29">
      <c r="C340" s="68"/>
      <c r="D340" s="68"/>
      <c r="AC340" s="351"/>
    </row>
    <row r="341" spans="3:29">
      <c r="C341" s="68"/>
      <c r="D341" s="68"/>
      <c r="AC341" s="351"/>
    </row>
    <row r="342" spans="3:29">
      <c r="C342" s="68"/>
      <c r="D342" s="68"/>
      <c r="AC342" s="351"/>
    </row>
    <row r="343" spans="3:29">
      <c r="C343" s="68"/>
      <c r="D343" s="68"/>
      <c r="AC343" s="351"/>
    </row>
    <row r="344" spans="3:29">
      <c r="C344" s="68"/>
      <c r="D344" s="68"/>
      <c r="AC344" s="351"/>
    </row>
    <row r="345" spans="3:29">
      <c r="C345" s="68"/>
      <c r="D345" s="68"/>
      <c r="AC345" s="351"/>
    </row>
    <row r="346" spans="3:29">
      <c r="C346" s="68"/>
      <c r="D346" s="68"/>
      <c r="AC346" s="351"/>
    </row>
    <row r="347" spans="3:29">
      <c r="C347" s="68"/>
      <c r="D347" s="68"/>
      <c r="AC347" s="351"/>
    </row>
    <row r="348" spans="3:29">
      <c r="C348" s="68"/>
      <c r="D348" s="68"/>
      <c r="AC348" s="351"/>
    </row>
    <row r="349" spans="3:29">
      <c r="C349" s="68"/>
      <c r="D349" s="68"/>
      <c r="AC349" s="351"/>
    </row>
    <row r="350" spans="3:29">
      <c r="C350" s="68"/>
      <c r="D350" s="68"/>
      <c r="AC350" s="351"/>
    </row>
    <row r="351" spans="3:29">
      <c r="C351" s="68"/>
      <c r="D351" s="68"/>
      <c r="AC351" s="351"/>
    </row>
    <row r="352" spans="3:29">
      <c r="C352" s="68"/>
      <c r="D352" s="68"/>
      <c r="AC352" s="351"/>
    </row>
    <row r="353" spans="3:29">
      <c r="C353" s="68"/>
      <c r="D353" s="68"/>
      <c r="AC353" s="351"/>
    </row>
    <row r="354" spans="3:29">
      <c r="C354" s="68"/>
      <c r="D354" s="68"/>
      <c r="AC354" s="351"/>
    </row>
    <row r="355" spans="3:29">
      <c r="C355" s="68"/>
      <c r="D355" s="68"/>
      <c r="AC355" s="351"/>
    </row>
    <row r="356" spans="3:29">
      <c r="C356" s="68"/>
      <c r="D356" s="68"/>
      <c r="AC356" s="351"/>
    </row>
    <row r="357" spans="3:29">
      <c r="C357" s="68"/>
      <c r="D357" s="68"/>
      <c r="AC357" s="351"/>
    </row>
    <row r="358" spans="3:29">
      <c r="C358" s="68"/>
      <c r="D358" s="68"/>
      <c r="AC358" s="351"/>
    </row>
    <row r="359" spans="3:29">
      <c r="C359" s="68"/>
      <c r="D359" s="68"/>
      <c r="AC359" s="351"/>
    </row>
    <row r="360" spans="3:29">
      <c r="C360" s="68"/>
      <c r="D360" s="68"/>
      <c r="AC360" s="351"/>
    </row>
    <row r="361" spans="3:29">
      <c r="C361" s="68"/>
      <c r="D361" s="68"/>
      <c r="AC361" s="351"/>
    </row>
    <row r="362" spans="3:29">
      <c r="C362" s="68"/>
      <c r="D362" s="68"/>
      <c r="AC362" s="351"/>
    </row>
    <row r="363" spans="3:29">
      <c r="C363" s="68"/>
      <c r="D363" s="68"/>
      <c r="AC363" s="351"/>
    </row>
    <row r="364" spans="3:29">
      <c r="C364" s="68"/>
      <c r="D364" s="68"/>
      <c r="AC364" s="351"/>
    </row>
    <row r="365" spans="3:29">
      <c r="C365" s="68"/>
      <c r="D365" s="68"/>
      <c r="AC365" s="351"/>
    </row>
    <row r="366" spans="3:29">
      <c r="C366" s="68"/>
      <c r="D366" s="68"/>
      <c r="AC366" s="351"/>
    </row>
    <row r="367" spans="3:29">
      <c r="C367" s="68"/>
      <c r="D367" s="68"/>
      <c r="AC367" s="351"/>
    </row>
    <row r="368" spans="3:29">
      <c r="C368" s="68"/>
      <c r="D368" s="68"/>
      <c r="AC368" s="351"/>
    </row>
    <row r="369" spans="3:29">
      <c r="C369" s="68"/>
      <c r="D369" s="68"/>
      <c r="AC369" s="351"/>
    </row>
    <row r="370" spans="3:29">
      <c r="C370" s="68"/>
      <c r="D370" s="68"/>
      <c r="AC370" s="351"/>
    </row>
    <row r="371" spans="3:29">
      <c r="C371" s="68"/>
      <c r="D371" s="68"/>
      <c r="AC371" s="351"/>
    </row>
    <row r="372" spans="3:29">
      <c r="C372" s="68"/>
      <c r="D372" s="68"/>
      <c r="AC372" s="351"/>
    </row>
    <row r="373" spans="3:29">
      <c r="C373" s="68"/>
      <c r="D373" s="68"/>
      <c r="AC373" s="351"/>
    </row>
    <row r="374" spans="3:29">
      <c r="C374" s="68"/>
      <c r="D374" s="68"/>
      <c r="AC374" s="351"/>
    </row>
    <row r="375" spans="3:29">
      <c r="C375" s="68"/>
      <c r="D375" s="68"/>
      <c r="AC375" s="351"/>
    </row>
    <row r="376" spans="3:29">
      <c r="C376" s="68"/>
      <c r="D376" s="68"/>
      <c r="AC376" s="351"/>
    </row>
    <row r="377" spans="3:29">
      <c r="C377" s="68"/>
      <c r="D377" s="68"/>
      <c r="AC377" s="351"/>
    </row>
    <row r="378" spans="3:29">
      <c r="C378" s="68"/>
      <c r="D378" s="68"/>
      <c r="AC378" s="351"/>
    </row>
    <row r="379" spans="3:29">
      <c r="C379" s="68"/>
      <c r="D379" s="68"/>
      <c r="AC379" s="351"/>
    </row>
    <row r="380" spans="3:29">
      <c r="C380" s="68"/>
      <c r="D380" s="68"/>
      <c r="AC380" s="351"/>
    </row>
    <row r="381" spans="3:29">
      <c r="C381" s="68"/>
      <c r="D381" s="68"/>
      <c r="AC381" s="351"/>
    </row>
    <row r="382" spans="3:29">
      <c r="C382" s="68"/>
      <c r="D382" s="68"/>
    </row>
    <row r="383" spans="3:29">
      <c r="C383" s="68"/>
      <c r="D383" s="68"/>
    </row>
    <row r="384" spans="3:29">
      <c r="C384" s="68"/>
      <c r="D384" s="68"/>
    </row>
    <row r="385" spans="3:4">
      <c r="C385" s="68"/>
      <c r="D385" s="68"/>
    </row>
    <row r="386" spans="3:4">
      <c r="C386" s="68"/>
      <c r="D386" s="68"/>
    </row>
    <row r="387" spans="3:4">
      <c r="C387" s="68"/>
      <c r="D387" s="68"/>
    </row>
    <row r="388" spans="3:4">
      <c r="C388" s="68"/>
      <c r="D388" s="68"/>
    </row>
    <row r="389" spans="3:4">
      <c r="C389" s="68"/>
      <c r="D389" s="68"/>
    </row>
    <row r="390" spans="3:4">
      <c r="C390" s="68"/>
      <c r="D390" s="68"/>
    </row>
    <row r="391" spans="3:4">
      <c r="C391" s="68"/>
      <c r="D391" s="68"/>
    </row>
    <row r="392" spans="3:4">
      <c r="C392" s="68"/>
      <c r="D392" s="68"/>
    </row>
    <row r="393" spans="3:4">
      <c r="C393" s="68"/>
      <c r="D393" s="68"/>
    </row>
    <row r="394" spans="3:4">
      <c r="C394" s="68"/>
      <c r="D394" s="68"/>
    </row>
    <row r="395" spans="3:4">
      <c r="C395" s="68"/>
      <c r="D395" s="68"/>
    </row>
    <row r="396" spans="3:4">
      <c r="C396" s="68"/>
      <c r="D396" s="68"/>
    </row>
    <row r="397" spans="3:4">
      <c r="C397" s="68"/>
      <c r="D397" s="68"/>
    </row>
    <row r="398" spans="3:4">
      <c r="C398" s="68"/>
      <c r="D398" s="68"/>
    </row>
    <row r="399" spans="3:4">
      <c r="C399" s="68"/>
      <c r="D399" s="68"/>
    </row>
    <row r="400" spans="3:4">
      <c r="C400" s="68"/>
      <c r="D400" s="68"/>
    </row>
    <row r="401" spans="3:4">
      <c r="C401" s="68"/>
      <c r="D401" s="68"/>
    </row>
    <row r="402" spans="3:4">
      <c r="C402" s="68"/>
      <c r="D402" s="68"/>
    </row>
    <row r="403" spans="3:4">
      <c r="C403" s="68"/>
      <c r="D403" s="68"/>
    </row>
    <row r="404" spans="3:4">
      <c r="C404" s="68"/>
      <c r="D404" s="68"/>
    </row>
    <row r="405" spans="3:4">
      <c r="C405" s="68"/>
      <c r="D405" s="68"/>
    </row>
    <row r="406" spans="3:4">
      <c r="C406" s="68"/>
      <c r="D406" s="68"/>
    </row>
    <row r="407" spans="3:4">
      <c r="C407" s="68"/>
      <c r="D407" s="68"/>
    </row>
    <row r="408" spans="3:4">
      <c r="C408" s="68"/>
      <c r="D408" s="68"/>
    </row>
    <row r="409" spans="3:4">
      <c r="C409" s="68"/>
      <c r="D409" s="68"/>
    </row>
    <row r="410" spans="3:4">
      <c r="C410" s="68"/>
      <c r="D410" s="68"/>
    </row>
    <row r="411" spans="3:4">
      <c r="C411" s="68"/>
      <c r="D411" s="68"/>
    </row>
    <row r="412" spans="3:4">
      <c r="C412" s="68"/>
      <c r="D412" s="68"/>
    </row>
    <row r="413" spans="3:4">
      <c r="C413" s="68"/>
      <c r="D413" s="68"/>
    </row>
    <row r="414" spans="3:4">
      <c r="C414" s="68"/>
      <c r="D414" s="68"/>
    </row>
    <row r="415" spans="3:4">
      <c r="C415" s="68"/>
      <c r="D415" s="68"/>
    </row>
    <row r="416" spans="3:4">
      <c r="C416" s="68"/>
      <c r="D416" s="68"/>
    </row>
    <row r="417" spans="3:4">
      <c r="C417" s="68"/>
      <c r="D417" s="68"/>
    </row>
    <row r="418" spans="3:4">
      <c r="C418" s="68"/>
      <c r="D418" s="68"/>
    </row>
    <row r="419" spans="3:4">
      <c r="C419" s="68"/>
      <c r="D419" s="68"/>
    </row>
    <row r="420" spans="3:4">
      <c r="C420" s="68"/>
      <c r="D420" s="68"/>
    </row>
    <row r="421" spans="3:4">
      <c r="C421" s="68"/>
      <c r="D421" s="68"/>
    </row>
    <row r="422" spans="3:4">
      <c r="C422" s="68"/>
      <c r="D422" s="68"/>
    </row>
    <row r="423" spans="3:4">
      <c r="C423" s="68"/>
      <c r="D423" s="68"/>
    </row>
    <row r="424" spans="3:4">
      <c r="C424" s="68"/>
      <c r="D424" s="68"/>
    </row>
    <row r="425" spans="3:4">
      <c r="C425" s="68"/>
      <c r="D425" s="68"/>
    </row>
    <row r="426" spans="3:4">
      <c r="C426" s="68"/>
      <c r="D426" s="68"/>
    </row>
    <row r="427" spans="3:4">
      <c r="C427" s="68"/>
      <c r="D427" s="68"/>
    </row>
    <row r="428" spans="3:4">
      <c r="C428" s="68"/>
      <c r="D428" s="68"/>
    </row>
    <row r="429" spans="3:4">
      <c r="C429" s="68"/>
      <c r="D429" s="68"/>
    </row>
    <row r="430" spans="3:4">
      <c r="C430" s="68"/>
      <c r="D430" s="68"/>
    </row>
    <row r="431" spans="3:4">
      <c r="C431" s="68"/>
      <c r="D431" s="68"/>
    </row>
    <row r="432" spans="3:4">
      <c r="C432" s="68"/>
      <c r="D432" s="68"/>
    </row>
    <row r="433" spans="3:4">
      <c r="C433" s="68"/>
      <c r="D433" s="68"/>
    </row>
    <row r="434" spans="3:4">
      <c r="C434" s="68"/>
      <c r="D434" s="68"/>
    </row>
    <row r="435" spans="3:4">
      <c r="C435" s="68"/>
      <c r="D435" s="68"/>
    </row>
    <row r="436" spans="3:4">
      <c r="C436" s="68"/>
      <c r="D436" s="68"/>
    </row>
    <row r="437" spans="3:4">
      <c r="C437" s="68"/>
      <c r="D437" s="68"/>
    </row>
    <row r="438" spans="3:4">
      <c r="C438" s="68"/>
      <c r="D438" s="68"/>
    </row>
    <row r="439" spans="3:4">
      <c r="C439" s="68"/>
      <c r="D439" s="68"/>
    </row>
    <row r="440" spans="3:4">
      <c r="C440" s="68"/>
      <c r="D440" s="68"/>
    </row>
    <row r="441" spans="3:4">
      <c r="C441" s="68"/>
      <c r="D441" s="68"/>
    </row>
    <row r="442" spans="3:4">
      <c r="C442" s="68"/>
      <c r="D442" s="68"/>
    </row>
    <row r="443" spans="3:4">
      <c r="C443" s="68"/>
      <c r="D443" s="68"/>
    </row>
    <row r="444" spans="3:4">
      <c r="C444" s="68"/>
      <c r="D444" s="68"/>
    </row>
    <row r="445" spans="3:4">
      <c r="C445" s="68"/>
      <c r="D445" s="68"/>
    </row>
    <row r="446" spans="3:4">
      <c r="C446" s="68"/>
      <c r="D446" s="68"/>
    </row>
    <row r="447" spans="3:4">
      <c r="C447" s="68"/>
      <c r="D447" s="68"/>
    </row>
    <row r="448" spans="3:4">
      <c r="C448" s="68"/>
      <c r="D448" s="68"/>
    </row>
    <row r="449" spans="3:4">
      <c r="C449" s="68"/>
      <c r="D449" s="68"/>
    </row>
    <row r="450" spans="3:4">
      <c r="C450" s="68"/>
      <c r="D450" s="68"/>
    </row>
    <row r="451" spans="3:4">
      <c r="C451" s="68"/>
      <c r="D451" s="68"/>
    </row>
    <row r="452" spans="3:4">
      <c r="C452" s="68"/>
      <c r="D452" s="68"/>
    </row>
    <row r="453" spans="3:4">
      <c r="C453" s="68"/>
      <c r="D453" s="68"/>
    </row>
    <row r="454" spans="3:4">
      <c r="C454" s="68"/>
      <c r="D454" s="68"/>
    </row>
    <row r="455" spans="3:4">
      <c r="C455" s="68"/>
      <c r="D455" s="68"/>
    </row>
    <row r="456" spans="3:4">
      <c r="C456" s="68"/>
      <c r="D456" s="68"/>
    </row>
    <row r="457" spans="3:4">
      <c r="C457" s="68"/>
      <c r="D457" s="68"/>
    </row>
    <row r="458" spans="3:4">
      <c r="C458" s="68"/>
      <c r="D458" s="68"/>
    </row>
    <row r="459" spans="3:4">
      <c r="C459" s="68"/>
      <c r="D459" s="68"/>
    </row>
    <row r="460" spans="3:4">
      <c r="C460" s="68"/>
      <c r="D460" s="68"/>
    </row>
    <row r="461" spans="3:4">
      <c r="C461" s="68"/>
      <c r="D461" s="68"/>
    </row>
    <row r="462" spans="3:4">
      <c r="C462" s="68"/>
      <c r="D462" s="68"/>
    </row>
    <row r="463" spans="3:4">
      <c r="C463" s="68"/>
      <c r="D463" s="68"/>
    </row>
    <row r="464" spans="3:4">
      <c r="C464" s="68"/>
      <c r="D464" s="68"/>
    </row>
    <row r="465" spans="3:4">
      <c r="C465" s="68"/>
      <c r="D465" s="68"/>
    </row>
    <row r="466" spans="3:4">
      <c r="C466" s="68"/>
      <c r="D466" s="68"/>
    </row>
    <row r="467" spans="3:4">
      <c r="C467" s="68"/>
      <c r="D467" s="68"/>
    </row>
    <row r="468" spans="3:4">
      <c r="C468" s="68"/>
      <c r="D468" s="68"/>
    </row>
    <row r="469" spans="3:4">
      <c r="C469" s="68"/>
      <c r="D469" s="68"/>
    </row>
    <row r="470" spans="3:4">
      <c r="C470" s="68"/>
      <c r="D470" s="68"/>
    </row>
    <row r="471" spans="3:4">
      <c r="C471" s="68"/>
      <c r="D471" s="68"/>
    </row>
    <row r="472" spans="3:4">
      <c r="C472" s="68"/>
      <c r="D472" s="68"/>
    </row>
    <row r="473" spans="3:4">
      <c r="C473" s="68"/>
      <c r="D473" s="68"/>
    </row>
    <row r="474" spans="3:4">
      <c r="C474" s="68"/>
      <c r="D474" s="68"/>
    </row>
    <row r="475" spans="3:4">
      <c r="C475" s="68"/>
      <c r="D475" s="68"/>
    </row>
    <row r="476" spans="3:4">
      <c r="C476" s="68"/>
      <c r="D476" s="68"/>
    </row>
    <row r="477" spans="3:4">
      <c r="C477" s="68"/>
      <c r="D477" s="68"/>
    </row>
    <row r="478" spans="3:4">
      <c r="C478" s="68"/>
      <c r="D478" s="68"/>
    </row>
    <row r="479" spans="3:4">
      <c r="C479" s="68"/>
      <c r="D479" s="68"/>
    </row>
    <row r="480" spans="3:4">
      <c r="C480" s="68"/>
      <c r="D480" s="68"/>
    </row>
    <row r="481" spans="3:4">
      <c r="C481" s="68"/>
      <c r="D481" s="68"/>
    </row>
    <row r="482" spans="3:4">
      <c r="C482" s="68"/>
      <c r="D482" s="68"/>
    </row>
    <row r="483" spans="3:4">
      <c r="C483" s="68"/>
      <c r="D483" s="68"/>
    </row>
    <row r="484" spans="3:4">
      <c r="C484" s="68"/>
      <c r="D484" s="68"/>
    </row>
    <row r="485" spans="3:4">
      <c r="C485" s="68"/>
      <c r="D485" s="68"/>
    </row>
    <row r="486" spans="3:4">
      <c r="C486" s="68"/>
      <c r="D486" s="68"/>
    </row>
    <row r="487" spans="3:4">
      <c r="C487" s="68"/>
      <c r="D487" s="68"/>
    </row>
    <row r="488" spans="3:4">
      <c r="C488" s="68"/>
      <c r="D488" s="68"/>
    </row>
    <row r="489" spans="3:4">
      <c r="C489" s="68"/>
      <c r="D489" s="68"/>
    </row>
    <row r="490" spans="3:4">
      <c r="C490" s="68"/>
      <c r="D490" s="68"/>
    </row>
    <row r="491" spans="3:4">
      <c r="C491" s="68"/>
      <c r="D491" s="68"/>
    </row>
    <row r="492" spans="3:4">
      <c r="C492" s="68"/>
      <c r="D492" s="68"/>
    </row>
    <row r="493" spans="3:4">
      <c r="C493" s="68"/>
      <c r="D493" s="68"/>
    </row>
    <row r="494" spans="3:4">
      <c r="C494" s="68"/>
      <c r="D494" s="68"/>
    </row>
    <row r="495" spans="3:4">
      <c r="C495" s="68"/>
      <c r="D495" s="68"/>
    </row>
    <row r="496" spans="3:4">
      <c r="C496" s="68"/>
      <c r="D496" s="68"/>
    </row>
    <row r="497" spans="3:4">
      <c r="C497" s="68"/>
      <c r="D497" s="68"/>
    </row>
    <row r="498" spans="3:4">
      <c r="C498" s="68"/>
      <c r="D498" s="68"/>
    </row>
    <row r="499" spans="3:4">
      <c r="C499" s="68"/>
      <c r="D499" s="68"/>
    </row>
    <row r="500" spans="3:4">
      <c r="C500" s="68"/>
      <c r="D500" s="68"/>
    </row>
    <row r="501" spans="3:4">
      <c r="C501" s="68"/>
      <c r="D501" s="68"/>
    </row>
    <row r="502" spans="3:4">
      <c r="C502" s="68"/>
      <c r="D502" s="68"/>
    </row>
    <row r="503" spans="3:4">
      <c r="C503" s="68"/>
      <c r="D503" s="68"/>
    </row>
    <row r="504" spans="3:4">
      <c r="C504" s="68"/>
      <c r="D504" s="68"/>
    </row>
    <row r="505" spans="3:4">
      <c r="C505" s="68"/>
      <c r="D505" s="68"/>
    </row>
    <row r="506" spans="3:4">
      <c r="C506" s="68"/>
      <c r="D506" s="68"/>
    </row>
    <row r="507" spans="3:4">
      <c r="C507" s="68"/>
      <c r="D507" s="68"/>
    </row>
    <row r="508" spans="3:4">
      <c r="C508" s="68"/>
      <c r="D508" s="68"/>
    </row>
    <row r="509" spans="3:4">
      <c r="C509" s="68"/>
      <c r="D509" s="68"/>
    </row>
    <row r="510" spans="3:4">
      <c r="C510" s="68"/>
      <c r="D510" s="68"/>
    </row>
    <row r="511" spans="3:4">
      <c r="C511" s="68"/>
      <c r="D511" s="68"/>
    </row>
    <row r="512" spans="3:4">
      <c r="C512" s="68"/>
      <c r="D512" s="68"/>
    </row>
    <row r="513" spans="3:4">
      <c r="C513" s="68"/>
      <c r="D513" s="68"/>
    </row>
    <row r="514" spans="3:4">
      <c r="C514" s="68"/>
      <c r="D514" s="68"/>
    </row>
    <row r="515" spans="3:4">
      <c r="C515" s="68"/>
      <c r="D515" s="68"/>
    </row>
    <row r="516" spans="3:4">
      <c r="C516" s="68"/>
      <c r="D516" s="68"/>
    </row>
    <row r="517" spans="3:4">
      <c r="C517" s="68"/>
      <c r="D517" s="68"/>
    </row>
    <row r="518" spans="3:4">
      <c r="C518" s="68"/>
      <c r="D518" s="68"/>
    </row>
    <row r="519" spans="3:4">
      <c r="C519" s="68"/>
      <c r="D519" s="68"/>
    </row>
    <row r="520" spans="3:4">
      <c r="C520" s="68"/>
      <c r="D520" s="68"/>
    </row>
    <row r="521" spans="3:4">
      <c r="C521" s="68"/>
      <c r="D521" s="68"/>
    </row>
    <row r="522" spans="3:4">
      <c r="C522" s="68"/>
      <c r="D522" s="68"/>
    </row>
    <row r="523" spans="3:4">
      <c r="C523" s="68"/>
      <c r="D523" s="68"/>
    </row>
    <row r="524" spans="3:4">
      <c r="C524" s="68"/>
      <c r="D524" s="68"/>
    </row>
    <row r="525" spans="3:4">
      <c r="C525" s="68"/>
      <c r="D525" s="68"/>
    </row>
    <row r="526" spans="3:4">
      <c r="C526" s="68"/>
      <c r="D526" s="68"/>
    </row>
    <row r="527" spans="3:4">
      <c r="C527" s="68"/>
      <c r="D527" s="68"/>
    </row>
    <row r="528" spans="3:4">
      <c r="C528" s="68"/>
      <c r="D528" s="68"/>
    </row>
    <row r="529" spans="3:4">
      <c r="C529" s="68"/>
      <c r="D529" s="68"/>
    </row>
    <row r="530" spans="3:4">
      <c r="C530" s="68"/>
      <c r="D530" s="68"/>
    </row>
    <row r="531" spans="3:4">
      <c r="C531" s="68"/>
      <c r="D531" s="68"/>
    </row>
    <row r="532" spans="3:4">
      <c r="C532" s="68"/>
      <c r="D532" s="68"/>
    </row>
    <row r="533" spans="3:4">
      <c r="C533" s="68"/>
      <c r="D533" s="68"/>
    </row>
    <row r="534" spans="3:4">
      <c r="C534" s="68"/>
      <c r="D534" s="68"/>
    </row>
    <row r="535" spans="3:4">
      <c r="C535" s="68"/>
      <c r="D535" s="68"/>
    </row>
    <row r="536" spans="3:4">
      <c r="C536" s="68"/>
      <c r="D536" s="68"/>
    </row>
    <row r="537" spans="3:4">
      <c r="C537" s="68"/>
      <c r="D537" s="68"/>
    </row>
    <row r="538" spans="3:4">
      <c r="C538" s="68"/>
      <c r="D538" s="68"/>
    </row>
    <row r="539" spans="3:4">
      <c r="C539" s="68"/>
      <c r="D539" s="68"/>
    </row>
    <row r="540" spans="3:4">
      <c r="C540" s="68"/>
      <c r="D540" s="68"/>
    </row>
    <row r="541" spans="3:4">
      <c r="C541" s="68"/>
      <c r="D541" s="68"/>
    </row>
    <row r="542" spans="3:4">
      <c r="C542" s="68"/>
      <c r="D542" s="68"/>
    </row>
    <row r="543" spans="3:4">
      <c r="C543" s="68"/>
      <c r="D543" s="68"/>
    </row>
    <row r="544" spans="3:4">
      <c r="C544" s="68"/>
      <c r="D544" s="68"/>
    </row>
    <row r="545" spans="3:4">
      <c r="C545" s="68"/>
      <c r="D545" s="68"/>
    </row>
    <row r="546" spans="3:4">
      <c r="C546" s="68"/>
      <c r="D546" s="68"/>
    </row>
    <row r="547" spans="3:4">
      <c r="C547" s="68"/>
      <c r="D547" s="68"/>
    </row>
    <row r="548" spans="3:4">
      <c r="C548" s="68"/>
      <c r="D548" s="68"/>
    </row>
    <row r="549" spans="3:4">
      <c r="C549" s="68"/>
      <c r="D549" s="68"/>
    </row>
    <row r="550" spans="3:4">
      <c r="C550" s="68"/>
      <c r="D550" s="68"/>
    </row>
    <row r="551" spans="3:4">
      <c r="C551" s="67"/>
      <c r="D551" s="67"/>
    </row>
    <row r="552" spans="3:4">
      <c r="C552" s="67"/>
      <c r="D552" s="67"/>
    </row>
    <row r="553" spans="3:4">
      <c r="C553" s="67"/>
      <c r="D553" s="67"/>
    </row>
    <row r="554" spans="3:4">
      <c r="C554" s="67"/>
      <c r="D554" s="67"/>
    </row>
    <row r="555" spans="3:4">
      <c r="C555" s="67"/>
      <c r="D555" s="67"/>
    </row>
    <row r="556" spans="3:4">
      <c r="C556" s="67"/>
      <c r="D556" s="67"/>
    </row>
    <row r="557" spans="3:4">
      <c r="C557" s="67"/>
      <c r="D557" s="67"/>
    </row>
    <row r="558" spans="3:4">
      <c r="C558" s="67"/>
      <c r="D558" s="67"/>
    </row>
    <row r="559" spans="3:4">
      <c r="C559" s="67"/>
      <c r="D559" s="67"/>
    </row>
    <row r="560" spans="3:4">
      <c r="C560" s="67"/>
      <c r="D560" s="67"/>
    </row>
    <row r="561" spans="3:4">
      <c r="C561" s="67"/>
      <c r="D561" s="67"/>
    </row>
    <row r="562" spans="3:4">
      <c r="C562" s="67"/>
      <c r="D562" s="67"/>
    </row>
    <row r="563" spans="3:4">
      <c r="C563" s="67"/>
      <c r="D563" s="67"/>
    </row>
    <row r="564" spans="3:4">
      <c r="C564" s="67"/>
      <c r="D564" s="67"/>
    </row>
    <row r="565" spans="3:4">
      <c r="C565" s="67"/>
      <c r="D565" s="67"/>
    </row>
    <row r="566" spans="3:4">
      <c r="C566" s="67"/>
      <c r="D566" s="67"/>
    </row>
    <row r="567" spans="3:4">
      <c r="C567" s="67"/>
      <c r="D567" s="67"/>
    </row>
    <row r="568" spans="3:4">
      <c r="C568" s="67"/>
      <c r="D568" s="67"/>
    </row>
    <row r="569" spans="3:4">
      <c r="C569" s="67"/>
      <c r="D569" s="67"/>
    </row>
    <row r="570" spans="3:4">
      <c r="C570" s="67"/>
      <c r="D570" s="67"/>
    </row>
    <row r="571" spans="3:4">
      <c r="C571" s="67"/>
      <c r="D571" s="67"/>
    </row>
    <row r="572" spans="3:4">
      <c r="C572" s="67"/>
      <c r="D572" s="67"/>
    </row>
    <row r="573" spans="3:4">
      <c r="C573" s="67"/>
      <c r="D573" s="67"/>
    </row>
    <row r="574" spans="3:4">
      <c r="C574" s="67"/>
      <c r="D574" s="67"/>
    </row>
    <row r="575" spans="3:4">
      <c r="C575" s="67"/>
      <c r="D575" s="67"/>
    </row>
    <row r="576" spans="3:4">
      <c r="C576" s="67"/>
      <c r="D576" s="67"/>
    </row>
    <row r="577" spans="3:4">
      <c r="C577" s="67"/>
      <c r="D577" s="67"/>
    </row>
    <row r="578" spans="3:4">
      <c r="C578" s="67"/>
      <c r="D578" s="67"/>
    </row>
    <row r="579" spans="3:4">
      <c r="C579" s="67"/>
      <c r="D579" s="67"/>
    </row>
    <row r="580" spans="3:4">
      <c r="C580" s="67"/>
      <c r="D580" s="67"/>
    </row>
    <row r="581" spans="3:4">
      <c r="C581" s="67"/>
      <c r="D581" s="67"/>
    </row>
    <row r="582" spans="3:4">
      <c r="C582" s="67"/>
      <c r="D582" s="67"/>
    </row>
    <row r="583" spans="3:4">
      <c r="C583" s="67"/>
      <c r="D583" s="67"/>
    </row>
    <row r="584" spans="3:4">
      <c r="C584" s="67"/>
      <c r="D584" s="67"/>
    </row>
    <row r="585" spans="3:4">
      <c r="C585" s="67"/>
      <c r="D585" s="67"/>
    </row>
    <row r="586" spans="3:4">
      <c r="C586" s="67"/>
      <c r="D586" s="67"/>
    </row>
    <row r="587" spans="3:4">
      <c r="C587" s="67"/>
      <c r="D587" s="67"/>
    </row>
    <row r="588" spans="3:4">
      <c r="C588" s="67"/>
      <c r="D588" s="67"/>
    </row>
    <row r="589" spans="3:4">
      <c r="C589" s="67"/>
      <c r="D589" s="67"/>
    </row>
    <row r="590" spans="3:4">
      <c r="C590" s="67"/>
      <c r="D590" s="67"/>
    </row>
    <row r="591" spans="3:4">
      <c r="C591" s="67"/>
      <c r="D591" s="67"/>
    </row>
    <row r="592" spans="3:4">
      <c r="C592" s="67"/>
      <c r="D592" s="67"/>
    </row>
    <row r="593" spans="3:4">
      <c r="C593" s="67"/>
      <c r="D593" s="67"/>
    </row>
    <row r="594" spans="3:4">
      <c r="C594" s="67"/>
      <c r="D594" s="67"/>
    </row>
    <row r="595" spans="3:4">
      <c r="C595" s="67"/>
      <c r="D595" s="67"/>
    </row>
    <row r="596" spans="3:4">
      <c r="C596" s="67"/>
      <c r="D596" s="67"/>
    </row>
    <row r="597" spans="3:4">
      <c r="C597" s="67"/>
      <c r="D597" s="67"/>
    </row>
    <row r="598" spans="3:4">
      <c r="C598" s="67"/>
      <c r="D598" s="67"/>
    </row>
    <row r="599" spans="3:4">
      <c r="C599" s="67"/>
      <c r="D599" s="67"/>
    </row>
    <row r="600" spans="3:4">
      <c r="C600" s="67"/>
      <c r="D600" s="67"/>
    </row>
    <row r="601" spans="3:4">
      <c r="C601" s="67"/>
      <c r="D601" s="67"/>
    </row>
    <row r="602" spans="3:4">
      <c r="C602" s="67"/>
      <c r="D602" s="67"/>
    </row>
    <row r="603" spans="3:4">
      <c r="C603" s="67"/>
      <c r="D603" s="67"/>
    </row>
    <row r="604" spans="3:4">
      <c r="C604" s="67"/>
      <c r="D604" s="67"/>
    </row>
    <row r="605" spans="3:4">
      <c r="C605" s="67"/>
      <c r="D605" s="67"/>
    </row>
    <row r="606" spans="3:4">
      <c r="C606" s="67"/>
      <c r="D606" s="67"/>
    </row>
    <row r="607" spans="3:4">
      <c r="C607" s="67"/>
      <c r="D607" s="67"/>
    </row>
    <row r="608" spans="3:4">
      <c r="C608" s="67"/>
      <c r="D608" s="67"/>
    </row>
    <row r="609" spans="3:4">
      <c r="C609" s="67"/>
      <c r="D609" s="67"/>
    </row>
    <row r="610" spans="3:4">
      <c r="C610" s="67"/>
      <c r="D610" s="67"/>
    </row>
    <row r="611" spans="3:4">
      <c r="C611" s="67"/>
      <c r="D611" s="67"/>
    </row>
    <row r="612" spans="3:4">
      <c r="C612" s="67"/>
      <c r="D612" s="67"/>
    </row>
    <row r="613" spans="3:4">
      <c r="C613" s="67"/>
      <c r="D613" s="67"/>
    </row>
    <row r="614" spans="3:4">
      <c r="C614" s="67"/>
      <c r="D614" s="67"/>
    </row>
    <row r="615" spans="3:4">
      <c r="C615" s="67"/>
      <c r="D615" s="67"/>
    </row>
    <row r="616" spans="3:4">
      <c r="C616" s="67"/>
      <c r="D616" s="67"/>
    </row>
    <row r="617" spans="3:4">
      <c r="C617" s="67"/>
      <c r="D617" s="67"/>
    </row>
    <row r="618" spans="3:4">
      <c r="C618" s="67"/>
      <c r="D618" s="67"/>
    </row>
    <row r="619" spans="3:4">
      <c r="C619" s="67"/>
      <c r="D619" s="67"/>
    </row>
    <row r="620" spans="3:4">
      <c r="C620" s="67"/>
      <c r="D620" s="67"/>
    </row>
    <row r="621" spans="3:4">
      <c r="C621" s="67"/>
      <c r="D621" s="67"/>
    </row>
    <row r="622" spans="3:4">
      <c r="C622" s="67"/>
      <c r="D622" s="67"/>
    </row>
    <row r="623" spans="3:4">
      <c r="C623" s="67"/>
      <c r="D623" s="67"/>
    </row>
    <row r="624" spans="3:4">
      <c r="C624" s="67"/>
      <c r="D624" s="67"/>
    </row>
    <row r="625" spans="3:4">
      <c r="C625" s="67"/>
      <c r="D625" s="67"/>
    </row>
    <row r="626" spans="3:4">
      <c r="C626" s="67"/>
      <c r="D626" s="67"/>
    </row>
    <row r="627" spans="3:4">
      <c r="C627" s="67"/>
      <c r="D627" s="67"/>
    </row>
    <row r="628" spans="3:4">
      <c r="C628" s="67"/>
      <c r="D628" s="67"/>
    </row>
    <row r="629" spans="3:4">
      <c r="C629" s="67"/>
      <c r="D629" s="67"/>
    </row>
    <row r="630" spans="3:4">
      <c r="C630" s="67"/>
      <c r="D630" s="67"/>
    </row>
    <row r="631" spans="3:4">
      <c r="C631" s="67"/>
      <c r="D631" s="67"/>
    </row>
    <row r="632" spans="3:4">
      <c r="C632" s="67"/>
      <c r="D632" s="67"/>
    </row>
    <row r="633" spans="3:4">
      <c r="C633" s="67"/>
      <c r="D633" s="67"/>
    </row>
    <row r="634" spans="3:4">
      <c r="C634" s="67"/>
      <c r="D634" s="67"/>
    </row>
    <row r="635" spans="3:4">
      <c r="C635" s="67"/>
      <c r="D635" s="67"/>
    </row>
    <row r="636" spans="3:4">
      <c r="C636" s="67"/>
      <c r="D636" s="67"/>
    </row>
    <row r="637" spans="3:4">
      <c r="C637" s="67"/>
      <c r="D637" s="67"/>
    </row>
    <row r="638" spans="3:4">
      <c r="C638" s="67"/>
      <c r="D638" s="67"/>
    </row>
    <row r="639" spans="3:4">
      <c r="C639" s="67"/>
      <c r="D639" s="67"/>
    </row>
    <row r="640" spans="3:4">
      <c r="C640" s="67"/>
      <c r="D640" s="67"/>
    </row>
    <row r="641" spans="3:4">
      <c r="C641" s="67"/>
      <c r="D641" s="67"/>
    </row>
    <row r="642" spans="3:4">
      <c r="C642" s="67"/>
      <c r="D642" s="67"/>
    </row>
    <row r="643" spans="3:4">
      <c r="C643" s="67"/>
      <c r="D643" s="67"/>
    </row>
    <row r="644" spans="3:4">
      <c r="C644" s="67"/>
      <c r="D644" s="67"/>
    </row>
    <row r="645" spans="3:4">
      <c r="C645" s="67"/>
      <c r="D645" s="67"/>
    </row>
    <row r="646" spans="3:4">
      <c r="C646" s="67"/>
      <c r="D646" s="67"/>
    </row>
    <row r="647" spans="3:4">
      <c r="C647" s="67"/>
      <c r="D647" s="67"/>
    </row>
    <row r="648" spans="3:4">
      <c r="C648" s="67"/>
      <c r="D648" s="67"/>
    </row>
    <row r="649" spans="3:4">
      <c r="C649" s="67"/>
      <c r="D649" s="67"/>
    </row>
    <row r="650" spans="3:4">
      <c r="C650" s="67"/>
      <c r="D650" s="67"/>
    </row>
    <row r="651" spans="3:4">
      <c r="C651" s="67"/>
      <c r="D651" s="67"/>
    </row>
    <row r="652" spans="3:4">
      <c r="C652" s="67"/>
      <c r="D652" s="67"/>
    </row>
    <row r="653" spans="3:4">
      <c r="C653" s="67"/>
      <c r="D653" s="67"/>
    </row>
    <row r="654" spans="3:4">
      <c r="C654" s="67"/>
      <c r="D654" s="67"/>
    </row>
    <row r="655" spans="3:4">
      <c r="C655" s="67"/>
      <c r="D655" s="67"/>
    </row>
    <row r="656" spans="3:4">
      <c r="C656" s="67"/>
      <c r="D656" s="67"/>
    </row>
    <row r="657" spans="3:4">
      <c r="C657" s="67"/>
      <c r="D657" s="67"/>
    </row>
    <row r="658" spans="3:4">
      <c r="C658" s="67"/>
      <c r="D658" s="67"/>
    </row>
    <row r="659" spans="3:4">
      <c r="C659" s="67"/>
      <c r="D659" s="67"/>
    </row>
    <row r="660" spans="3:4">
      <c r="C660" s="67"/>
      <c r="D660" s="67"/>
    </row>
    <row r="661" spans="3:4">
      <c r="C661" s="67"/>
      <c r="D661" s="67"/>
    </row>
    <row r="662" spans="3:4">
      <c r="C662" s="67"/>
      <c r="D662" s="67"/>
    </row>
    <row r="663" spans="3:4">
      <c r="C663" s="67"/>
      <c r="D663" s="67"/>
    </row>
    <row r="664" spans="3:4">
      <c r="C664" s="67"/>
      <c r="D664" s="67"/>
    </row>
    <row r="665" spans="3:4">
      <c r="C665" s="67"/>
      <c r="D665" s="67"/>
    </row>
    <row r="666" spans="3:4">
      <c r="C666" s="67"/>
      <c r="D666" s="67"/>
    </row>
    <row r="667" spans="3:4">
      <c r="C667" s="67"/>
      <c r="D667" s="67"/>
    </row>
    <row r="668" spans="3:4">
      <c r="C668" s="67"/>
      <c r="D668" s="67"/>
    </row>
    <row r="669" spans="3:4">
      <c r="C669" s="67"/>
      <c r="D669" s="67"/>
    </row>
    <row r="670" spans="3:4">
      <c r="C670" s="67"/>
      <c r="D670" s="67"/>
    </row>
    <row r="671" spans="3:4">
      <c r="C671" s="67"/>
      <c r="D671" s="67"/>
    </row>
    <row r="672" spans="3:4">
      <c r="C672" s="67"/>
      <c r="D672" s="67"/>
    </row>
    <row r="673" spans="3:4">
      <c r="C673" s="67"/>
      <c r="D673" s="67"/>
    </row>
    <row r="674" spans="3:4">
      <c r="C674" s="67"/>
      <c r="D674" s="67"/>
    </row>
    <row r="675" spans="3:4">
      <c r="C675" s="67"/>
      <c r="D675" s="67"/>
    </row>
    <row r="676" spans="3:4">
      <c r="C676" s="67"/>
      <c r="D676" s="67"/>
    </row>
    <row r="677" spans="3:4">
      <c r="C677" s="67"/>
      <c r="D677" s="67"/>
    </row>
    <row r="678" spans="3:4">
      <c r="C678" s="67"/>
      <c r="D678" s="67"/>
    </row>
    <row r="679" spans="3:4">
      <c r="C679" s="67"/>
      <c r="D679" s="67"/>
    </row>
    <row r="680" spans="3:4">
      <c r="C680" s="67"/>
      <c r="D680" s="67"/>
    </row>
    <row r="681" spans="3:4">
      <c r="C681" s="67"/>
      <c r="D681" s="67"/>
    </row>
    <row r="682" spans="3:4">
      <c r="C682" s="67"/>
      <c r="D682" s="67"/>
    </row>
    <row r="683" spans="3:4">
      <c r="C683" s="67"/>
      <c r="D683" s="67"/>
    </row>
    <row r="684" spans="3:4">
      <c r="C684" s="67"/>
      <c r="D684" s="67"/>
    </row>
    <row r="685" spans="3:4">
      <c r="C685" s="67"/>
      <c r="D685" s="67"/>
    </row>
    <row r="686" spans="3:4">
      <c r="C686" s="67"/>
      <c r="D686" s="67"/>
    </row>
    <row r="687" spans="3:4">
      <c r="C687" s="67"/>
      <c r="D687" s="67"/>
    </row>
    <row r="688" spans="3:4">
      <c r="C688" s="67"/>
      <c r="D688" s="67"/>
    </row>
    <row r="689" spans="3:4">
      <c r="C689" s="67"/>
      <c r="D689" s="67"/>
    </row>
    <row r="690" spans="3:4">
      <c r="C690" s="67"/>
      <c r="D690" s="67"/>
    </row>
    <row r="691" spans="3:4">
      <c r="C691" s="67"/>
      <c r="D691" s="67"/>
    </row>
    <row r="692" spans="3:4">
      <c r="C692" s="67"/>
      <c r="D692" s="67"/>
    </row>
    <row r="693" spans="3:4">
      <c r="C693" s="67"/>
      <c r="D693" s="67"/>
    </row>
    <row r="694" spans="3:4">
      <c r="C694" s="67"/>
      <c r="D694" s="67"/>
    </row>
    <row r="695" spans="3:4">
      <c r="C695" s="67"/>
      <c r="D695" s="67"/>
    </row>
    <row r="696" spans="3:4">
      <c r="C696" s="67"/>
      <c r="D696" s="67"/>
    </row>
    <row r="697" spans="3:4">
      <c r="C697" s="67"/>
      <c r="D697" s="67"/>
    </row>
    <row r="698" spans="3:4">
      <c r="C698" s="67"/>
      <c r="D698" s="67"/>
    </row>
    <row r="699" spans="3:4">
      <c r="C699" s="67"/>
      <c r="D699" s="67"/>
    </row>
    <row r="700" spans="3:4">
      <c r="C700" s="67"/>
      <c r="D700" s="67"/>
    </row>
    <row r="701" spans="3:4">
      <c r="C701" s="67"/>
      <c r="D701" s="67"/>
    </row>
    <row r="702" spans="3:4">
      <c r="C702" s="67"/>
      <c r="D702" s="67"/>
    </row>
    <row r="703" spans="3:4">
      <c r="C703" s="67"/>
      <c r="D703" s="67"/>
    </row>
    <row r="704" spans="3:4">
      <c r="C704" s="67"/>
      <c r="D704" s="67"/>
    </row>
    <row r="705" spans="3:4">
      <c r="C705" s="67"/>
      <c r="D705" s="67"/>
    </row>
    <row r="706" spans="3:4">
      <c r="C706" s="67"/>
      <c r="D706" s="67"/>
    </row>
    <row r="707" spans="3:4">
      <c r="C707" s="67"/>
      <c r="D707" s="67"/>
    </row>
    <row r="708" spans="3:4">
      <c r="C708" s="67"/>
      <c r="D708" s="67"/>
    </row>
  </sheetData>
  <autoFilter ref="M1:M708" xr:uid="{00000000-0001-0000-0A00-000000000000}"/>
  <phoneticPr fontId="0" type="noConversion"/>
  <pageMargins left="0.59055118110236227" right="0.59055118110236227" top="0.78740157480314965" bottom="0.63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ignoredErrors>
    <ignoredError sqref="F29:F32 F18:F24 F47 F4:F16 F37:F42 F44:F45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S71"/>
  <sheetViews>
    <sheetView zoomScale="99" zoomScaleNormal="100" workbookViewId="0"/>
  </sheetViews>
  <sheetFormatPr defaultColWidth="9.1796875" defaultRowHeight="12.5"/>
  <cols>
    <col min="1" max="1" width="14.54296875" style="95" customWidth="1"/>
    <col min="2" max="2" width="20.54296875" style="95" customWidth="1"/>
    <col min="3" max="3" width="14.453125" style="95" customWidth="1"/>
    <col min="4" max="4" width="18.453125" style="95" customWidth="1"/>
    <col min="5" max="5" width="11" style="95" customWidth="1"/>
    <col min="6" max="6" width="9.453125" style="95" customWidth="1"/>
    <col min="7" max="7" width="9.81640625" style="95" bestFit="1" customWidth="1"/>
    <col min="8" max="8" width="13.54296875" style="95" customWidth="1"/>
    <col min="9" max="9" width="11.453125" style="95" customWidth="1"/>
    <col min="10" max="10" width="14.54296875" style="69" customWidth="1"/>
    <col min="11" max="11" width="13.453125" style="69" customWidth="1"/>
    <col min="12" max="12" width="13" style="69" customWidth="1"/>
    <col min="13" max="14" width="10.453125" style="168" customWidth="1"/>
    <col min="15" max="15" width="13.54296875" style="150" customWidth="1"/>
    <col min="16" max="16" width="9.453125" style="95" customWidth="1"/>
    <col min="17" max="16384" width="9.1796875" style="95"/>
  </cols>
  <sheetData>
    <row r="1" spans="1:18" ht="18">
      <c r="A1" s="105" t="s">
        <v>744</v>
      </c>
      <c r="B1" s="63" t="s">
        <v>318</v>
      </c>
      <c r="C1" s="64"/>
      <c r="D1" s="64"/>
      <c r="E1" s="64"/>
      <c r="F1" s="64"/>
      <c r="G1" s="64"/>
      <c r="H1" s="64"/>
      <c r="I1" s="64"/>
      <c r="J1" s="64"/>
      <c r="K1" s="64"/>
      <c r="L1" s="114"/>
      <c r="M1" s="573"/>
      <c r="N1" s="573"/>
      <c r="O1" s="517"/>
    </row>
    <row r="2" spans="1:18" ht="33" customHeight="1" thickBot="1">
      <c r="A2" s="201"/>
      <c r="B2" s="70"/>
      <c r="C2" s="70"/>
      <c r="D2" s="70"/>
      <c r="E2" s="209"/>
      <c r="F2" s="70"/>
      <c r="G2" s="70"/>
      <c r="H2" s="70"/>
      <c r="I2" s="70"/>
      <c r="J2" s="70"/>
      <c r="K2" s="70"/>
      <c r="L2" s="160"/>
      <c r="M2" s="574"/>
      <c r="N2" s="574"/>
      <c r="O2" s="518"/>
    </row>
    <row r="3" spans="1:18" ht="32.25" customHeight="1" thickBot="1">
      <c r="A3" s="221" t="s">
        <v>72</v>
      </c>
      <c r="B3" s="104" t="s">
        <v>81</v>
      </c>
      <c r="C3" s="104" t="s">
        <v>807</v>
      </c>
      <c r="D3" s="61" t="s">
        <v>3069</v>
      </c>
      <c r="E3" s="228" t="s">
        <v>94</v>
      </c>
      <c r="F3" s="61" t="s">
        <v>992</v>
      </c>
      <c r="G3" s="61" t="s">
        <v>96</v>
      </c>
      <c r="H3" s="61" t="s">
        <v>993</v>
      </c>
      <c r="I3" s="61" t="s">
        <v>86</v>
      </c>
      <c r="J3" s="104" t="s">
        <v>93</v>
      </c>
      <c r="K3" s="61" t="s">
        <v>88</v>
      </c>
      <c r="L3" s="755" t="s">
        <v>1184</v>
      </c>
      <c r="M3" s="559" t="s">
        <v>2711</v>
      </c>
      <c r="N3" s="104" t="s">
        <v>1305</v>
      </c>
      <c r="O3" s="514" t="s">
        <v>3824</v>
      </c>
    </row>
    <row r="4" spans="1:18" ht="13.5" thickTop="1">
      <c r="A4" s="2287" t="s">
        <v>1339</v>
      </c>
      <c r="B4" s="1539" t="s">
        <v>847</v>
      </c>
      <c r="C4" s="1038" t="s">
        <v>52</v>
      </c>
      <c r="D4" s="1038" t="s">
        <v>58</v>
      </c>
      <c r="E4" s="893">
        <v>1.6</v>
      </c>
      <c r="F4" s="843">
        <v>1000</v>
      </c>
      <c r="G4" s="2288">
        <v>5</v>
      </c>
      <c r="H4" s="843">
        <v>180</v>
      </c>
      <c r="I4" s="843">
        <v>900</v>
      </c>
      <c r="J4" s="1551">
        <v>460.71111111111117</v>
      </c>
      <c r="K4" s="1551">
        <f t="shared" ref="K4:K43" si="0">J4/G4</f>
        <v>92.14222222222223</v>
      </c>
      <c r="L4" s="2531">
        <f>K4*(1-(VLOOKUP($A4,'Cennik numeryczny'!$A$2:$N$1462,14,FALSE)))</f>
        <v>92.14222222222223</v>
      </c>
      <c r="M4" s="1065" t="str">
        <f>VLOOKUP($A4,'Cennik numeryczny'!$A$2:$K$1857,10,FALSE)</f>
        <v>C</v>
      </c>
      <c r="N4" s="1082">
        <f>VLOOKUP($A4,'Cennik numeryczny'!$A$2:$K$1857,11,FALSE)</f>
        <v>300</v>
      </c>
      <c r="O4" s="1083" t="s">
        <v>3826</v>
      </c>
      <c r="P4" s="503"/>
      <c r="Q4" s="353"/>
      <c r="R4" s="353"/>
    </row>
    <row r="5" spans="1:18" ht="13.5" thickBot="1">
      <c r="A5" s="778" t="s">
        <v>367</v>
      </c>
      <c r="B5" s="1503"/>
      <c r="C5" s="780"/>
      <c r="D5" s="780"/>
      <c r="E5" s="974">
        <v>2.4</v>
      </c>
      <c r="F5" s="779">
        <v>1000</v>
      </c>
      <c r="G5" s="1168">
        <v>5</v>
      </c>
      <c r="H5" s="779">
        <v>180</v>
      </c>
      <c r="I5" s="779">
        <v>900</v>
      </c>
      <c r="J5" s="1454">
        <v>241.67111111111112</v>
      </c>
      <c r="K5" s="1454">
        <f>J5/G5</f>
        <v>48.334222222222223</v>
      </c>
      <c r="L5" s="2534">
        <f>K5*(1-(VLOOKUP($A5,'Cennik numeryczny'!$A$2:$N$1462,14,FALSE)))</f>
        <v>48.334222222222223</v>
      </c>
      <c r="M5" s="1068" t="str">
        <f>VLOOKUP($A5,'Cennik numeryczny'!$A$2:$K$1857,10,FALSE)</f>
        <v>A</v>
      </c>
      <c r="N5" s="995">
        <f>VLOOKUP($A5,'Cennik numeryczny'!$A$2:$K$1857,11,FALSE)</f>
        <v>5</v>
      </c>
      <c r="O5" s="1085" t="s">
        <v>3826</v>
      </c>
      <c r="P5" s="503"/>
      <c r="Q5" s="353"/>
      <c r="R5" s="353"/>
    </row>
    <row r="6" spans="1:18" ht="13.5" thickTop="1">
      <c r="A6" s="2287" t="s">
        <v>582</v>
      </c>
      <c r="B6" s="1087" t="s">
        <v>848</v>
      </c>
      <c r="C6" s="875" t="s">
        <v>53</v>
      </c>
      <c r="D6" s="771" t="s">
        <v>60</v>
      </c>
      <c r="E6" s="893">
        <v>1.6</v>
      </c>
      <c r="F6" s="843">
        <v>1000</v>
      </c>
      <c r="G6" s="2288">
        <v>5</v>
      </c>
      <c r="H6" s="843">
        <v>180</v>
      </c>
      <c r="I6" s="843">
        <v>900</v>
      </c>
      <c r="J6" s="1551">
        <v>250.0611111111111</v>
      </c>
      <c r="K6" s="1551">
        <f t="shared" si="0"/>
        <v>50.012222222222221</v>
      </c>
      <c r="L6" s="2531">
        <f>K6*(1-(VLOOKUP($A6,'Cennik numeryczny'!$A$2:$N$1462,14,FALSE)))</f>
        <v>50.012222222222221</v>
      </c>
      <c r="M6" s="1065" t="str">
        <f>VLOOKUP($A6,'Cennik numeryczny'!$A$2:$K$1857,10,FALSE)</f>
        <v>A</v>
      </c>
      <c r="N6" s="1082">
        <f>VLOOKUP($A6,'Cennik numeryczny'!$A$2:$K$1857,11,FALSE)</f>
        <v>5</v>
      </c>
      <c r="O6" s="1083" t="s">
        <v>3826</v>
      </c>
      <c r="P6" s="503"/>
      <c r="Q6" s="353"/>
      <c r="R6" s="353"/>
    </row>
    <row r="7" spans="1:18" ht="13">
      <c r="A7" s="1563" t="s">
        <v>368</v>
      </c>
      <c r="B7" s="321"/>
      <c r="C7" s="730"/>
      <c r="D7" s="731"/>
      <c r="E7" s="890">
        <v>2</v>
      </c>
      <c r="F7" s="891">
        <v>1000</v>
      </c>
      <c r="G7" s="1772">
        <v>5</v>
      </c>
      <c r="H7" s="891">
        <v>180</v>
      </c>
      <c r="I7" s="891">
        <v>900</v>
      </c>
      <c r="J7" s="1545">
        <v>225.27111111111111</v>
      </c>
      <c r="K7" s="1545">
        <f t="shared" si="0"/>
        <v>45.054222222222222</v>
      </c>
      <c r="L7" s="2532">
        <f>K7*(1-(VLOOKUP($A7,'Cennik numeryczny'!$A$2:$N$1462,14,FALSE)))</f>
        <v>45.054222222222222</v>
      </c>
      <c r="M7" s="1406" t="str">
        <f>VLOOKUP($A7,'Cennik numeryczny'!$A$2:$K$1857,10,FALSE)</f>
        <v>A</v>
      </c>
      <c r="N7" s="1531">
        <f>VLOOKUP($A7,'Cennik numeryczny'!$A$2:$K$1857,11,FALSE)</f>
        <v>5</v>
      </c>
      <c r="O7" s="1532" t="s">
        <v>3826</v>
      </c>
      <c r="P7" s="503"/>
      <c r="Q7" s="353"/>
      <c r="R7" s="353"/>
    </row>
    <row r="8" spans="1:18" ht="13">
      <c r="A8" s="1563" t="s">
        <v>369</v>
      </c>
      <c r="B8" s="321"/>
      <c r="C8" s="730"/>
      <c r="D8" s="731"/>
      <c r="E8" s="890">
        <v>2.4</v>
      </c>
      <c r="F8" s="891">
        <v>1000</v>
      </c>
      <c r="G8" s="2289">
        <v>5</v>
      </c>
      <c r="H8" s="891">
        <v>180</v>
      </c>
      <c r="I8" s="891">
        <v>900</v>
      </c>
      <c r="J8" s="1545">
        <v>216.22111111111113</v>
      </c>
      <c r="K8" s="1545">
        <f t="shared" si="0"/>
        <v>43.244222222222227</v>
      </c>
      <c r="L8" s="2532">
        <f>K8*(1-(VLOOKUP($A8,'Cennik numeryczny'!$A$2:$N$1462,14,FALSE)))</f>
        <v>43.244222222222227</v>
      </c>
      <c r="M8" s="1070" t="str">
        <f>VLOOKUP($A8,'Cennik numeryczny'!$A$2:$K$1857,10,FALSE)</f>
        <v>A</v>
      </c>
      <c r="N8" s="994">
        <f>VLOOKUP($A8,'Cennik numeryczny'!$A$2:$K$1857,11,FALSE)</f>
        <v>5</v>
      </c>
      <c r="O8" s="1084" t="s">
        <v>3826</v>
      </c>
      <c r="P8" s="503"/>
      <c r="Q8" s="353"/>
      <c r="R8" s="353"/>
    </row>
    <row r="9" spans="1:18" ht="13.5" thickBot="1">
      <c r="A9" s="2290" t="s">
        <v>370</v>
      </c>
      <c r="B9" s="560"/>
      <c r="C9" s="838"/>
      <c r="D9" s="779"/>
      <c r="E9" s="1169">
        <v>3.2</v>
      </c>
      <c r="F9" s="1075">
        <v>1000</v>
      </c>
      <c r="G9" s="2291">
        <v>5</v>
      </c>
      <c r="H9" s="1075">
        <v>180</v>
      </c>
      <c r="I9" s="1075">
        <v>900</v>
      </c>
      <c r="J9" s="1547">
        <v>212.11111111111111</v>
      </c>
      <c r="K9" s="1547">
        <f t="shared" si="0"/>
        <v>42.422222222222224</v>
      </c>
      <c r="L9" s="2534">
        <f>K9*(1-(VLOOKUP($A9,'Cennik numeryczny'!$A$2:$N$1462,14,FALSE)))</f>
        <v>42.422222222222224</v>
      </c>
      <c r="M9" s="1171" t="str">
        <f>VLOOKUP($A9,'Cennik numeryczny'!$A$2:$K$1857,10,FALSE)</f>
        <v>A</v>
      </c>
      <c r="N9" s="1517">
        <f>VLOOKUP($A9,'Cennik numeryczny'!$A$2:$K$1857,11,FALSE)</f>
        <v>5</v>
      </c>
      <c r="O9" s="1518" t="s">
        <v>3826</v>
      </c>
      <c r="P9" s="503"/>
      <c r="Q9" s="353"/>
      <c r="R9" s="353"/>
    </row>
    <row r="10" spans="1:18" ht="13.5" thickTop="1">
      <c r="A10" s="2287" t="s">
        <v>371</v>
      </c>
      <c r="B10" s="1087" t="s">
        <v>849</v>
      </c>
      <c r="C10" s="875" t="s">
        <v>53</v>
      </c>
      <c r="D10" s="771" t="s">
        <v>59</v>
      </c>
      <c r="E10" s="893">
        <v>1.6</v>
      </c>
      <c r="F10" s="843">
        <v>1000</v>
      </c>
      <c r="G10" s="2288">
        <v>5</v>
      </c>
      <c r="H10" s="843">
        <v>180</v>
      </c>
      <c r="I10" s="843">
        <v>900</v>
      </c>
      <c r="J10" s="1450">
        <v>260.85111111111115</v>
      </c>
      <c r="K10" s="1450">
        <f t="shared" si="0"/>
        <v>52.170222222222229</v>
      </c>
      <c r="L10" s="2531">
        <f>K10*(1-(VLOOKUP($A10,'Cennik numeryczny'!$A$2:$N$1462,14,FALSE)))</f>
        <v>52.170222222222229</v>
      </c>
      <c r="M10" s="1065" t="str">
        <f>VLOOKUP($A10,'Cennik numeryczny'!$A$2:$K$1857,10,FALSE)</f>
        <v>A</v>
      </c>
      <c r="N10" s="1082">
        <f>VLOOKUP($A10,'Cennik numeryczny'!$A$2:$K$1857,11,FALSE)</f>
        <v>5</v>
      </c>
      <c r="O10" s="1083" t="s">
        <v>3826</v>
      </c>
      <c r="P10" s="503"/>
      <c r="Q10" s="353"/>
      <c r="R10" s="353"/>
    </row>
    <row r="11" spans="1:18" ht="13">
      <c r="A11" s="1563" t="s">
        <v>372</v>
      </c>
      <c r="B11" s="321"/>
      <c r="C11" s="730"/>
      <c r="D11" s="731"/>
      <c r="E11" s="890">
        <v>2</v>
      </c>
      <c r="F11" s="891">
        <v>1000</v>
      </c>
      <c r="G11" s="2289">
        <v>5</v>
      </c>
      <c r="H11" s="891">
        <v>180</v>
      </c>
      <c r="I11" s="891">
        <v>900</v>
      </c>
      <c r="J11" s="1545">
        <v>245.17111111111114</v>
      </c>
      <c r="K11" s="1545">
        <f t="shared" si="0"/>
        <v>49.034222222222226</v>
      </c>
      <c r="L11" s="2532">
        <f>K11*(1-(VLOOKUP($A11,'Cennik numeryczny'!$A$2:$N$1462,14,FALSE)))</f>
        <v>49.034222222222226</v>
      </c>
      <c r="M11" s="1406" t="str">
        <f>VLOOKUP($A11,'Cennik numeryczny'!$A$2:$K$1857,10,FALSE)</f>
        <v>A</v>
      </c>
      <c r="N11" s="1531">
        <f>VLOOKUP($A11,'Cennik numeryczny'!$A$2:$K$1857,11,FALSE)</f>
        <v>5</v>
      </c>
      <c r="O11" s="1532" t="s">
        <v>3826</v>
      </c>
      <c r="P11" s="503"/>
      <c r="Q11" s="353"/>
      <c r="R11" s="353"/>
    </row>
    <row r="12" spans="1:18" ht="13">
      <c r="A12" s="1563" t="s">
        <v>373</v>
      </c>
      <c r="B12" s="321"/>
      <c r="C12" s="730"/>
      <c r="D12" s="731"/>
      <c r="E12" s="890">
        <v>2.4</v>
      </c>
      <c r="F12" s="891">
        <v>1000</v>
      </c>
      <c r="G12" s="2289">
        <v>5</v>
      </c>
      <c r="H12" s="891">
        <v>180</v>
      </c>
      <c r="I12" s="891">
        <v>900</v>
      </c>
      <c r="J12" s="1545">
        <v>234.36111111111111</v>
      </c>
      <c r="K12" s="1545">
        <f t="shared" si="0"/>
        <v>46.87222222222222</v>
      </c>
      <c r="L12" s="2532">
        <f>K12*(1-(VLOOKUP($A12,'Cennik numeryczny'!$A$2:$N$1462,14,FALSE)))</f>
        <v>46.87222222222222</v>
      </c>
      <c r="M12" s="1070" t="str">
        <f>VLOOKUP($A12,'Cennik numeryczny'!$A$2:$K$1857,10,FALSE)</f>
        <v>A</v>
      </c>
      <c r="N12" s="994">
        <f>VLOOKUP($A12,'Cennik numeryczny'!$A$2:$K$1857,11,FALSE)</f>
        <v>5</v>
      </c>
      <c r="O12" s="1084" t="s">
        <v>3826</v>
      </c>
      <c r="P12" s="503"/>
      <c r="Q12" s="353"/>
      <c r="R12" s="353"/>
    </row>
    <row r="13" spans="1:18" ht="13.5" thickBot="1">
      <c r="A13" s="2290" t="s">
        <v>374</v>
      </c>
      <c r="B13" s="560"/>
      <c r="C13" s="838"/>
      <c r="D13" s="779"/>
      <c r="E13" s="1169">
        <v>3.2</v>
      </c>
      <c r="F13" s="1075">
        <v>1000</v>
      </c>
      <c r="G13" s="2291">
        <v>5</v>
      </c>
      <c r="H13" s="1075">
        <v>180</v>
      </c>
      <c r="I13" s="1075">
        <v>900</v>
      </c>
      <c r="J13" s="1547">
        <v>229.45111111111115</v>
      </c>
      <c r="K13" s="1547">
        <f t="shared" si="0"/>
        <v>45.890222222222228</v>
      </c>
      <c r="L13" s="2534">
        <f>K13*(1-(VLOOKUP($A13,'Cennik numeryczny'!$A$2:$N$1462,14,FALSE)))</f>
        <v>45.890222222222228</v>
      </c>
      <c r="M13" s="1072" t="str">
        <f>VLOOKUP($A13,'Cennik numeryczny'!$A$2:$K$1857,10,FALSE)</f>
        <v>A</v>
      </c>
      <c r="N13" s="1517">
        <f>VLOOKUP($A13,'Cennik numeryczny'!$A$2:$K$1857,11,FALSE)</f>
        <v>5</v>
      </c>
      <c r="O13" s="1518" t="s">
        <v>3826</v>
      </c>
      <c r="P13" s="503"/>
      <c r="Q13" s="353"/>
      <c r="R13" s="353"/>
    </row>
    <row r="14" spans="1:18" ht="13.5" thickTop="1">
      <c r="A14" s="2287" t="s">
        <v>375</v>
      </c>
      <c r="B14" s="1087" t="s">
        <v>2959</v>
      </c>
      <c r="C14" s="875" t="s">
        <v>61</v>
      </c>
      <c r="D14" s="771" t="s">
        <v>111</v>
      </c>
      <c r="E14" s="893">
        <v>2</v>
      </c>
      <c r="F14" s="843">
        <v>1000</v>
      </c>
      <c r="G14" s="843">
        <v>5</v>
      </c>
      <c r="H14" s="843">
        <v>180</v>
      </c>
      <c r="I14" s="843">
        <v>900</v>
      </c>
      <c r="J14" s="1551">
        <v>243.21111111111111</v>
      </c>
      <c r="K14" s="1551">
        <f t="shared" si="0"/>
        <v>48.642222222222223</v>
      </c>
      <c r="L14" s="2531">
        <f>K14*(1-(VLOOKUP($A14,'Cennik numeryczny'!$A$2:$N$1462,14,FALSE)))</f>
        <v>48.642222222222223</v>
      </c>
      <c r="M14" s="1065" t="str">
        <f>VLOOKUP($A14,'Cennik numeryczny'!$A$2:$K$1857,10,FALSE)</f>
        <v>C</v>
      </c>
      <c r="N14" s="1082">
        <f>VLOOKUP($A14,'Cennik numeryczny'!$A$2:$K$1857,11,FALSE)</f>
        <v>900</v>
      </c>
      <c r="O14" s="1083" t="s">
        <v>3826</v>
      </c>
      <c r="P14" s="503"/>
      <c r="Q14" s="353"/>
      <c r="R14" s="353"/>
    </row>
    <row r="15" spans="1:18" ht="13.5" thickBot="1">
      <c r="A15" s="2290" t="s">
        <v>376</v>
      </c>
      <c r="B15" s="560"/>
      <c r="C15" s="838"/>
      <c r="D15" s="779"/>
      <c r="E15" s="1169">
        <v>2.4</v>
      </c>
      <c r="F15" s="1075">
        <v>1000</v>
      </c>
      <c r="G15" s="1075">
        <v>5</v>
      </c>
      <c r="H15" s="1075">
        <v>180</v>
      </c>
      <c r="I15" s="1075">
        <v>900</v>
      </c>
      <c r="J15" s="1547">
        <v>221.54111111111115</v>
      </c>
      <c r="K15" s="1547">
        <f t="shared" si="0"/>
        <v>44.308222222222227</v>
      </c>
      <c r="L15" s="2534">
        <f>K15*(1-(VLOOKUP($A15,'Cennik numeryczny'!$A$2:$N$1462,14,FALSE)))</f>
        <v>44.308222222222227</v>
      </c>
      <c r="M15" s="1171" t="str">
        <f>VLOOKUP($A15,'Cennik numeryczny'!$A$2:$K$1857,10,FALSE)</f>
        <v>A</v>
      </c>
      <c r="N15" s="1517">
        <f>VLOOKUP($A15,'Cennik numeryczny'!$A$2:$K$1857,11,FALSE)</f>
        <v>5</v>
      </c>
      <c r="O15" s="1518" t="s">
        <v>3826</v>
      </c>
      <c r="P15" s="503"/>
      <c r="Q15" s="353"/>
      <c r="R15" s="353"/>
    </row>
    <row r="16" spans="1:18" ht="13.5" thickTop="1">
      <c r="A16" s="2287" t="s">
        <v>411</v>
      </c>
      <c r="B16" s="1087" t="s">
        <v>579</v>
      </c>
      <c r="C16" s="875" t="s">
        <v>410</v>
      </c>
      <c r="D16" s="771" t="s">
        <v>5033</v>
      </c>
      <c r="E16" s="893">
        <v>2</v>
      </c>
      <c r="F16" s="843">
        <v>1000</v>
      </c>
      <c r="G16" s="843">
        <v>5</v>
      </c>
      <c r="H16" s="843">
        <v>180</v>
      </c>
      <c r="I16" s="843">
        <v>900</v>
      </c>
      <c r="J16" s="1450">
        <v>271.67111111111114</v>
      </c>
      <c r="K16" s="1450">
        <f t="shared" si="0"/>
        <v>54.33422222222223</v>
      </c>
      <c r="L16" s="2531">
        <f>K16*(1-(VLOOKUP($A16,'Cennik numeryczny'!$A$2:$N$1462,14,FALSE)))</f>
        <v>54.33422222222223</v>
      </c>
      <c r="M16" s="1065" t="str">
        <f>VLOOKUP($A16,'Cennik numeryczny'!$A$2:$K$1857,10,FALSE)</f>
        <v>C</v>
      </c>
      <c r="N16" s="1082">
        <f>VLOOKUP($A16,'Cennik numeryczny'!$A$2:$K$1857,11,FALSE)</f>
        <v>900</v>
      </c>
      <c r="O16" s="1083" t="s">
        <v>3826</v>
      </c>
      <c r="P16" s="503"/>
      <c r="Q16" s="353"/>
      <c r="R16" s="353"/>
    </row>
    <row r="17" spans="1:18" ht="13.5" thickBot="1">
      <c r="A17" s="2290" t="s">
        <v>583</v>
      </c>
      <c r="B17" s="560"/>
      <c r="C17" s="838"/>
      <c r="D17" s="779"/>
      <c r="E17" s="1169">
        <v>2.4</v>
      </c>
      <c r="F17" s="1075">
        <v>1000</v>
      </c>
      <c r="G17" s="1075">
        <v>5</v>
      </c>
      <c r="H17" s="1075">
        <v>180</v>
      </c>
      <c r="I17" s="1075">
        <v>900</v>
      </c>
      <c r="J17" s="1547">
        <v>262.75111111111113</v>
      </c>
      <c r="K17" s="1547">
        <f t="shared" si="0"/>
        <v>52.550222222222224</v>
      </c>
      <c r="L17" s="2534">
        <f>K17*(1-(VLOOKUP($A17,'Cennik numeryczny'!$A$2:$N$1462,14,FALSE)))</f>
        <v>52.550222222222224</v>
      </c>
      <c r="M17" s="1171" t="str">
        <f>VLOOKUP($A17,'Cennik numeryczny'!$A$2:$K$1857,10,FALSE)</f>
        <v>A</v>
      </c>
      <c r="N17" s="1517">
        <f>VLOOKUP($A17,'Cennik numeryczny'!$A$2:$K$1857,11,FALSE)</f>
        <v>5</v>
      </c>
      <c r="O17" s="1518" t="s">
        <v>3826</v>
      </c>
      <c r="P17" s="503"/>
      <c r="Q17" s="353"/>
      <c r="R17" s="353"/>
    </row>
    <row r="18" spans="1:18" ht="13.5" thickTop="1">
      <c r="A18" s="2287" t="s">
        <v>377</v>
      </c>
      <c r="B18" s="1087" t="s">
        <v>850</v>
      </c>
      <c r="C18" s="875" t="s">
        <v>55</v>
      </c>
      <c r="D18" s="771" t="s">
        <v>112</v>
      </c>
      <c r="E18" s="893">
        <v>2</v>
      </c>
      <c r="F18" s="843">
        <v>1000</v>
      </c>
      <c r="G18" s="843">
        <v>5</v>
      </c>
      <c r="H18" s="843">
        <v>180</v>
      </c>
      <c r="I18" s="843">
        <v>900</v>
      </c>
      <c r="J18" s="1551">
        <v>380.94111111111107</v>
      </c>
      <c r="K18" s="1551">
        <f t="shared" si="0"/>
        <v>76.188222222222208</v>
      </c>
      <c r="L18" s="2531">
        <f>K18*(1-(VLOOKUP($A18,'Cennik numeryczny'!$A$2:$N$1462,14,FALSE)))</f>
        <v>76.188222222222208</v>
      </c>
      <c r="M18" s="1065" t="str">
        <f>VLOOKUP($A18,'Cennik numeryczny'!$A$2:$K$1857,10,FALSE)</f>
        <v>A</v>
      </c>
      <c r="N18" s="1082">
        <f>VLOOKUP($A18,'Cennik numeryczny'!$A$2:$K$1857,11,FALSE)</f>
        <v>5</v>
      </c>
      <c r="O18" s="1083" t="s">
        <v>3826</v>
      </c>
      <c r="P18" s="503"/>
      <c r="Q18" s="353"/>
      <c r="R18" s="353"/>
    </row>
    <row r="19" spans="1:18" ht="13.5" thickBot="1">
      <c r="A19" s="2290" t="s">
        <v>378</v>
      </c>
      <c r="B19" s="560"/>
      <c r="C19" s="838"/>
      <c r="D19" s="779"/>
      <c r="E19" s="1169">
        <v>2.4</v>
      </c>
      <c r="F19" s="1075">
        <v>1000</v>
      </c>
      <c r="G19" s="1075">
        <v>5</v>
      </c>
      <c r="H19" s="1075">
        <v>180</v>
      </c>
      <c r="I19" s="1075">
        <v>900</v>
      </c>
      <c r="J19" s="1547">
        <v>327.44111111111113</v>
      </c>
      <c r="K19" s="1547">
        <f t="shared" si="0"/>
        <v>65.48822222222222</v>
      </c>
      <c r="L19" s="2534">
        <f>K19*(1-(VLOOKUP($A19,'Cennik numeryczny'!$A$2:$N$1462,14,FALSE)))</f>
        <v>65.48822222222222</v>
      </c>
      <c r="M19" s="1072" t="str">
        <f>VLOOKUP($A19,'Cennik numeryczny'!$A$2:$K$1857,10,FALSE)</f>
        <v>A</v>
      </c>
      <c r="N19" s="1517">
        <f>VLOOKUP($A19,'Cennik numeryczny'!$A$2:$K$1857,11,FALSE)</f>
        <v>5</v>
      </c>
      <c r="O19" s="1518" t="s">
        <v>3826</v>
      </c>
      <c r="P19" s="503"/>
      <c r="Q19" s="353"/>
      <c r="R19" s="353"/>
    </row>
    <row r="20" spans="1:18" ht="13.5" thickTop="1">
      <c r="A20" s="770" t="s">
        <v>5617</v>
      </c>
      <c r="B20" s="1087" t="s">
        <v>5621</v>
      </c>
      <c r="C20" s="875" t="s">
        <v>3023</v>
      </c>
      <c r="D20" s="771" t="s">
        <v>5622</v>
      </c>
      <c r="E20" s="893">
        <v>1.6</v>
      </c>
      <c r="F20" s="843">
        <v>1000</v>
      </c>
      <c r="G20" s="843">
        <v>5</v>
      </c>
      <c r="H20" s="843">
        <v>180</v>
      </c>
      <c r="I20" s="843">
        <v>900</v>
      </c>
      <c r="J20" s="1450">
        <v>308.11111111111114</v>
      </c>
      <c r="K20" s="1450">
        <f t="shared" ref="K20:K23" si="1">J20/G20</f>
        <v>61.622222222222227</v>
      </c>
      <c r="L20" s="2531">
        <f>K20*(1-(VLOOKUP($A20,'Cennik numeryczny'!$A$2:$N$1462,14,FALSE)))</f>
        <v>61.622222222222227</v>
      </c>
      <c r="M20" s="1065" t="str">
        <f>VLOOKUP($A20,'Cennik numeryczny'!$A$2:$K$1857,10,FALSE)</f>
        <v>C</v>
      </c>
      <c r="N20" s="1082">
        <f>VLOOKUP($A20,'Cennik numeryczny'!$A$2:$K$1857,11,FALSE)</f>
        <v>900</v>
      </c>
      <c r="O20" s="1083" t="s">
        <v>3826</v>
      </c>
      <c r="P20" s="503"/>
      <c r="Q20" s="353"/>
      <c r="R20" s="353"/>
    </row>
    <row r="21" spans="1:18" ht="13">
      <c r="A21" s="887" t="s">
        <v>5618</v>
      </c>
      <c r="B21" s="321"/>
      <c r="C21" s="730"/>
      <c r="D21" s="731"/>
      <c r="E21" s="890">
        <v>2</v>
      </c>
      <c r="F21" s="891">
        <v>1000</v>
      </c>
      <c r="G21" s="891">
        <v>5</v>
      </c>
      <c r="H21" s="891">
        <v>180</v>
      </c>
      <c r="I21" s="891">
        <v>900</v>
      </c>
      <c r="J21" s="1545">
        <v>259.11111111111114</v>
      </c>
      <c r="K21" s="1545">
        <f t="shared" si="1"/>
        <v>51.82222222222223</v>
      </c>
      <c r="L21" s="2532">
        <f>K21*(1-(VLOOKUP($A21,'Cennik numeryczny'!$A$2:$N$1462,14,FALSE)))</f>
        <v>51.82222222222223</v>
      </c>
      <c r="M21" s="1070" t="str">
        <f>VLOOKUP($A21,'Cennik numeryczny'!$A$2:$K$1857,10,FALSE)</f>
        <v>C</v>
      </c>
      <c r="N21" s="994">
        <f>VLOOKUP($A21,'Cennik numeryczny'!$A$2:$K$1857,11,FALSE)</f>
        <v>900</v>
      </c>
      <c r="O21" s="1084" t="s">
        <v>3826</v>
      </c>
      <c r="P21" s="503"/>
      <c r="Q21" s="353"/>
      <c r="R21" s="353"/>
    </row>
    <row r="22" spans="1:18" ht="13">
      <c r="A22" s="775" t="s">
        <v>5619</v>
      </c>
      <c r="B22" s="321"/>
      <c r="C22" s="730"/>
      <c r="D22" s="731"/>
      <c r="E22" s="890">
        <v>2.4</v>
      </c>
      <c r="F22" s="891">
        <v>1000</v>
      </c>
      <c r="G22" s="891">
        <v>5</v>
      </c>
      <c r="H22" s="891">
        <v>180</v>
      </c>
      <c r="I22" s="891">
        <v>900</v>
      </c>
      <c r="J22" s="1545">
        <v>220.11111111111114</v>
      </c>
      <c r="K22" s="1545">
        <f t="shared" si="1"/>
        <v>44.022222222222226</v>
      </c>
      <c r="L22" s="2532">
        <f>K22*(1-(VLOOKUP($A22,'Cennik numeryczny'!$A$2:$N$1462,14,FALSE)))</f>
        <v>44.022222222222226</v>
      </c>
      <c r="M22" s="1070" t="str">
        <f>VLOOKUP($A22,'Cennik numeryczny'!$A$2:$K$1857,10,FALSE)</f>
        <v>A</v>
      </c>
      <c r="N22" s="994">
        <f>VLOOKUP($A22,'Cennik numeryczny'!$A$2:$K$1857,11,FALSE)</f>
        <v>5</v>
      </c>
      <c r="O22" s="1084" t="s">
        <v>3826</v>
      </c>
      <c r="P22" s="503"/>
      <c r="Q22" s="353"/>
      <c r="R22" s="353"/>
    </row>
    <row r="23" spans="1:18" ht="13.5" thickBot="1">
      <c r="A23" s="778" t="s">
        <v>5620</v>
      </c>
      <c r="B23" s="560"/>
      <c r="C23" s="838"/>
      <c r="D23" s="779"/>
      <c r="E23" s="974">
        <v>3.2</v>
      </c>
      <c r="F23" s="779">
        <v>1000</v>
      </c>
      <c r="G23" s="779">
        <v>5</v>
      </c>
      <c r="H23" s="779">
        <v>180</v>
      </c>
      <c r="I23" s="779">
        <v>900</v>
      </c>
      <c r="J23" s="1454">
        <v>219.11111111111111</v>
      </c>
      <c r="K23" s="1454">
        <f t="shared" si="1"/>
        <v>43.822222222222223</v>
      </c>
      <c r="L23" s="2534">
        <f>K23*(1-(VLOOKUP($A23,'Cennik numeryczny'!$A$2:$N$1462,14,FALSE)))</f>
        <v>43.822222222222223</v>
      </c>
      <c r="M23" s="1068" t="str">
        <f>VLOOKUP($A23,'Cennik numeryczny'!$A$2:$K$1857,10,FALSE)</f>
        <v>C</v>
      </c>
      <c r="N23" s="995">
        <f>VLOOKUP($A23,'Cennik numeryczny'!$A$2:$K$1857,11,FALSE)</f>
        <v>1800</v>
      </c>
      <c r="O23" s="1085" t="s">
        <v>3826</v>
      </c>
      <c r="P23" s="503"/>
      <c r="Q23" s="353"/>
      <c r="R23" s="353"/>
    </row>
    <row r="24" spans="1:18" s="646" customFormat="1" ht="13.5" thickTop="1">
      <c r="A24" s="770" t="s">
        <v>5010</v>
      </c>
      <c r="B24" s="1087" t="s">
        <v>5031</v>
      </c>
      <c r="C24" s="875" t="s">
        <v>410</v>
      </c>
      <c r="D24" s="771" t="s">
        <v>5255</v>
      </c>
      <c r="E24" s="893">
        <v>1.6</v>
      </c>
      <c r="F24" s="843">
        <v>1000</v>
      </c>
      <c r="G24" s="843">
        <v>5</v>
      </c>
      <c r="H24" s="843">
        <v>180</v>
      </c>
      <c r="I24" s="843">
        <v>900</v>
      </c>
      <c r="J24" s="1450">
        <v>332.00111111111107</v>
      </c>
      <c r="K24" s="1450">
        <f t="shared" ref="K24:K30" si="2">J24/G24</f>
        <v>66.400222222222212</v>
      </c>
      <c r="L24" s="2531">
        <f>K24*(1-(VLOOKUP($A24,'Cennik numeryczny'!$A$2:$N$1462,14,FALSE)))</f>
        <v>66.400222222222212</v>
      </c>
      <c r="M24" s="1065" t="str">
        <f>VLOOKUP($A24,'Cennik numeryczny'!$A$2:$K$1857,10,FALSE)</f>
        <v>C</v>
      </c>
      <c r="N24" s="1082">
        <f>VLOOKUP($A24,'Cennik numeryczny'!$A$2:$K$1857,11,FALSE)</f>
        <v>300</v>
      </c>
      <c r="O24" s="1083" t="s">
        <v>3826</v>
      </c>
      <c r="P24" s="503"/>
      <c r="Q24" s="353"/>
      <c r="R24" s="645"/>
    </row>
    <row r="25" spans="1:18" s="646" customFormat="1" ht="13">
      <c r="A25" s="887" t="s">
        <v>5011</v>
      </c>
      <c r="B25" s="321"/>
      <c r="C25" s="730"/>
      <c r="D25" s="731"/>
      <c r="E25" s="890">
        <v>2</v>
      </c>
      <c r="F25" s="891">
        <v>1000</v>
      </c>
      <c r="G25" s="891">
        <v>5</v>
      </c>
      <c r="H25" s="891">
        <v>180</v>
      </c>
      <c r="I25" s="891">
        <v>900</v>
      </c>
      <c r="J25" s="1545">
        <v>326.60111111111115</v>
      </c>
      <c r="K25" s="1545">
        <f t="shared" si="2"/>
        <v>65.320222222222228</v>
      </c>
      <c r="L25" s="2532">
        <f>K25*(1-(VLOOKUP($A25,'Cennik numeryczny'!$A$2:$N$1462,14,FALSE)))</f>
        <v>65.320222222222228</v>
      </c>
      <c r="M25" s="1070" t="str">
        <f>VLOOKUP($A25,'Cennik numeryczny'!$A$2:$K$1857,10,FALSE)</f>
        <v>C</v>
      </c>
      <c r="N25" s="994">
        <f>VLOOKUP($A25,'Cennik numeryczny'!$A$2:$K$1857,11,FALSE)</f>
        <v>300</v>
      </c>
      <c r="O25" s="1084" t="s">
        <v>3826</v>
      </c>
      <c r="P25" s="503"/>
      <c r="Q25" s="353"/>
      <c r="R25" s="645"/>
    </row>
    <row r="26" spans="1:18" s="646" customFormat="1" ht="13.5" thickBot="1">
      <c r="A26" s="1088" t="s">
        <v>5012</v>
      </c>
      <c r="B26" s="560"/>
      <c r="C26" s="838"/>
      <c r="D26" s="779"/>
      <c r="E26" s="974">
        <v>2.4</v>
      </c>
      <c r="F26" s="779">
        <v>1000</v>
      </c>
      <c r="G26" s="779">
        <v>5</v>
      </c>
      <c r="H26" s="779">
        <v>180</v>
      </c>
      <c r="I26" s="779">
        <v>900</v>
      </c>
      <c r="J26" s="1454">
        <v>320.30111111111114</v>
      </c>
      <c r="K26" s="1454">
        <f t="shared" si="2"/>
        <v>64.060222222222222</v>
      </c>
      <c r="L26" s="2534">
        <f>K26*(1-(VLOOKUP($A26,'Cennik numeryczny'!$A$2:$N$1462,14,FALSE)))</f>
        <v>64.060222222222222</v>
      </c>
      <c r="M26" s="1068" t="str">
        <f>VLOOKUP($A26,'Cennik numeryczny'!$A$2:$K$1857,10,FALSE)</f>
        <v>S</v>
      </c>
      <c r="N26" s="995">
        <f>VLOOKUP($A26,'Cennik numeryczny'!$A$2:$K$1857,11,FALSE)</f>
        <v>5</v>
      </c>
      <c r="O26" s="1085" t="s">
        <v>3826</v>
      </c>
      <c r="P26" s="503"/>
      <c r="Q26" s="353"/>
      <c r="R26" s="645"/>
    </row>
    <row r="27" spans="1:18" s="646" customFormat="1" ht="13.5" thickTop="1">
      <c r="A27" s="770" t="s">
        <v>5013</v>
      </c>
      <c r="B27" s="1087" t="s">
        <v>5009</v>
      </c>
      <c r="C27" s="875" t="s">
        <v>5032</v>
      </c>
      <c r="D27" s="771" t="s">
        <v>5256</v>
      </c>
      <c r="E27" s="893">
        <v>1.6</v>
      </c>
      <c r="F27" s="843">
        <v>1000</v>
      </c>
      <c r="G27" s="843">
        <v>5</v>
      </c>
      <c r="H27" s="843">
        <v>180</v>
      </c>
      <c r="I27" s="843">
        <v>900</v>
      </c>
      <c r="J27" s="1450">
        <v>376.60111111111115</v>
      </c>
      <c r="K27" s="1450">
        <f t="shared" si="2"/>
        <v>75.320222222222228</v>
      </c>
      <c r="L27" s="2531">
        <f>K27*(1-(VLOOKUP($A27,'Cennik numeryczny'!$A$2:$N$1462,14,FALSE)))</f>
        <v>75.320222222222228</v>
      </c>
      <c r="M27" s="1065" t="str">
        <f>VLOOKUP($A27,'Cennik numeryczny'!$A$2:$K$1857,10,FALSE)</f>
        <v>C</v>
      </c>
      <c r="N27" s="1082">
        <f>VLOOKUP($A27,'Cennik numeryczny'!$A$2:$K$1857,11,FALSE)</f>
        <v>300</v>
      </c>
      <c r="O27" s="1083" t="s">
        <v>3826</v>
      </c>
      <c r="P27" s="503"/>
      <c r="Q27" s="353"/>
      <c r="R27" s="645"/>
    </row>
    <row r="28" spans="1:18" s="646" customFormat="1" ht="13">
      <c r="A28" s="887" t="s">
        <v>5014</v>
      </c>
      <c r="B28" s="321"/>
      <c r="C28" s="730"/>
      <c r="D28" s="731"/>
      <c r="E28" s="890">
        <v>2</v>
      </c>
      <c r="F28" s="891">
        <v>1000</v>
      </c>
      <c r="G28" s="891">
        <v>5</v>
      </c>
      <c r="H28" s="891">
        <v>180</v>
      </c>
      <c r="I28" s="891">
        <v>900</v>
      </c>
      <c r="J28" s="1545">
        <v>381.50111111111113</v>
      </c>
      <c r="K28" s="1545">
        <f t="shared" si="2"/>
        <v>76.300222222222231</v>
      </c>
      <c r="L28" s="2532">
        <f>K28*(1-(VLOOKUP($A28,'Cennik numeryczny'!$A$2:$N$1462,14,FALSE)))</f>
        <v>76.300222222222231</v>
      </c>
      <c r="M28" s="1070" t="str">
        <f>VLOOKUP($A28,'Cennik numeryczny'!$A$2:$K$1857,10,FALSE)</f>
        <v>C</v>
      </c>
      <c r="N28" s="994">
        <f>VLOOKUP($A28,'Cennik numeryczny'!$A$2:$K$1857,11,FALSE)</f>
        <v>5</v>
      </c>
      <c r="O28" s="1084" t="s">
        <v>3826</v>
      </c>
      <c r="P28" s="503"/>
      <c r="Q28" s="353"/>
      <c r="R28" s="645"/>
    </row>
    <row r="29" spans="1:18" s="646" customFormat="1" ht="13">
      <c r="A29" s="775" t="s">
        <v>5015</v>
      </c>
      <c r="B29" s="321"/>
      <c r="C29" s="730"/>
      <c r="D29" s="731"/>
      <c r="E29" s="890">
        <v>2.4</v>
      </c>
      <c r="F29" s="891">
        <v>1000</v>
      </c>
      <c r="G29" s="891">
        <v>5</v>
      </c>
      <c r="H29" s="891">
        <v>180</v>
      </c>
      <c r="I29" s="891">
        <v>900</v>
      </c>
      <c r="J29" s="1545">
        <v>370.70111111111106</v>
      </c>
      <c r="K29" s="1545">
        <f t="shared" si="2"/>
        <v>74.140222222222206</v>
      </c>
      <c r="L29" s="2532">
        <f>K29*(1-(VLOOKUP($A29,'Cennik numeryczny'!$A$2:$N$1462,14,FALSE)))</f>
        <v>74.140222222222206</v>
      </c>
      <c r="M29" s="1070" t="str">
        <f>VLOOKUP($A29,'Cennik numeryczny'!$A$2:$K$1857,10,FALSE)</f>
        <v>A</v>
      </c>
      <c r="N29" s="994">
        <f>VLOOKUP($A29,'Cennik numeryczny'!$A$2:$K$1857,11,FALSE)</f>
        <v>5</v>
      </c>
      <c r="O29" s="1084" t="s">
        <v>3826</v>
      </c>
      <c r="P29" s="503"/>
      <c r="Q29" s="353"/>
      <c r="R29" s="645"/>
    </row>
    <row r="30" spans="1:18" s="646" customFormat="1" ht="13.5" thickBot="1">
      <c r="A30" s="778" t="s">
        <v>5016</v>
      </c>
      <c r="B30" s="560"/>
      <c r="C30" s="838"/>
      <c r="D30" s="779"/>
      <c r="E30" s="974">
        <v>3.2</v>
      </c>
      <c r="F30" s="779">
        <v>1000</v>
      </c>
      <c r="G30" s="779">
        <v>5</v>
      </c>
      <c r="H30" s="779">
        <v>180</v>
      </c>
      <c r="I30" s="779">
        <v>900</v>
      </c>
      <c r="J30" s="1454">
        <v>387.80111111111114</v>
      </c>
      <c r="K30" s="1454">
        <f t="shared" si="2"/>
        <v>77.560222222222222</v>
      </c>
      <c r="L30" s="2534">
        <f>K30*(1-(VLOOKUP($A30,'Cennik numeryczny'!$A$2:$N$1462,14,FALSE)))</f>
        <v>77.560222222222222</v>
      </c>
      <c r="M30" s="1068" t="str">
        <f>VLOOKUP($A30,'Cennik numeryczny'!$A$2:$K$1857,10,FALSE)</f>
        <v>C</v>
      </c>
      <c r="N30" s="995">
        <f>VLOOKUP($A30,'Cennik numeryczny'!$A$2:$K$1857,11,FALSE)</f>
        <v>5</v>
      </c>
      <c r="O30" s="1085" t="s">
        <v>3826</v>
      </c>
      <c r="P30" s="503"/>
      <c r="Q30" s="353"/>
      <c r="R30" s="645"/>
    </row>
    <row r="31" spans="1:18" ht="13.5" thickTop="1">
      <c r="A31" s="2287" t="s">
        <v>379</v>
      </c>
      <c r="B31" s="1087" t="s">
        <v>852</v>
      </c>
      <c r="C31" s="875" t="s">
        <v>53</v>
      </c>
      <c r="D31" s="771" t="s">
        <v>5548</v>
      </c>
      <c r="E31" s="1559">
        <v>1.6</v>
      </c>
      <c r="F31" s="771">
        <v>1000</v>
      </c>
      <c r="G31" s="771">
        <v>5</v>
      </c>
      <c r="H31" s="771">
        <v>180</v>
      </c>
      <c r="I31" s="771">
        <v>900</v>
      </c>
      <c r="J31" s="1450">
        <v>258.34111111111116</v>
      </c>
      <c r="K31" s="1450">
        <f t="shared" si="0"/>
        <v>51.668222222222234</v>
      </c>
      <c r="L31" s="2531">
        <f>K31*(1-(VLOOKUP($A31,'Cennik numeryczny'!$A$2:$N$1462,14,FALSE)))</f>
        <v>51.668222222222234</v>
      </c>
      <c r="M31" s="1560" t="str">
        <f>VLOOKUP($A31,'Cennik numeryczny'!$A$2:$K$1857,10,FALSE)</f>
        <v>A</v>
      </c>
      <c r="N31" s="1082">
        <f>VLOOKUP($A31,'Cennik numeryczny'!$A$2:$K$1857,11,FALSE)</f>
        <v>5</v>
      </c>
      <c r="O31" s="1083" t="s">
        <v>3826</v>
      </c>
      <c r="P31" s="503"/>
      <c r="Q31" s="353"/>
      <c r="R31" s="353"/>
    </row>
    <row r="32" spans="1:18" ht="13">
      <c r="A32" s="1563" t="s">
        <v>380</v>
      </c>
      <c r="B32" s="321"/>
      <c r="C32" s="730"/>
      <c r="D32" s="731"/>
      <c r="E32" s="890">
        <v>2</v>
      </c>
      <c r="F32" s="891">
        <v>1000</v>
      </c>
      <c r="G32" s="891">
        <v>5</v>
      </c>
      <c r="H32" s="891">
        <v>180</v>
      </c>
      <c r="I32" s="891">
        <v>900</v>
      </c>
      <c r="J32" s="1545">
        <v>241.88111111111112</v>
      </c>
      <c r="K32" s="1545">
        <f t="shared" si="0"/>
        <v>48.376222222222225</v>
      </c>
      <c r="L32" s="2532">
        <f>K32*(1-(VLOOKUP($A32,'Cennik numeryczny'!$A$2:$N$1462,14,FALSE)))</f>
        <v>48.376222222222225</v>
      </c>
      <c r="M32" s="1070" t="str">
        <f>VLOOKUP($A32,'Cennik numeryczny'!$A$2:$K$1857,10,FALSE)</f>
        <v>A</v>
      </c>
      <c r="N32" s="994">
        <f>VLOOKUP($A32,'Cennik numeryczny'!$A$2:$K$1857,11,FALSE)</f>
        <v>5</v>
      </c>
      <c r="O32" s="1084" t="s">
        <v>3826</v>
      </c>
      <c r="P32" s="503"/>
      <c r="Q32" s="353"/>
      <c r="R32" s="353"/>
    </row>
    <row r="33" spans="1:19" ht="13.5" thickBot="1">
      <c r="A33" s="2290" t="s">
        <v>381</v>
      </c>
      <c r="B33" s="560"/>
      <c r="C33" s="838"/>
      <c r="D33" s="779"/>
      <c r="E33" s="1169">
        <v>2.4</v>
      </c>
      <c r="F33" s="1075">
        <v>1000</v>
      </c>
      <c r="G33" s="1075">
        <v>5</v>
      </c>
      <c r="H33" s="1075">
        <v>180</v>
      </c>
      <c r="I33" s="1075">
        <v>900</v>
      </c>
      <c r="J33" s="1547">
        <v>231.95111111111115</v>
      </c>
      <c r="K33" s="1547">
        <f t="shared" si="0"/>
        <v>46.390222222222228</v>
      </c>
      <c r="L33" s="2534">
        <f>K33*(1-(VLOOKUP($A33,'Cennik numeryczny'!$A$2:$N$1462,14,FALSE)))</f>
        <v>46.390222222222228</v>
      </c>
      <c r="M33" s="1171" t="str">
        <f>VLOOKUP($A33,'Cennik numeryczny'!$A$2:$K$1857,10,FALSE)</f>
        <v>A</v>
      </c>
      <c r="N33" s="1517">
        <f>VLOOKUP($A33,'Cennik numeryczny'!$A$2:$K$1857,11,FALSE)</f>
        <v>5</v>
      </c>
      <c r="O33" s="1518" t="s">
        <v>3826</v>
      </c>
      <c r="P33" s="503"/>
      <c r="Q33" s="353"/>
      <c r="R33" s="353"/>
    </row>
    <row r="34" spans="1:19" ht="13.5" thickTop="1">
      <c r="A34" s="2287" t="s">
        <v>308</v>
      </c>
      <c r="B34" s="1087" t="s">
        <v>853</v>
      </c>
      <c r="C34" s="875" t="s">
        <v>56</v>
      </c>
      <c r="D34" s="771" t="s">
        <v>113</v>
      </c>
      <c r="E34" s="893">
        <v>1.6</v>
      </c>
      <c r="F34" s="843">
        <v>1000</v>
      </c>
      <c r="G34" s="843">
        <v>5</v>
      </c>
      <c r="H34" s="843">
        <v>200</v>
      </c>
      <c r="I34" s="843">
        <v>1000</v>
      </c>
      <c r="J34" s="1450">
        <v>380.90111111111116</v>
      </c>
      <c r="K34" s="1450">
        <f t="shared" si="0"/>
        <v>76.180222222222227</v>
      </c>
      <c r="L34" s="2531">
        <f>K34*(1-(VLOOKUP($A34,'Cennik numeryczny'!$A$2:$N$1462,14,FALSE)))</f>
        <v>76.180222222222227</v>
      </c>
      <c r="M34" s="1065" t="str">
        <f>VLOOKUP($A34,'Cennik numeryczny'!$A$2:$K$1857,10,FALSE)</f>
        <v>C</v>
      </c>
      <c r="N34" s="1082">
        <f>VLOOKUP($A34,'Cennik numeryczny'!$A$2:$K$1857,11,FALSE)</f>
        <v>5</v>
      </c>
      <c r="O34" s="1083" t="s">
        <v>3826</v>
      </c>
      <c r="P34" s="503"/>
      <c r="Q34" s="353"/>
      <c r="R34" s="353"/>
      <c r="S34" s="6"/>
    </row>
    <row r="35" spans="1:19" ht="13">
      <c r="A35" s="1563" t="s">
        <v>382</v>
      </c>
      <c r="B35" s="321"/>
      <c r="C35" s="730"/>
      <c r="D35" s="731"/>
      <c r="E35" s="890">
        <v>2</v>
      </c>
      <c r="F35" s="891">
        <v>1000</v>
      </c>
      <c r="G35" s="891">
        <v>5</v>
      </c>
      <c r="H35" s="891">
        <v>200</v>
      </c>
      <c r="I35" s="891">
        <v>1000</v>
      </c>
      <c r="J35" s="1545">
        <v>355.72111111111116</v>
      </c>
      <c r="K35" s="1545">
        <f t="shared" si="0"/>
        <v>71.144222222222226</v>
      </c>
      <c r="L35" s="2532">
        <f>K35*(1-(VLOOKUP($A35,'Cennik numeryczny'!$A$2:$N$1462,14,FALSE)))</f>
        <v>71.144222222222226</v>
      </c>
      <c r="M35" s="1070" t="str">
        <f>VLOOKUP($A35,'Cennik numeryczny'!$A$2:$K$1857,10,FALSE)</f>
        <v>A</v>
      </c>
      <c r="N35" s="994">
        <f>VLOOKUP($A35,'Cennik numeryczny'!$A$2:$K$1857,11,FALSE)</f>
        <v>5</v>
      </c>
      <c r="O35" s="1084" t="s">
        <v>3826</v>
      </c>
      <c r="P35" s="503"/>
      <c r="Q35" s="353"/>
      <c r="R35" s="353"/>
      <c r="S35" s="6"/>
    </row>
    <row r="36" spans="1:19" ht="13">
      <c r="A36" s="1563" t="s">
        <v>383</v>
      </c>
      <c r="B36" s="321"/>
      <c r="C36" s="730"/>
      <c r="D36" s="731"/>
      <c r="E36" s="890">
        <v>2.4</v>
      </c>
      <c r="F36" s="891">
        <v>1000</v>
      </c>
      <c r="G36" s="891">
        <v>5</v>
      </c>
      <c r="H36" s="891">
        <v>200</v>
      </c>
      <c r="I36" s="891">
        <v>1000</v>
      </c>
      <c r="J36" s="1545">
        <v>349.30111111111114</v>
      </c>
      <c r="K36" s="1545">
        <f t="shared" si="0"/>
        <v>69.860222222222234</v>
      </c>
      <c r="L36" s="2532">
        <f>K36*(1-(VLOOKUP($A36,'Cennik numeryczny'!$A$2:$N$1462,14,FALSE)))</f>
        <v>69.860222222222234</v>
      </c>
      <c r="M36" s="1070" t="str">
        <f>VLOOKUP($A36,'Cennik numeryczny'!$A$2:$K$1857,10,FALSE)</f>
        <v>A</v>
      </c>
      <c r="N36" s="994">
        <f>VLOOKUP($A36,'Cennik numeryczny'!$A$2:$K$1857,11,FALSE)</f>
        <v>5</v>
      </c>
      <c r="O36" s="1084" t="s">
        <v>3826</v>
      </c>
      <c r="P36" s="503"/>
      <c r="Q36" s="353"/>
      <c r="R36" s="353"/>
      <c r="S36" s="6"/>
    </row>
    <row r="37" spans="1:19" ht="13.5" thickBot="1">
      <c r="A37" s="2290" t="s">
        <v>309</v>
      </c>
      <c r="B37" s="560"/>
      <c r="C37" s="838"/>
      <c r="D37" s="779"/>
      <c r="E37" s="1169">
        <v>3</v>
      </c>
      <c r="F37" s="1075">
        <v>1000</v>
      </c>
      <c r="G37" s="1075">
        <v>5</v>
      </c>
      <c r="H37" s="1075">
        <v>200</v>
      </c>
      <c r="I37" s="1075">
        <v>1000</v>
      </c>
      <c r="J37" s="1547">
        <v>338.37111111111108</v>
      </c>
      <c r="K37" s="1547">
        <f t="shared" si="0"/>
        <v>67.674222222222213</v>
      </c>
      <c r="L37" s="2534">
        <f>K37*(1-(VLOOKUP($A37,'Cennik numeryczny'!$A$2:$N$1462,14,FALSE)))</f>
        <v>67.674222222222213</v>
      </c>
      <c r="M37" s="1072" t="str">
        <f>VLOOKUP($A37,'Cennik numeryczny'!$A$2:$K$1857,10,FALSE)</f>
        <v>C</v>
      </c>
      <c r="N37" s="1517">
        <f>VLOOKUP($A37,'Cennik numeryczny'!$A$2:$K$1857,11,FALSE)</f>
        <v>100</v>
      </c>
      <c r="O37" s="1518" t="s">
        <v>3826</v>
      </c>
      <c r="P37" s="503"/>
      <c r="Q37" s="353"/>
      <c r="R37" s="353"/>
      <c r="S37" s="6"/>
    </row>
    <row r="38" spans="1:19" ht="13.5" thickTop="1">
      <c r="A38" s="770" t="s">
        <v>310</v>
      </c>
      <c r="B38" s="1087" t="s">
        <v>580</v>
      </c>
      <c r="C38" s="875" t="s">
        <v>413</v>
      </c>
      <c r="D38" s="771" t="s">
        <v>414</v>
      </c>
      <c r="E38" s="893">
        <v>1.6</v>
      </c>
      <c r="F38" s="843">
        <v>1000</v>
      </c>
      <c r="G38" s="843">
        <v>5</v>
      </c>
      <c r="H38" s="843">
        <v>180</v>
      </c>
      <c r="I38" s="843">
        <v>900</v>
      </c>
      <c r="J38" s="1450">
        <v>707.57111111111101</v>
      </c>
      <c r="K38" s="1450">
        <f t="shared" si="0"/>
        <v>141.5142222222222</v>
      </c>
      <c r="L38" s="2531">
        <f>K38*(1-(VLOOKUP($A38,'Cennik numeryczny'!$A$2:$N$1462,14,FALSE)))</f>
        <v>141.5142222222222</v>
      </c>
      <c r="M38" s="1560" t="str">
        <f>VLOOKUP($A38,'Cennik numeryczny'!$A$2:$K$1857,10,FALSE)</f>
        <v>C</v>
      </c>
      <c r="N38" s="1082">
        <f>VLOOKUP($A38,'Cennik numeryczny'!$A$2:$K$1857,11,FALSE)</f>
        <v>300</v>
      </c>
      <c r="O38" s="1083" t="s">
        <v>3826</v>
      </c>
      <c r="P38" s="503"/>
      <c r="Q38" s="353"/>
      <c r="R38" s="353"/>
      <c r="S38" s="6"/>
    </row>
    <row r="39" spans="1:19" ht="13">
      <c r="A39" s="1634" t="s">
        <v>412</v>
      </c>
      <c r="B39" s="321"/>
      <c r="C39" s="730" t="s">
        <v>413</v>
      </c>
      <c r="D39" s="731" t="s">
        <v>414</v>
      </c>
      <c r="E39" s="888">
        <v>2</v>
      </c>
      <c r="F39" s="889">
        <v>1000</v>
      </c>
      <c r="G39" s="889">
        <v>5</v>
      </c>
      <c r="H39" s="889">
        <v>180</v>
      </c>
      <c r="I39" s="889">
        <v>900</v>
      </c>
      <c r="J39" s="2324">
        <v>675.67111111111103</v>
      </c>
      <c r="K39" s="2324">
        <f t="shared" si="0"/>
        <v>135.13422222222221</v>
      </c>
      <c r="L39" s="2532">
        <f>K39*(1-(VLOOKUP($A39,'Cennik numeryczny'!$A$2:$N$1462,14,FALSE)))</f>
        <v>135.13422222222221</v>
      </c>
      <c r="M39" s="1446" t="str">
        <f>VLOOKUP($A39,'Cennik numeryczny'!$A$2:$K$1857,10,FALSE)</f>
        <v>A</v>
      </c>
      <c r="N39" s="994">
        <f>VLOOKUP($A39,'Cennik numeryczny'!$A$2:$K$1857,11,FALSE)</f>
        <v>5</v>
      </c>
      <c r="O39" s="1084" t="s">
        <v>3826</v>
      </c>
      <c r="P39" s="503"/>
      <c r="Q39" s="353"/>
      <c r="R39" s="353"/>
      <c r="S39" s="6"/>
    </row>
    <row r="40" spans="1:19" ht="13.5" thickBot="1">
      <c r="A40" s="2290" t="s">
        <v>584</v>
      </c>
      <c r="B40" s="560"/>
      <c r="C40" s="838"/>
      <c r="D40" s="779"/>
      <c r="E40" s="1169">
        <v>2.4</v>
      </c>
      <c r="F40" s="1075">
        <v>1000</v>
      </c>
      <c r="G40" s="1075">
        <v>5</v>
      </c>
      <c r="H40" s="1075">
        <v>180</v>
      </c>
      <c r="I40" s="1075">
        <v>900</v>
      </c>
      <c r="J40" s="1547">
        <v>636.13111111111095</v>
      </c>
      <c r="K40" s="1547">
        <f t="shared" si="0"/>
        <v>127.22622222222219</v>
      </c>
      <c r="L40" s="2534">
        <f>K40*(1-(VLOOKUP($A40,'Cennik numeryczny'!$A$2:$N$1462,14,FALSE)))</f>
        <v>127.22622222222219</v>
      </c>
      <c r="M40" s="1171" t="str">
        <f>VLOOKUP($A40,'Cennik numeryczny'!$A$2:$K$1857,10,FALSE)</f>
        <v>A</v>
      </c>
      <c r="N40" s="1517">
        <f>VLOOKUP($A40,'Cennik numeryczny'!$A$2:$K$1857,11,FALSE)</f>
        <v>5</v>
      </c>
      <c r="O40" s="1518" t="s">
        <v>3826</v>
      </c>
      <c r="P40" s="503"/>
      <c r="Q40" s="353"/>
      <c r="R40" s="353"/>
      <c r="S40" s="6"/>
    </row>
    <row r="41" spans="1:19" s="646" customFormat="1" ht="14" thickTop="1" thickBot="1">
      <c r="A41" s="2292" t="s">
        <v>4049</v>
      </c>
      <c r="B41" s="1608" t="s">
        <v>4048</v>
      </c>
      <c r="C41" s="1299" t="s">
        <v>4053</v>
      </c>
      <c r="D41" s="1298" t="s">
        <v>4052</v>
      </c>
      <c r="E41" s="1300">
        <v>2.4</v>
      </c>
      <c r="F41" s="1298">
        <v>1000</v>
      </c>
      <c r="G41" s="1298">
        <v>5</v>
      </c>
      <c r="H41" s="1298">
        <v>180</v>
      </c>
      <c r="I41" s="1298">
        <v>900</v>
      </c>
      <c r="J41" s="2574">
        <v>699.30111111111103</v>
      </c>
      <c r="K41" s="2574">
        <f t="shared" si="0"/>
        <v>139.86022222222221</v>
      </c>
      <c r="L41" s="2406">
        <f>K41*(1-(VLOOKUP($A41,'Cennik numeryczny'!$A$2:$N$1462,14,FALSE)))</f>
        <v>139.86022222222221</v>
      </c>
      <c r="M41" s="1609" t="str">
        <f>VLOOKUP($A41,'Cennik numeryczny'!$A$2:$K$1857,10,FALSE)</f>
        <v>A</v>
      </c>
      <c r="N41" s="1351">
        <f>VLOOKUP($A41,'Cennik numeryczny'!$A$2:$K$1857,11,FALSE)</f>
        <v>5</v>
      </c>
      <c r="O41" s="1352" t="s">
        <v>3826</v>
      </c>
      <c r="P41" s="503"/>
      <c r="Q41" s="353"/>
      <c r="R41" s="647"/>
      <c r="S41" s="626"/>
    </row>
    <row r="42" spans="1:19" ht="13.5" thickTop="1">
      <c r="A42" s="2287" t="s">
        <v>416</v>
      </c>
      <c r="B42" s="1087" t="s">
        <v>581</v>
      </c>
      <c r="C42" s="875" t="s">
        <v>5277</v>
      </c>
      <c r="D42" s="771" t="s">
        <v>415</v>
      </c>
      <c r="E42" s="893">
        <v>2</v>
      </c>
      <c r="F42" s="843">
        <v>1000</v>
      </c>
      <c r="G42" s="843">
        <v>5</v>
      </c>
      <c r="H42" s="843">
        <v>180</v>
      </c>
      <c r="I42" s="843">
        <v>900</v>
      </c>
      <c r="J42" s="1450">
        <v>966.67111111111103</v>
      </c>
      <c r="K42" s="1450">
        <f t="shared" si="0"/>
        <v>193.33422222222219</v>
      </c>
      <c r="L42" s="2531">
        <f>K42*(1-(VLOOKUP($A42,'Cennik numeryczny'!$A$2:$N$1462,14,FALSE)))</f>
        <v>193.33422222222219</v>
      </c>
      <c r="M42" s="1065" t="str">
        <f>VLOOKUP($A42,'Cennik numeryczny'!$A$2:$K$1857,10,FALSE)</f>
        <v>A</v>
      </c>
      <c r="N42" s="1082">
        <f>VLOOKUP($A42,'Cennik numeryczny'!$A$2:$K$1857,11,FALSE)</f>
        <v>5</v>
      </c>
      <c r="O42" s="1083" t="s">
        <v>3826</v>
      </c>
      <c r="P42" s="503"/>
      <c r="Q42" s="353"/>
      <c r="R42" s="353"/>
      <c r="S42" s="6"/>
    </row>
    <row r="43" spans="1:19" ht="13.5" thickBot="1">
      <c r="A43" s="778" t="s">
        <v>585</v>
      </c>
      <c r="B43" s="560"/>
      <c r="C43" s="838"/>
      <c r="D43" s="779"/>
      <c r="E43" s="974">
        <v>2.4</v>
      </c>
      <c r="F43" s="779">
        <v>1000</v>
      </c>
      <c r="G43" s="779">
        <v>5</v>
      </c>
      <c r="H43" s="779">
        <v>180</v>
      </c>
      <c r="I43" s="779">
        <v>900</v>
      </c>
      <c r="J43" s="1454">
        <v>936.67111111111103</v>
      </c>
      <c r="K43" s="1454">
        <f t="shared" si="0"/>
        <v>187.33422222222219</v>
      </c>
      <c r="L43" s="2534">
        <f>K43*(1-(VLOOKUP($A43,'Cennik numeryczny'!$A$2:$N$1462,14,FALSE)))</f>
        <v>187.33422222222219</v>
      </c>
      <c r="M43" s="1072" t="str">
        <f>VLOOKUP($A43,'Cennik numeryczny'!$A$2:$K$1857,10,FALSE)</f>
        <v>A</v>
      </c>
      <c r="N43" s="1517">
        <f>VLOOKUP($A43,'Cennik numeryczny'!$A$2:$K$1857,11,FALSE)</f>
        <v>5</v>
      </c>
      <c r="O43" s="1518" t="s">
        <v>3826</v>
      </c>
      <c r="P43" s="503"/>
      <c r="Q43" s="353"/>
      <c r="R43" s="353"/>
      <c r="S43" s="6"/>
    </row>
    <row r="44" spans="1:19" ht="14" thickTop="1" thickBot="1">
      <c r="A44" s="86"/>
      <c r="B44" s="87"/>
      <c r="C44" s="54"/>
      <c r="D44" s="87"/>
      <c r="E44" s="87"/>
      <c r="F44" s="87"/>
      <c r="G44" s="87"/>
      <c r="H44" s="87"/>
      <c r="I44" s="87"/>
      <c r="J44" s="87"/>
      <c r="K44" s="87"/>
      <c r="L44" s="445"/>
      <c r="M44" s="166"/>
      <c r="N44" s="166"/>
      <c r="O44" s="529"/>
    </row>
    <row r="45" spans="1:19">
      <c r="A45" s="84"/>
      <c r="B45" s="84"/>
      <c r="C45" s="84"/>
      <c r="D45" s="84"/>
      <c r="E45" s="84"/>
      <c r="F45" s="84"/>
      <c r="O45" s="187"/>
    </row>
    <row r="46" spans="1:19">
      <c r="A46" s="84"/>
      <c r="B46" s="84"/>
      <c r="C46" s="84"/>
      <c r="D46" s="84"/>
      <c r="E46" s="84"/>
      <c r="F46" s="84"/>
      <c r="O46" s="187"/>
    </row>
    <row r="47" spans="1:19">
      <c r="A47" s="84"/>
      <c r="B47" s="84"/>
      <c r="C47" s="84"/>
      <c r="D47" s="84"/>
      <c r="E47" s="84"/>
      <c r="F47" s="84"/>
      <c r="O47" s="187"/>
    </row>
    <row r="48" spans="1:19">
      <c r="A48" s="84"/>
      <c r="B48" s="84"/>
      <c r="C48" s="84"/>
      <c r="D48" s="84"/>
      <c r="E48" s="84"/>
      <c r="F48" s="84"/>
      <c r="O48" s="187"/>
    </row>
    <row r="49" spans="1:15">
      <c r="A49" s="84"/>
      <c r="B49" s="84"/>
      <c r="C49" s="84"/>
      <c r="D49" s="84"/>
      <c r="E49" s="84"/>
      <c r="F49" s="84"/>
      <c r="O49" s="187"/>
    </row>
    <row r="50" spans="1:15">
      <c r="A50" s="84"/>
      <c r="B50" s="84"/>
      <c r="C50" s="84"/>
      <c r="D50" s="84"/>
      <c r="E50" s="84"/>
      <c r="F50" s="84"/>
      <c r="O50" s="187"/>
    </row>
    <row r="51" spans="1:15">
      <c r="A51" s="84"/>
      <c r="B51" s="84"/>
      <c r="C51" s="84"/>
      <c r="D51" s="84"/>
      <c r="E51" s="84"/>
      <c r="F51" s="84"/>
      <c r="O51" s="187"/>
    </row>
    <row r="52" spans="1:15">
      <c r="A52" s="84"/>
      <c r="B52" s="84"/>
      <c r="C52" s="84"/>
      <c r="D52" s="84"/>
      <c r="E52" s="84"/>
      <c r="F52" s="84"/>
      <c r="O52" s="187"/>
    </row>
    <row r="53" spans="1:15">
      <c r="A53" s="84"/>
      <c r="B53" s="84"/>
      <c r="C53" s="84"/>
      <c r="D53" s="84"/>
      <c r="E53" s="84"/>
      <c r="F53" s="84"/>
      <c r="O53" s="187"/>
    </row>
    <row r="54" spans="1:15">
      <c r="A54" s="84"/>
      <c r="B54" s="84"/>
      <c r="C54" s="84"/>
      <c r="D54" s="84"/>
      <c r="E54" s="84"/>
      <c r="F54" s="84"/>
      <c r="O54" s="187"/>
    </row>
    <row r="55" spans="1:15">
      <c r="A55" s="84"/>
      <c r="B55" s="84"/>
      <c r="C55" s="84"/>
      <c r="D55" s="84"/>
      <c r="E55" s="84"/>
      <c r="F55" s="84"/>
      <c r="O55" s="187"/>
    </row>
    <row r="56" spans="1:15">
      <c r="A56" s="84"/>
      <c r="B56" s="84"/>
      <c r="C56" s="84"/>
      <c r="D56" s="84"/>
      <c r="E56" s="84"/>
      <c r="F56" s="84"/>
      <c r="O56" s="187"/>
    </row>
    <row r="57" spans="1:15">
      <c r="A57" s="84"/>
      <c r="B57" s="84"/>
      <c r="C57" s="84"/>
      <c r="D57" s="84"/>
      <c r="E57" s="84"/>
      <c r="F57" s="84"/>
      <c r="O57" s="187"/>
    </row>
    <row r="58" spans="1:15">
      <c r="B58" s="84"/>
      <c r="C58" s="84"/>
      <c r="D58" s="84"/>
      <c r="E58" s="84"/>
      <c r="F58" s="84"/>
      <c r="O58" s="187"/>
    </row>
    <row r="59" spans="1:15">
      <c r="B59" s="84"/>
      <c r="C59" s="84"/>
      <c r="D59" s="84"/>
      <c r="E59" s="84"/>
      <c r="F59" s="84"/>
      <c r="O59" s="187"/>
    </row>
    <row r="60" spans="1:15">
      <c r="B60" s="84"/>
      <c r="C60" s="84"/>
      <c r="D60" s="84"/>
      <c r="E60" s="84"/>
      <c r="F60" s="84"/>
      <c r="O60" s="187"/>
    </row>
    <row r="61" spans="1:15">
      <c r="B61" s="84"/>
      <c r="C61" s="84"/>
      <c r="D61" s="84"/>
      <c r="E61" s="84"/>
      <c r="F61" s="84"/>
      <c r="O61" s="187"/>
    </row>
    <row r="62" spans="1:15">
      <c r="B62" s="84"/>
      <c r="C62" s="84"/>
      <c r="D62" s="84"/>
      <c r="E62" s="84"/>
      <c r="F62" s="84"/>
      <c r="O62" s="187"/>
    </row>
    <row r="63" spans="1:15">
      <c r="B63" s="84"/>
      <c r="C63" s="84"/>
      <c r="D63" s="84"/>
      <c r="E63" s="84"/>
      <c r="F63" s="84"/>
      <c r="O63" s="187"/>
    </row>
    <row r="64" spans="1:15">
      <c r="B64" s="84"/>
      <c r="C64" s="84"/>
      <c r="D64" s="84"/>
      <c r="E64" s="84"/>
      <c r="F64" s="84"/>
      <c r="O64" s="187"/>
    </row>
    <row r="65" spans="2:15">
      <c r="B65" s="84"/>
      <c r="C65" s="84"/>
      <c r="D65" s="84"/>
      <c r="E65" s="84"/>
      <c r="F65" s="84"/>
      <c r="O65" s="187"/>
    </row>
    <row r="66" spans="2:15">
      <c r="O66" s="187"/>
    </row>
    <row r="67" spans="2:15">
      <c r="O67" s="187"/>
    </row>
    <row r="68" spans="2:15">
      <c r="O68" s="187"/>
    </row>
    <row r="69" spans="2:15">
      <c r="O69" s="187"/>
    </row>
    <row r="70" spans="2:15">
      <c r="O70" s="187"/>
    </row>
    <row r="71" spans="2:15">
      <c r="O71" s="187"/>
    </row>
  </sheetData>
  <autoFilter ref="M1:M71" xr:uid="{00000000-0001-0000-0B00-000000000000}"/>
  <phoneticPr fontId="0" type="noConversion"/>
  <pageMargins left="0.59055118110236227" right="0.59055118110236227" top="0.78740157480314965" bottom="0.65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Q75"/>
  <sheetViews>
    <sheetView zoomScaleNormal="100" zoomScaleSheetLayoutView="75" workbookViewId="0"/>
  </sheetViews>
  <sheetFormatPr defaultColWidth="9.1796875" defaultRowHeight="12.5"/>
  <cols>
    <col min="1" max="1" width="14.54296875" style="6" customWidth="1"/>
    <col min="2" max="2" width="21.1796875" style="6" customWidth="1"/>
    <col min="3" max="3" width="21.1796875" style="150" customWidth="1"/>
    <col min="4" max="4" width="18.54296875" style="6" customWidth="1"/>
    <col min="5" max="5" width="10.453125" style="6" customWidth="1"/>
    <col min="6" max="6" width="11.54296875" style="150" customWidth="1"/>
    <col min="7" max="7" width="10.54296875" style="6" customWidth="1"/>
    <col min="8" max="8" width="12.1796875" style="6" customWidth="1"/>
    <col min="9" max="9" width="14.54296875" style="6" customWidth="1"/>
    <col min="10" max="10" width="15" style="6" customWidth="1"/>
    <col min="11" max="11" width="16.453125" style="1094" customWidth="1"/>
    <col min="12" max="13" width="16.453125" style="6" customWidth="1"/>
    <col min="14" max="15" width="10.453125" style="150" customWidth="1"/>
    <col min="16" max="16" width="12.54296875" style="6" customWidth="1"/>
    <col min="17" max="17" width="10.1796875" style="6" customWidth="1"/>
    <col min="18" max="16384" width="9.1796875" style="6"/>
  </cols>
  <sheetData>
    <row r="1" spans="1:17" ht="18">
      <c r="A1" s="18" t="s">
        <v>749</v>
      </c>
      <c r="B1" s="17" t="s">
        <v>311</v>
      </c>
      <c r="C1" s="155"/>
      <c r="D1" s="8"/>
      <c r="E1" s="8"/>
      <c r="F1" s="197"/>
      <c r="G1" s="8"/>
      <c r="H1" s="8"/>
      <c r="I1" s="8"/>
      <c r="J1" s="8"/>
      <c r="K1" s="1091"/>
      <c r="L1" s="8"/>
      <c r="M1" s="8"/>
      <c r="N1" s="197"/>
      <c r="O1" s="197"/>
      <c r="P1" s="512"/>
      <c r="Q1" s="123"/>
    </row>
    <row r="2" spans="1:17" ht="33" customHeight="1" thickBot="1">
      <c r="A2" s="204"/>
      <c r="B2" s="205"/>
      <c r="C2" s="210"/>
      <c r="D2" s="205"/>
      <c r="E2" s="206"/>
      <c r="F2" s="210"/>
      <c r="G2" s="205"/>
      <c r="H2" s="205"/>
      <c r="I2" s="205"/>
      <c r="J2" s="205"/>
      <c r="K2" s="1092"/>
      <c r="L2" s="205"/>
      <c r="M2" s="205"/>
      <c r="N2" s="210"/>
      <c r="O2" s="210"/>
      <c r="P2" s="513"/>
      <c r="Q2" s="123"/>
    </row>
    <row r="3" spans="1:17" ht="33" customHeight="1" thickBot="1">
      <c r="A3" s="221" t="s">
        <v>72</v>
      </c>
      <c r="B3" s="220" t="s">
        <v>81</v>
      </c>
      <c r="C3" s="61" t="s">
        <v>807</v>
      </c>
      <c r="D3" s="317" t="s">
        <v>3063</v>
      </c>
      <c r="E3" s="228" t="s">
        <v>94</v>
      </c>
      <c r="F3" s="61" t="s">
        <v>90</v>
      </c>
      <c r="G3" s="61" t="s">
        <v>91</v>
      </c>
      <c r="H3" s="61" t="s">
        <v>105</v>
      </c>
      <c r="I3" s="61" t="s">
        <v>86</v>
      </c>
      <c r="J3" s="104" t="s">
        <v>990</v>
      </c>
      <c r="K3" s="61" t="s">
        <v>991</v>
      </c>
      <c r="L3" s="104" t="s">
        <v>989</v>
      </c>
      <c r="M3" s="674" t="s">
        <v>1184</v>
      </c>
      <c r="N3" s="559" t="s">
        <v>2711</v>
      </c>
      <c r="O3" s="104" t="s">
        <v>1305</v>
      </c>
      <c r="P3" s="514" t="s">
        <v>3824</v>
      </c>
      <c r="Q3" s="123"/>
    </row>
    <row r="4" spans="1:17" ht="13.5" thickTop="1">
      <c r="A4" s="842">
        <v>1610109820</v>
      </c>
      <c r="B4" s="1331" t="s">
        <v>916</v>
      </c>
      <c r="C4" s="771" t="s">
        <v>815</v>
      </c>
      <c r="D4" s="1035" t="s">
        <v>282</v>
      </c>
      <c r="E4" s="893">
        <v>1</v>
      </c>
      <c r="F4" s="2293" t="s">
        <v>549</v>
      </c>
      <c r="G4" s="2294">
        <v>15</v>
      </c>
      <c r="H4" s="847">
        <v>56</v>
      </c>
      <c r="I4" s="847">
        <v>840</v>
      </c>
      <c r="J4" s="2575">
        <v>694.71270000000004</v>
      </c>
      <c r="K4" s="2576">
        <f>'Dopłaty stopowe'!$R$3*G4</f>
        <v>289.84500000000003</v>
      </c>
      <c r="L4" s="2577">
        <f t="shared" ref="L4:L71" si="0">(J4+K4)/G4</f>
        <v>65.637180000000001</v>
      </c>
      <c r="M4" s="1391">
        <f>(J4*(1-(VLOOKUP(A4,'Cennik numeryczny'!$A$2:$N$1462,14,FALSE)))+K4)/G4</f>
        <v>65.637180000000001</v>
      </c>
      <c r="N4" s="1065" t="str">
        <f>VLOOKUP($A4,'Cennik numeryczny'!$A$2:$K$1857,10,FALSE)</f>
        <v>A</v>
      </c>
      <c r="O4" s="1082">
        <f>VLOOKUP($A4,'Cennik numeryczny'!$A$2:$K$1857,11,FALSE)</f>
        <v>15</v>
      </c>
      <c r="P4" s="1083" t="s">
        <v>3830</v>
      </c>
      <c r="Q4" s="503"/>
    </row>
    <row r="5" spans="1:17" ht="13.5" thickBot="1">
      <c r="A5" s="836">
        <v>1610129820</v>
      </c>
      <c r="B5" s="837"/>
      <c r="C5" s="779"/>
      <c r="D5" s="1168"/>
      <c r="E5" s="974">
        <v>1.2</v>
      </c>
      <c r="F5" s="2295" t="s">
        <v>549</v>
      </c>
      <c r="G5" s="2296">
        <v>15</v>
      </c>
      <c r="H5" s="841">
        <v>56</v>
      </c>
      <c r="I5" s="1533">
        <v>840</v>
      </c>
      <c r="J5" s="1454">
        <v>669.24990000000003</v>
      </c>
      <c r="K5" s="1547">
        <f>'Dopłaty stopowe'!$R$3*G5</f>
        <v>289.84500000000003</v>
      </c>
      <c r="L5" s="1547">
        <f t="shared" si="0"/>
        <v>63.939660000000003</v>
      </c>
      <c r="M5" s="1400">
        <f>(J5*(1-(VLOOKUP(A5,'Cennik numeryczny'!$A$2:$N$1462,14,FALSE)))+K5)/G5</f>
        <v>63.939660000000003</v>
      </c>
      <c r="N5" s="1068" t="str">
        <f>VLOOKUP($A5,'Cennik numeryczny'!$A$2:$K$1857,10,FALSE)</f>
        <v>C</v>
      </c>
      <c r="O5" s="1517">
        <f>VLOOKUP($A5,'Cennik numeryczny'!$A$2:$K$1857,11,FALSE)</f>
        <v>840</v>
      </c>
      <c r="P5" s="1518" t="s">
        <v>3830</v>
      </c>
      <c r="Q5" s="503"/>
    </row>
    <row r="6" spans="1:17" ht="13.5" thickTop="1">
      <c r="A6" s="842">
        <v>1611089820</v>
      </c>
      <c r="B6" s="1331" t="s">
        <v>280</v>
      </c>
      <c r="C6" s="771" t="s">
        <v>817</v>
      </c>
      <c r="D6" s="1035" t="s">
        <v>816</v>
      </c>
      <c r="E6" s="893">
        <v>0.8</v>
      </c>
      <c r="F6" s="2293" t="s">
        <v>549</v>
      </c>
      <c r="G6" s="2294">
        <v>15</v>
      </c>
      <c r="H6" s="847">
        <v>56</v>
      </c>
      <c r="I6" s="1520">
        <v>840</v>
      </c>
      <c r="J6" s="1450">
        <v>965.64599999999996</v>
      </c>
      <c r="K6" s="1551">
        <f>'Dopłaty stopowe'!$R$4*G6</f>
        <v>290.67599999999999</v>
      </c>
      <c r="L6" s="1551">
        <f t="shared" si="0"/>
        <v>83.754799999999989</v>
      </c>
      <c r="M6" s="1391">
        <f>(J6*(1-(VLOOKUP(A6,'Cennik numeryczny'!$A$2:$N$1462,14,FALSE)))+K6)/G6</f>
        <v>83.754799999999989</v>
      </c>
      <c r="N6" s="1065" t="str">
        <f>VLOOKUP($A6,'Cennik numeryczny'!$A$2:$K$1857,10,FALSE)</f>
        <v>A</v>
      </c>
      <c r="O6" s="1082">
        <f>VLOOKUP($A6,'Cennik numeryczny'!$A$2:$K$1857,11,FALSE)</f>
        <v>15</v>
      </c>
      <c r="P6" s="1083" t="s">
        <v>3830</v>
      </c>
      <c r="Q6" s="503"/>
    </row>
    <row r="7" spans="1:17" ht="13">
      <c r="A7" s="757">
        <v>1611109820</v>
      </c>
      <c r="B7" s="352"/>
      <c r="C7" s="731"/>
      <c r="D7" s="1167"/>
      <c r="E7" s="890">
        <v>1</v>
      </c>
      <c r="F7" s="2297" t="s">
        <v>549</v>
      </c>
      <c r="G7" s="2298">
        <v>15</v>
      </c>
      <c r="H7" s="892">
        <v>56</v>
      </c>
      <c r="I7" s="1509">
        <v>840</v>
      </c>
      <c r="J7" s="2324">
        <v>912.38400000000001</v>
      </c>
      <c r="K7" s="1545">
        <f>'Dopłaty stopowe'!$R$4*G7</f>
        <v>290.67599999999999</v>
      </c>
      <c r="L7" s="1545">
        <f t="shared" si="0"/>
        <v>80.203999999999994</v>
      </c>
      <c r="M7" s="1396">
        <f>(J7*(1-(VLOOKUP(A7,'Cennik numeryczny'!$A$2:$N$1462,14,FALSE)))+K7)/G7</f>
        <v>80.203999999999994</v>
      </c>
      <c r="N7" s="1070" t="str">
        <f>VLOOKUP($A7,'Cennik numeryczny'!$A$2:$K$1857,10,FALSE)</f>
        <v>A</v>
      </c>
      <c r="O7" s="994">
        <f>VLOOKUP($A7,'Cennik numeryczny'!$A$2:$K$1857,11,FALSE)</f>
        <v>15</v>
      </c>
      <c r="P7" s="1084" t="s">
        <v>3830</v>
      </c>
      <c r="Q7" s="503"/>
    </row>
    <row r="8" spans="1:17" ht="13">
      <c r="A8" s="757">
        <v>1611129820</v>
      </c>
      <c r="B8" s="352"/>
      <c r="C8" s="731"/>
      <c r="D8" s="1167"/>
      <c r="E8" s="890">
        <v>1.2</v>
      </c>
      <c r="F8" s="2297" t="s">
        <v>549</v>
      </c>
      <c r="G8" s="2298">
        <v>15</v>
      </c>
      <c r="H8" s="892">
        <v>56</v>
      </c>
      <c r="I8" s="1509">
        <v>840</v>
      </c>
      <c r="J8" s="2324">
        <v>885.75300000000004</v>
      </c>
      <c r="K8" s="1545">
        <f>'Dopłaty stopowe'!$R$4*G8</f>
        <v>290.67599999999999</v>
      </c>
      <c r="L8" s="1545">
        <f t="shared" si="0"/>
        <v>78.428600000000003</v>
      </c>
      <c r="M8" s="1396">
        <f>(J8*(1-(VLOOKUP(A8,'Cennik numeryczny'!$A$2:$N$1462,14,FALSE)))+K8)/G8</f>
        <v>78.428600000000003</v>
      </c>
      <c r="N8" s="1070" t="str">
        <f>VLOOKUP($A8,'Cennik numeryczny'!$A$2:$K$1857,10,FALSE)</f>
        <v>A</v>
      </c>
      <c r="O8" s="994">
        <f>VLOOKUP($A8,'Cennik numeryczny'!$A$2:$K$1857,11,FALSE)</f>
        <v>15</v>
      </c>
      <c r="P8" s="1084" t="s">
        <v>3830</v>
      </c>
      <c r="Q8" s="503"/>
    </row>
    <row r="9" spans="1:17" ht="13.5" thickBot="1">
      <c r="A9" s="756">
        <v>1611169820</v>
      </c>
      <c r="B9" s="837"/>
      <c r="C9" s="779"/>
      <c r="D9" s="1168"/>
      <c r="E9" s="1169">
        <v>1.6</v>
      </c>
      <c r="F9" s="2299" t="s">
        <v>549</v>
      </c>
      <c r="G9" s="1604">
        <v>15</v>
      </c>
      <c r="H9" s="1170">
        <v>56</v>
      </c>
      <c r="I9" s="1515">
        <v>840</v>
      </c>
      <c r="J9" s="1454">
        <v>851.01390000000004</v>
      </c>
      <c r="K9" s="1547">
        <f>'Dopłaty stopowe'!$R$4*G9</f>
        <v>290.67599999999999</v>
      </c>
      <c r="L9" s="1547">
        <f t="shared" si="0"/>
        <v>76.112660000000005</v>
      </c>
      <c r="M9" s="1417">
        <f>(J9*(1-(VLOOKUP(A9,'Cennik numeryczny'!$A$2:$N$1462,14,FALSE)))+K9)/G9</f>
        <v>76.112660000000005</v>
      </c>
      <c r="N9" s="1072" t="str">
        <f>VLOOKUP($A9,'Cennik numeryczny'!$A$2:$K$1857,10,FALSE)</f>
        <v>C</v>
      </c>
      <c r="O9" s="1517">
        <f>VLOOKUP($A9,'Cennik numeryczny'!$A$2:$K$1857,11,FALSE)</f>
        <v>840</v>
      </c>
      <c r="P9" s="1518" t="s">
        <v>3830</v>
      </c>
      <c r="Q9" s="503"/>
    </row>
    <row r="10" spans="1:17" ht="13.5" thickTop="1">
      <c r="A10" s="842">
        <v>1612084600</v>
      </c>
      <c r="B10" s="1331" t="s">
        <v>281</v>
      </c>
      <c r="C10" s="771" t="s">
        <v>819</v>
      </c>
      <c r="D10" s="875" t="s">
        <v>818</v>
      </c>
      <c r="E10" s="893">
        <v>0.8</v>
      </c>
      <c r="F10" s="2293" t="s">
        <v>569</v>
      </c>
      <c r="G10" s="2294">
        <v>5</v>
      </c>
      <c r="H10" s="846">
        <v>150</v>
      </c>
      <c r="I10" s="2300">
        <v>750</v>
      </c>
      <c r="J10" s="1450">
        <v>346.5</v>
      </c>
      <c r="K10" s="1551">
        <f>'Dopłaty stopowe'!$R$3*G10</f>
        <v>96.615000000000009</v>
      </c>
      <c r="L10" s="1551">
        <f t="shared" si="0"/>
        <v>88.623000000000005</v>
      </c>
      <c r="M10" s="1391">
        <f>(J10*(1-(VLOOKUP(A10,'Cennik numeryczny'!$A$2:$N$1462,14,FALSE)))+K10)/G10</f>
        <v>88.623000000000005</v>
      </c>
      <c r="N10" s="1065" t="str">
        <f>VLOOKUP($A10,'Cennik numeryczny'!$A$2:$K$1857,10,FALSE)</f>
        <v>A</v>
      </c>
      <c r="O10" s="1082">
        <f>VLOOKUP($A10,'Cennik numeryczny'!$A$2:$K$1857,11,FALSE)</f>
        <v>5</v>
      </c>
      <c r="P10" s="1083" t="s">
        <v>3830</v>
      </c>
      <c r="Q10" s="503"/>
    </row>
    <row r="11" spans="1:17" ht="13.75" customHeight="1">
      <c r="A11" s="757">
        <v>1612089820</v>
      </c>
      <c r="B11" s="352"/>
      <c r="C11" s="731"/>
      <c r="D11" s="730"/>
      <c r="E11" s="890">
        <v>0.8</v>
      </c>
      <c r="F11" s="2297" t="s">
        <v>549</v>
      </c>
      <c r="G11" s="2298">
        <v>15</v>
      </c>
      <c r="H11" s="892">
        <v>56</v>
      </c>
      <c r="I11" s="1509">
        <v>840</v>
      </c>
      <c r="J11" s="2324">
        <v>822.07619999999997</v>
      </c>
      <c r="K11" s="1545">
        <f>'Dopłaty stopowe'!$R$3*G11</f>
        <v>289.84500000000003</v>
      </c>
      <c r="L11" s="1545">
        <f t="shared" si="0"/>
        <v>74.128079999999997</v>
      </c>
      <c r="M11" s="1396">
        <f>(J11*(1-(VLOOKUP(A11,'Cennik numeryczny'!$A$2:$N$1462,14,FALSE)))+K11)/G11</f>
        <v>74.128079999999997</v>
      </c>
      <c r="N11" s="1070" t="str">
        <f>VLOOKUP($A11,'Cennik numeryczny'!$A$2:$K$1857,10,FALSE)</f>
        <v>A</v>
      </c>
      <c r="O11" s="994">
        <f>VLOOKUP($A11,'Cennik numeryczny'!$A$2:$K$1857,11,FALSE)</f>
        <v>15</v>
      </c>
      <c r="P11" s="1084" t="s">
        <v>3830</v>
      </c>
      <c r="Q11" s="503"/>
    </row>
    <row r="12" spans="1:17" ht="13.75" customHeight="1">
      <c r="A12" s="757">
        <v>1612089500</v>
      </c>
      <c r="B12" s="352"/>
      <c r="C12" s="731"/>
      <c r="D12" s="730"/>
      <c r="E12" s="890">
        <v>0.8</v>
      </c>
      <c r="F12" s="2297" t="s">
        <v>5656</v>
      </c>
      <c r="G12" s="2298">
        <v>100</v>
      </c>
      <c r="H12" s="892">
        <v>4</v>
      </c>
      <c r="I12" s="1509">
        <v>400</v>
      </c>
      <c r="J12" s="2324">
        <v>5455</v>
      </c>
      <c r="K12" s="1545">
        <f>'Dopłaty stopowe'!$R$3*G12</f>
        <v>1932.3</v>
      </c>
      <c r="L12" s="1545">
        <f t="shared" ref="L12" si="1">(J12+K12)/G12</f>
        <v>73.873000000000005</v>
      </c>
      <c r="M12" s="1396">
        <f>(J12*(1-(VLOOKUP(A12,'Cennik numeryczny'!$A$2:$N$1462,14,FALSE)))+K12)/G12</f>
        <v>73.873000000000005</v>
      </c>
      <c r="N12" s="1070" t="str">
        <f>VLOOKUP($A12,'Cennik numeryczny'!$A$2:$K$1857,10,FALSE)</f>
        <v>A</v>
      </c>
      <c r="O12" s="994">
        <f>VLOOKUP($A12,'Cennik numeryczny'!$A$2:$K$1857,11,FALSE)</f>
        <v>100</v>
      </c>
      <c r="P12" s="1084" t="s">
        <v>3830</v>
      </c>
      <c r="Q12" s="503"/>
    </row>
    <row r="13" spans="1:17" s="626" customFormat="1" ht="13.75" customHeight="1">
      <c r="A13" s="757">
        <v>1612104600</v>
      </c>
      <c r="B13" s="352"/>
      <c r="C13" s="731"/>
      <c r="D13" s="730"/>
      <c r="E13" s="890">
        <v>1</v>
      </c>
      <c r="F13" s="2297" t="s">
        <v>569</v>
      </c>
      <c r="G13" s="2298">
        <v>5</v>
      </c>
      <c r="H13" s="892">
        <v>150</v>
      </c>
      <c r="I13" s="1509">
        <v>750</v>
      </c>
      <c r="J13" s="2324">
        <v>291.1986</v>
      </c>
      <c r="K13" s="1545">
        <f>'Dopłaty stopowe'!$R$3*G13</f>
        <v>96.615000000000009</v>
      </c>
      <c r="L13" s="1545">
        <f>(J13+K13)/G13</f>
        <v>77.562719999999999</v>
      </c>
      <c r="M13" s="1396">
        <f>(J13*(1-(VLOOKUP(A13,'Cennik numeryczny'!$A$2:$N$1462,14,FALSE)))+K13)/G13</f>
        <v>77.562719999999999</v>
      </c>
      <c r="N13" s="1070" t="str">
        <f>VLOOKUP($A13,'Cennik numeryczny'!$A$2:$K$1857,10,FALSE)</f>
        <v>A</v>
      </c>
      <c r="O13" s="994">
        <f>VLOOKUP($A13,'Cennik numeryczny'!$A$2:$K$1857,11,FALSE)</f>
        <v>5</v>
      </c>
      <c r="P13" s="1084" t="s">
        <v>3830</v>
      </c>
      <c r="Q13" s="503"/>
    </row>
    <row r="14" spans="1:17" ht="13">
      <c r="A14" s="757">
        <v>1612109820</v>
      </c>
      <c r="B14" s="352"/>
      <c r="C14" s="731"/>
      <c r="D14" s="730"/>
      <c r="E14" s="890">
        <v>1</v>
      </c>
      <c r="F14" s="2297" t="s">
        <v>549</v>
      </c>
      <c r="G14" s="2273">
        <v>15</v>
      </c>
      <c r="H14" s="892">
        <v>56</v>
      </c>
      <c r="I14" s="1509">
        <v>840</v>
      </c>
      <c r="J14" s="2324">
        <v>719.0270999999999</v>
      </c>
      <c r="K14" s="1545">
        <f>'Dopłaty stopowe'!$R$3*G14</f>
        <v>289.84500000000003</v>
      </c>
      <c r="L14" s="1545">
        <f t="shared" si="0"/>
        <v>67.258139999999997</v>
      </c>
      <c r="M14" s="1396">
        <f>(J14*(1-(VLOOKUP(A14,'Cennik numeryczny'!$A$2:$N$1462,14,FALSE)))+K14)/G14</f>
        <v>67.258139999999997</v>
      </c>
      <c r="N14" s="1070" t="str">
        <f>VLOOKUP($A14,'Cennik numeryczny'!$A$2:$K$1857,10,FALSE)</f>
        <v>A</v>
      </c>
      <c r="O14" s="994">
        <f>VLOOKUP($A14,'Cennik numeryczny'!$A$2:$K$1857,11,FALSE)</f>
        <v>15</v>
      </c>
      <c r="P14" s="1084" t="s">
        <v>3830</v>
      </c>
      <c r="Q14" s="503"/>
    </row>
    <row r="15" spans="1:17" ht="13">
      <c r="A15" s="757">
        <v>1612129820</v>
      </c>
      <c r="B15" s="352"/>
      <c r="C15" s="731"/>
      <c r="D15" s="730"/>
      <c r="E15" s="890">
        <v>1.2</v>
      </c>
      <c r="F15" s="2297" t="s">
        <v>549</v>
      </c>
      <c r="G15" s="2273">
        <v>15</v>
      </c>
      <c r="H15" s="892">
        <v>56</v>
      </c>
      <c r="I15" s="1509">
        <v>840</v>
      </c>
      <c r="J15" s="2324">
        <v>702.79110000000003</v>
      </c>
      <c r="K15" s="1545">
        <f>'Dopłaty stopowe'!$R$3*G15</f>
        <v>289.84500000000003</v>
      </c>
      <c r="L15" s="1545">
        <f t="shared" si="0"/>
        <v>66.175740000000005</v>
      </c>
      <c r="M15" s="1582">
        <f>(J15*(1-(VLOOKUP(A15,'Cennik numeryczny'!$A$2:$N$1462,14,FALSE)))+K15)/G15</f>
        <v>66.175740000000005</v>
      </c>
      <c r="N15" s="1576" t="str">
        <f>VLOOKUP($A15,'Cennik numeryczny'!$A$2:$K$1857,10,FALSE)</f>
        <v>A</v>
      </c>
      <c r="O15" s="994">
        <f>VLOOKUP($A15,'Cennik numeryczny'!$A$2:$K$1857,11,FALSE)</f>
        <v>15</v>
      </c>
      <c r="P15" s="1084" t="s">
        <v>3830</v>
      </c>
      <c r="Q15" s="503"/>
    </row>
    <row r="16" spans="1:17" ht="13">
      <c r="A16" s="744">
        <v>1612129320</v>
      </c>
      <c r="B16" s="352"/>
      <c r="C16" s="731"/>
      <c r="D16" s="730"/>
      <c r="E16" s="745">
        <v>1.2</v>
      </c>
      <c r="F16" s="2301" t="s">
        <v>567</v>
      </c>
      <c r="G16" s="2275">
        <v>250</v>
      </c>
      <c r="H16" s="746">
        <v>2</v>
      </c>
      <c r="I16" s="1523">
        <v>500</v>
      </c>
      <c r="J16" s="2324">
        <v>11739.697200000001</v>
      </c>
      <c r="K16" s="1545">
        <f>'Dopłaty stopowe'!$R$3*G16</f>
        <v>4830.75</v>
      </c>
      <c r="L16" s="1545">
        <f>(J16+K16)/G16</f>
        <v>66.281788800000015</v>
      </c>
      <c r="M16" s="2578">
        <f>(J16*(1-(VLOOKUP(A16,'Cennik numeryczny'!$A$2:$N$1462,14,FALSE)))+K16)/G16</f>
        <v>66.281788800000015</v>
      </c>
      <c r="N16" s="2302" t="str">
        <f>VLOOKUP($A16,'Cennik numeryczny'!$A$2:$K$1857,10,FALSE)</f>
        <v>A</v>
      </c>
      <c r="O16" s="1535">
        <f>VLOOKUP($A16,'Cennik numeryczny'!$A$2:$K$1857,11,FALSE)</f>
        <v>250</v>
      </c>
      <c r="P16" s="1536" t="s">
        <v>3830</v>
      </c>
      <c r="Q16" s="503"/>
    </row>
    <row r="17" spans="1:17" ht="13.5" thickBot="1">
      <c r="A17" s="756">
        <v>1612169820</v>
      </c>
      <c r="B17" s="837"/>
      <c r="C17" s="779"/>
      <c r="D17" s="838"/>
      <c r="E17" s="1169">
        <v>1.6</v>
      </c>
      <c r="F17" s="2299" t="s">
        <v>549</v>
      </c>
      <c r="G17" s="1605">
        <v>15</v>
      </c>
      <c r="H17" s="1170">
        <v>56</v>
      </c>
      <c r="I17" s="1515">
        <v>840</v>
      </c>
      <c r="J17" s="1454">
        <v>702.79110000000003</v>
      </c>
      <c r="K17" s="1547">
        <f>'Dopłaty stopowe'!$R$3*G17</f>
        <v>289.84500000000003</v>
      </c>
      <c r="L17" s="1547">
        <f t="shared" si="0"/>
        <v>66.175740000000005</v>
      </c>
      <c r="M17" s="2328">
        <f>(J17*(1-(VLOOKUP(A17,'Cennik numeryczny'!$A$2:$N$1462,14,FALSE)))+K17)/G17</f>
        <v>66.175740000000005</v>
      </c>
      <c r="N17" s="1578" t="str">
        <f>VLOOKUP($A17,'Cennik numeryczny'!$A$2:$K$1857,10,FALSE)</f>
        <v>A</v>
      </c>
      <c r="O17" s="1517">
        <f>VLOOKUP($A17,'Cennik numeryczny'!$A$2:$K$1857,11,FALSE)</f>
        <v>15</v>
      </c>
      <c r="P17" s="1518" t="s">
        <v>3830</v>
      </c>
      <c r="Q17" s="503"/>
    </row>
    <row r="18" spans="1:17" s="868" customFormat="1" ht="14" thickTop="1" thickBot="1">
      <c r="A18" s="1607">
        <v>1615129820</v>
      </c>
      <c r="B18" s="1687" t="s">
        <v>4116</v>
      </c>
      <c r="C18" s="1298" t="s">
        <v>4117</v>
      </c>
      <c r="D18" s="1299" t="s">
        <v>4118</v>
      </c>
      <c r="E18" s="1300">
        <v>1.2</v>
      </c>
      <c r="F18" s="2303" t="s">
        <v>549</v>
      </c>
      <c r="G18" s="1675">
        <v>15</v>
      </c>
      <c r="H18" s="1302">
        <v>56</v>
      </c>
      <c r="I18" s="1674">
        <v>840</v>
      </c>
      <c r="J18" s="2574">
        <v>1164.4775999999999</v>
      </c>
      <c r="K18" s="2407">
        <f>'Dopłaty stopowe'!$R$3*G18</f>
        <v>289.84500000000003</v>
      </c>
      <c r="L18" s="2407">
        <f>(J18+K18)/G18</f>
        <v>96.954840000000004</v>
      </c>
      <c r="M18" s="2579">
        <f>(J18*(1-(VLOOKUP(A18,'Cennik numeryczny'!$A$2:$N$1462,14,FALSE)))+K18)/G18</f>
        <v>96.954840000000004</v>
      </c>
      <c r="N18" s="1640" t="str">
        <f>VLOOKUP($A18,'Cennik numeryczny'!$A$2:$K$1857,10,FALSE)</f>
        <v>C</v>
      </c>
      <c r="O18" s="1351">
        <f>VLOOKUP($A18,'Cennik numeryczny'!$A$2:$K$1857,11,FALSE)</f>
        <v>1005</v>
      </c>
      <c r="P18" s="1352" t="s">
        <v>3830</v>
      </c>
      <c r="Q18" s="503"/>
    </row>
    <row r="19" spans="1:17" s="626" customFormat="1" ht="13.5" thickTop="1">
      <c r="A19" s="2267">
        <v>1630109820</v>
      </c>
      <c r="B19" s="1331" t="s">
        <v>918</v>
      </c>
      <c r="C19" s="771" t="s">
        <v>820</v>
      </c>
      <c r="D19" s="875" t="s">
        <v>295</v>
      </c>
      <c r="E19" s="1559">
        <v>1</v>
      </c>
      <c r="F19" s="2293" t="s">
        <v>549</v>
      </c>
      <c r="G19" s="2304">
        <v>15</v>
      </c>
      <c r="H19" s="2268">
        <v>56</v>
      </c>
      <c r="I19" s="2305">
        <v>840</v>
      </c>
      <c r="J19" s="1450">
        <v>943.19280000000003</v>
      </c>
      <c r="K19" s="1551">
        <f>'Dopłaty stopowe'!$R$5*G19</f>
        <v>440.00100000000003</v>
      </c>
      <c r="L19" s="1551">
        <f>(J19+K19)/G19</f>
        <v>92.212919999999997</v>
      </c>
      <c r="M19" s="2580">
        <f>(J19*(1-(VLOOKUP(A19,'Cennik numeryczny'!$A$2:$N$1462,14,FALSE)))+K19)/G19</f>
        <v>92.212919999999997</v>
      </c>
      <c r="N19" s="2306" t="str">
        <f>VLOOKUP($A19,'Cennik numeryczny'!$A$2:$K$1857,10,FALSE)</f>
        <v>C</v>
      </c>
      <c r="O19" s="1561">
        <f>VLOOKUP($A19,'Cennik numeryczny'!$A$2:$K$1857,11,FALSE)</f>
        <v>840</v>
      </c>
      <c r="P19" s="1562" t="s">
        <v>3830</v>
      </c>
      <c r="Q19" s="503"/>
    </row>
    <row r="20" spans="1:17" ht="13.5" thickBot="1">
      <c r="A20" s="756">
        <v>1630129820</v>
      </c>
      <c r="B20" s="837"/>
      <c r="C20" s="779"/>
      <c r="D20" s="838"/>
      <c r="E20" s="1169">
        <v>1.2</v>
      </c>
      <c r="F20" s="2299" t="s">
        <v>549</v>
      </c>
      <c r="G20" s="1605">
        <v>15</v>
      </c>
      <c r="H20" s="1170">
        <v>56</v>
      </c>
      <c r="I20" s="1515">
        <v>840</v>
      </c>
      <c r="J20" s="1454">
        <v>915.41339999999991</v>
      </c>
      <c r="K20" s="1547">
        <f>'Dopłaty stopowe'!$R$5*G20</f>
        <v>440.00100000000003</v>
      </c>
      <c r="L20" s="1547">
        <f>(J20+K20)/G20</f>
        <v>90.360959999999992</v>
      </c>
      <c r="M20" s="1417">
        <f>(J20*(1-(VLOOKUP(A20,'Cennik numeryczny'!$A$2:$N$1462,14,FALSE)))+K20)/G20</f>
        <v>90.360959999999992</v>
      </c>
      <c r="N20" s="1171" t="str">
        <f>VLOOKUP($A20,'Cennik numeryczny'!$A$2:$K$1857,10,FALSE)</f>
        <v>A</v>
      </c>
      <c r="O20" s="1517">
        <f>VLOOKUP($A20,'Cennik numeryczny'!$A$2:$K$1857,11,FALSE)</f>
        <v>15</v>
      </c>
      <c r="P20" s="1518" t="s">
        <v>3830</v>
      </c>
      <c r="Q20" s="503"/>
    </row>
    <row r="21" spans="1:17" ht="13.5" thickTop="1">
      <c r="A21" s="835">
        <v>1631089820</v>
      </c>
      <c r="B21" s="1331" t="s">
        <v>296</v>
      </c>
      <c r="C21" s="771" t="s">
        <v>822</v>
      </c>
      <c r="D21" s="875" t="s">
        <v>821</v>
      </c>
      <c r="E21" s="893">
        <v>0.8</v>
      </c>
      <c r="F21" s="2293" t="s">
        <v>549</v>
      </c>
      <c r="G21" s="846">
        <v>15</v>
      </c>
      <c r="H21" s="847">
        <v>56</v>
      </c>
      <c r="I21" s="1520">
        <v>840</v>
      </c>
      <c r="J21" s="1450">
        <v>1111.5225</v>
      </c>
      <c r="K21" s="1551">
        <f>'Dopłaty stopowe'!$R$7*G21</f>
        <v>448.66650000000004</v>
      </c>
      <c r="L21" s="1551">
        <f t="shared" si="0"/>
        <v>104.01260000000001</v>
      </c>
      <c r="M21" s="1391">
        <f>(J21*(1-(VLOOKUP(A21,'Cennik numeryczny'!$A$2:$N$1462,14,FALSE)))+K21)/G21</f>
        <v>104.01260000000001</v>
      </c>
      <c r="N21" s="1065" t="str">
        <f>VLOOKUP($A21,'Cennik numeryczny'!$A$2:$K$1857,10,FALSE)</f>
        <v>A</v>
      </c>
      <c r="O21" s="1082">
        <f>VLOOKUP($A21,'Cennik numeryczny'!$A$2:$K$1857,11,FALSE)</f>
        <v>15</v>
      </c>
      <c r="P21" s="1083" t="s">
        <v>3830</v>
      </c>
      <c r="Q21" s="503"/>
    </row>
    <row r="22" spans="1:17" ht="13">
      <c r="A22" s="1626">
        <v>1631109820</v>
      </c>
      <c r="B22" s="352"/>
      <c r="C22" s="731"/>
      <c r="D22" s="730"/>
      <c r="E22" s="890">
        <v>1</v>
      </c>
      <c r="F22" s="2297" t="s">
        <v>549</v>
      </c>
      <c r="G22" s="2273">
        <v>15</v>
      </c>
      <c r="H22" s="892">
        <v>56</v>
      </c>
      <c r="I22" s="1509">
        <v>840</v>
      </c>
      <c r="J22" s="2324">
        <v>943.64819999999997</v>
      </c>
      <c r="K22" s="1545">
        <f>'Dopłaty stopowe'!$R$7*G22</f>
        <v>448.66650000000004</v>
      </c>
      <c r="L22" s="1545">
        <f t="shared" si="0"/>
        <v>92.820979999999992</v>
      </c>
      <c r="M22" s="1396">
        <f>(J22*(1-(VLOOKUP(A22,'Cennik numeryczny'!$A$2:$N$1462,14,FALSE)))+K22)/G22</f>
        <v>92.820979999999992</v>
      </c>
      <c r="N22" s="1070" t="str">
        <f>VLOOKUP($A22,'Cennik numeryczny'!$A$2:$K$1857,10,FALSE)</f>
        <v>A</v>
      </c>
      <c r="O22" s="994">
        <f>VLOOKUP($A22,'Cennik numeryczny'!$A$2:$K$1857,11,FALSE)</f>
        <v>15</v>
      </c>
      <c r="P22" s="1084" t="s">
        <v>3830</v>
      </c>
      <c r="Q22" s="503"/>
    </row>
    <row r="23" spans="1:17" ht="13.5" thickBot="1">
      <c r="A23" s="1630">
        <v>1631129820</v>
      </c>
      <c r="B23" s="837"/>
      <c r="C23" s="779"/>
      <c r="D23" s="838"/>
      <c r="E23" s="1169">
        <v>1.2</v>
      </c>
      <c r="F23" s="2299" t="s">
        <v>549</v>
      </c>
      <c r="G23" s="1605">
        <v>15</v>
      </c>
      <c r="H23" s="1170">
        <v>56</v>
      </c>
      <c r="I23" s="1515">
        <v>840</v>
      </c>
      <c r="J23" s="1454">
        <v>914.71050000000002</v>
      </c>
      <c r="K23" s="1547">
        <f>'Dopłaty stopowe'!$R$7*G23</f>
        <v>448.66650000000004</v>
      </c>
      <c r="L23" s="1547">
        <f t="shared" si="0"/>
        <v>90.891800000000003</v>
      </c>
      <c r="M23" s="1417">
        <f>(J23*(1-(VLOOKUP(A23,'Cennik numeryczny'!$A$2:$N$1462,14,FALSE)))+K23)/G23</f>
        <v>90.891800000000003</v>
      </c>
      <c r="N23" s="1072" t="str">
        <f>VLOOKUP($A23,'Cennik numeryczny'!$A$2:$K$1857,10,FALSE)</f>
        <v>A</v>
      </c>
      <c r="O23" s="1517">
        <f>VLOOKUP($A23,'Cennik numeryczny'!$A$2:$K$1857,11,FALSE)</f>
        <v>15</v>
      </c>
      <c r="P23" s="1518" t="s">
        <v>3830</v>
      </c>
      <c r="Q23" s="503"/>
    </row>
    <row r="24" spans="1:17" ht="13.5" thickTop="1">
      <c r="A24" s="842">
        <v>1632084600</v>
      </c>
      <c r="B24" s="1331" t="s">
        <v>297</v>
      </c>
      <c r="C24" s="771" t="s">
        <v>824</v>
      </c>
      <c r="D24" s="875" t="s">
        <v>823</v>
      </c>
      <c r="E24" s="893">
        <v>0.8</v>
      </c>
      <c r="F24" s="2293" t="s">
        <v>569</v>
      </c>
      <c r="G24" s="846">
        <v>5</v>
      </c>
      <c r="H24" s="846">
        <v>150</v>
      </c>
      <c r="I24" s="2300">
        <v>750</v>
      </c>
      <c r="J24" s="1450">
        <v>433.61009999999999</v>
      </c>
      <c r="K24" s="1551">
        <f>'Dopłaty stopowe'!$R$5*G24</f>
        <v>146.667</v>
      </c>
      <c r="L24" s="1551">
        <f t="shared" si="0"/>
        <v>116.05542</v>
      </c>
      <c r="M24" s="1391">
        <f>(J24*(1-(VLOOKUP(A24,'Cennik numeryczny'!$A$2:$N$1462,14,FALSE)))+K24)/G24</f>
        <v>116.05542</v>
      </c>
      <c r="N24" s="1065" t="str">
        <f>VLOOKUP($A24,'Cennik numeryczny'!$A$2:$K$1857,10,FALSE)</f>
        <v>A</v>
      </c>
      <c r="O24" s="1082">
        <f>VLOOKUP($A24,'Cennik numeryczny'!$A$2:$K$1857,11,FALSE)</f>
        <v>5</v>
      </c>
      <c r="P24" s="1083" t="s">
        <v>3830</v>
      </c>
      <c r="Q24" s="503"/>
    </row>
    <row r="25" spans="1:17" ht="13">
      <c r="A25" s="757">
        <v>1632089820</v>
      </c>
      <c r="B25" s="352"/>
      <c r="C25" s="731"/>
      <c r="D25" s="730"/>
      <c r="E25" s="890">
        <v>0.8</v>
      </c>
      <c r="F25" s="2297" t="s">
        <v>549</v>
      </c>
      <c r="G25" s="2273">
        <v>15</v>
      </c>
      <c r="H25" s="892">
        <v>56</v>
      </c>
      <c r="I25" s="1509">
        <v>840</v>
      </c>
      <c r="J25" s="2324">
        <v>989.99009999999998</v>
      </c>
      <c r="K25" s="1545">
        <f>'Dopłaty stopowe'!$R$5*G25</f>
        <v>440.00100000000003</v>
      </c>
      <c r="L25" s="1545">
        <f t="shared" si="0"/>
        <v>95.332740000000001</v>
      </c>
      <c r="M25" s="1396">
        <f>(J25*(1-(VLOOKUP(A25,'Cennik numeryczny'!$A$2:$N$1462,14,FALSE)))+K25)/G25</f>
        <v>95.332740000000001</v>
      </c>
      <c r="N25" s="1070" t="str">
        <f>VLOOKUP($A25,'Cennik numeryczny'!$A$2:$K$1857,10,FALSE)</f>
        <v>A</v>
      </c>
      <c r="O25" s="994">
        <f>VLOOKUP($A25,'Cennik numeryczny'!$A$2:$K$1857,11,FALSE)</f>
        <v>15</v>
      </c>
      <c r="P25" s="1084" t="s">
        <v>3830</v>
      </c>
      <c r="Q25" s="503"/>
    </row>
    <row r="26" spans="1:17" s="626" customFormat="1" ht="13">
      <c r="A26" s="757">
        <v>1632104600</v>
      </c>
      <c r="B26" s="352"/>
      <c r="C26" s="731"/>
      <c r="D26" s="730"/>
      <c r="E26" s="890">
        <v>1</v>
      </c>
      <c r="F26" s="2297" t="s">
        <v>569</v>
      </c>
      <c r="G26" s="2273">
        <v>5</v>
      </c>
      <c r="H26" s="892">
        <v>150</v>
      </c>
      <c r="I26" s="1509">
        <v>750</v>
      </c>
      <c r="J26" s="2324">
        <v>311.22629999999998</v>
      </c>
      <c r="K26" s="1545">
        <f>'Dopłaty stopowe'!$R$5*G26</f>
        <v>146.667</v>
      </c>
      <c r="L26" s="1545">
        <f>(J26+K26)/G26</f>
        <v>91.578659999999985</v>
      </c>
      <c r="M26" s="1396">
        <f>(J26*(1-(VLOOKUP(A26,'Cennik numeryczny'!$A$2:$N$1462,14,FALSE)))+K26)/G26</f>
        <v>91.578659999999985</v>
      </c>
      <c r="N26" s="1070" t="str">
        <f>VLOOKUP($A26,'Cennik numeryczny'!$A$2:$K$1857,10,FALSE)</f>
        <v>A</v>
      </c>
      <c r="O26" s="994">
        <f>VLOOKUP($A26,'Cennik numeryczny'!$A$2:$K$1857,11,FALSE)</f>
        <v>5</v>
      </c>
      <c r="P26" s="1084" t="s">
        <v>3830</v>
      </c>
      <c r="Q26" s="503"/>
    </row>
    <row r="27" spans="1:17" ht="13">
      <c r="A27" s="757">
        <v>1632109820</v>
      </c>
      <c r="B27" s="1378"/>
      <c r="C27" s="731"/>
      <c r="D27" s="1167"/>
      <c r="E27" s="890">
        <v>1</v>
      </c>
      <c r="F27" s="2297" t="s">
        <v>549</v>
      </c>
      <c r="G27" s="2273">
        <v>15</v>
      </c>
      <c r="H27" s="892">
        <v>56</v>
      </c>
      <c r="I27" s="1509">
        <v>840</v>
      </c>
      <c r="J27" s="2324">
        <v>849.5883</v>
      </c>
      <c r="K27" s="1545">
        <f>'Dopłaty stopowe'!$R$5*G27</f>
        <v>440.00100000000003</v>
      </c>
      <c r="L27" s="1545">
        <f t="shared" si="0"/>
        <v>85.972620000000006</v>
      </c>
      <c r="M27" s="1582">
        <f>(J27*(1-(VLOOKUP(A27,'Cennik numeryczny'!$A$2:$N$1462,14,FALSE)))+K27)/G27</f>
        <v>85.972620000000006</v>
      </c>
      <c r="N27" s="1576" t="str">
        <f>VLOOKUP($A27,'Cennik numeryczny'!$A$2:$K$1857,10,FALSE)</f>
        <v>A</v>
      </c>
      <c r="O27" s="994">
        <f>VLOOKUP($A27,'Cennik numeryczny'!$A$2:$K$1857,11,FALSE)</f>
        <v>15</v>
      </c>
      <c r="P27" s="1084" t="s">
        <v>3830</v>
      </c>
      <c r="Q27" s="503"/>
    </row>
    <row r="28" spans="1:17" s="656" customFormat="1" ht="13">
      <c r="A28" s="757">
        <v>1632109320</v>
      </c>
      <c r="B28" s="352"/>
      <c r="C28" s="731"/>
      <c r="D28" s="730"/>
      <c r="E28" s="888">
        <v>1</v>
      </c>
      <c r="F28" s="2297" t="s">
        <v>567</v>
      </c>
      <c r="G28" s="844">
        <v>250</v>
      </c>
      <c r="H28" s="769">
        <v>2</v>
      </c>
      <c r="I28" s="1526">
        <v>500</v>
      </c>
      <c r="J28" s="2324">
        <v>13106.105099999999</v>
      </c>
      <c r="K28" s="1545">
        <f>'Dopłaty stopowe'!$R$5*G28</f>
        <v>7333.35</v>
      </c>
      <c r="L28" s="1545">
        <f>(J28+K28)/G28</f>
        <v>81.7578204</v>
      </c>
      <c r="M28" s="1575">
        <f>(J28*(1-(VLOOKUP(A28,'Cennik numeryczny'!$A$2:$N$1462,14,FALSE)))+K28)/G28</f>
        <v>81.7578204</v>
      </c>
      <c r="N28" s="1697" t="str">
        <f>VLOOKUP($A28,'Cennik numeryczny'!$A$2:$K$1857,10,FALSE)</f>
        <v>A</v>
      </c>
      <c r="O28" s="994">
        <f>VLOOKUP($A28,'Cennik numeryczny'!$A$2:$K$1857,11,FALSE)</f>
        <v>250</v>
      </c>
      <c r="P28" s="1084" t="s">
        <v>3830</v>
      </c>
      <c r="Q28" s="503"/>
    </row>
    <row r="29" spans="1:17" ht="13">
      <c r="A29" s="757">
        <v>1632129820</v>
      </c>
      <c r="B29" s="352"/>
      <c r="C29" s="731"/>
      <c r="D29" s="730"/>
      <c r="E29" s="888">
        <v>1.2</v>
      </c>
      <c r="F29" s="2307" t="s">
        <v>549</v>
      </c>
      <c r="G29" s="844">
        <v>15</v>
      </c>
      <c r="H29" s="769">
        <v>56</v>
      </c>
      <c r="I29" s="1526">
        <v>840</v>
      </c>
      <c r="J29" s="2324">
        <v>832.88699999999994</v>
      </c>
      <c r="K29" s="1545">
        <f>'Dopłaty stopowe'!$R$5*G29</f>
        <v>440.00100000000003</v>
      </c>
      <c r="L29" s="1545">
        <f t="shared" si="0"/>
        <v>84.859200000000001</v>
      </c>
      <c r="M29" s="1575">
        <f>(J29*(1-(VLOOKUP(A29,'Cennik numeryczny'!$A$2:$N$1462,14,FALSE)))+K29)/G29</f>
        <v>84.859200000000001</v>
      </c>
      <c r="N29" s="1697" t="str">
        <f>VLOOKUP($A29,'Cennik numeryczny'!$A$2:$K$1857,10,FALSE)</f>
        <v>A</v>
      </c>
      <c r="O29" s="994">
        <f>VLOOKUP($A29,'Cennik numeryczny'!$A$2:$K$1857,11,FALSE)</f>
        <v>15</v>
      </c>
      <c r="P29" s="1084" t="s">
        <v>3830</v>
      </c>
      <c r="Q29" s="503"/>
    </row>
    <row r="30" spans="1:17" ht="13">
      <c r="A30" s="744">
        <v>1632129320</v>
      </c>
      <c r="B30" s="352"/>
      <c r="C30" s="731"/>
      <c r="D30" s="730"/>
      <c r="E30" s="976">
        <v>1.2</v>
      </c>
      <c r="F30" s="2307" t="s">
        <v>567</v>
      </c>
      <c r="G30" s="844">
        <v>250</v>
      </c>
      <c r="H30" s="769">
        <v>2</v>
      </c>
      <c r="I30" s="1526">
        <v>500</v>
      </c>
      <c r="J30" s="2324">
        <v>13474.266300000001</v>
      </c>
      <c r="K30" s="1545">
        <f>'Dopłaty stopowe'!$R$5*G30</f>
        <v>7333.35</v>
      </c>
      <c r="L30" s="1545">
        <f>(J30+K30)/G30</f>
        <v>83.230465200000012</v>
      </c>
      <c r="M30" s="1575">
        <f>(J30*(1-(VLOOKUP(A30,'Cennik numeryczny'!$A$2:$N$1462,14,FALSE)))+K30)/G30</f>
        <v>83.230465200000012</v>
      </c>
      <c r="N30" s="1580" t="str">
        <f>VLOOKUP($A30,'Cennik numeryczny'!$A$2:$K$1857,10,FALSE)</f>
        <v>A</v>
      </c>
      <c r="O30" s="1535">
        <f>VLOOKUP($A30,'Cennik numeryczny'!$A$2:$K$1857,11,FALSE)</f>
        <v>250</v>
      </c>
      <c r="P30" s="1536" t="s">
        <v>3830</v>
      </c>
      <c r="Q30" s="503"/>
    </row>
    <row r="31" spans="1:17" ht="13.5" thickBot="1">
      <c r="A31" s="756">
        <v>1632169820</v>
      </c>
      <c r="B31" s="837"/>
      <c r="C31" s="779"/>
      <c r="D31" s="838"/>
      <c r="E31" s="1169">
        <v>1.6</v>
      </c>
      <c r="F31" s="2299" t="s">
        <v>549</v>
      </c>
      <c r="G31" s="1605">
        <v>15</v>
      </c>
      <c r="H31" s="1170">
        <v>56</v>
      </c>
      <c r="I31" s="1515">
        <v>840</v>
      </c>
      <c r="J31" s="1454">
        <v>822.52170000000001</v>
      </c>
      <c r="K31" s="1547">
        <f>'Dopłaty stopowe'!$R$5*G31</f>
        <v>440.00100000000003</v>
      </c>
      <c r="L31" s="1547">
        <f t="shared" si="0"/>
        <v>84.168179999999992</v>
      </c>
      <c r="M31" s="2328">
        <f>(J31*(1-(VLOOKUP(A31,'Cennik numeryczny'!$A$2:$N$1462,14,FALSE)))+K31)/G31</f>
        <v>84.168179999999992</v>
      </c>
      <c r="N31" s="1698" t="str">
        <f>VLOOKUP($A31,'Cennik numeryczny'!$A$2:$K$1857,10,FALSE)</f>
        <v>A</v>
      </c>
      <c r="O31" s="1517">
        <f>VLOOKUP($A31,'Cennik numeryczny'!$A$2:$K$1857,11,FALSE)</f>
        <v>15</v>
      </c>
      <c r="P31" s="1518" t="s">
        <v>3830</v>
      </c>
      <c r="Q31" s="503"/>
    </row>
    <row r="32" spans="1:17" ht="13.5" thickTop="1">
      <c r="A32" s="842">
        <v>1634109820</v>
      </c>
      <c r="B32" s="1331" t="s">
        <v>4694</v>
      </c>
      <c r="C32" s="771" t="s">
        <v>4061</v>
      </c>
      <c r="D32" s="875" t="s">
        <v>4695</v>
      </c>
      <c r="E32" s="893">
        <v>1</v>
      </c>
      <c r="F32" s="2293" t="s">
        <v>549</v>
      </c>
      <c r="G32" s="846">
        <v>15</v>
      </c>
      <c r="H32" s="847">
        <v>56</v>
      </c>
      <c r="I32" s="1520">
        <v>840</v>
      </c>
      <c r="J32" s="1450">
        <v>1743.5583000000001</v>
      </c>
      <c r="K32" s="1551">
        <f>'Dopłaty stopowe'!$R$8*G32</f>
        <v>502.947</v>
      </c>
      <c r="L32" s="1551">
        <f>(J32+K32)/G32</f>
        <v>149.76702000000003</v>
      </c>
      <c r="M32" s="2581">
        <f>(J32*(1-(VLOOKUP(A32,'Cennik numeryczny'!$A$2:$N$1462,14,FALSE)))+K32)/G32</f>
        <v>149.76702000000003</v>
      </c>
      <c r="N32" s="1581" t="str">
        <f>VLOOKUP($A32,'Cennik numeryczny'!$A$2:$K$1857,10,FALSE)</f>
        <v>C</v>
      </c>
      <c r="O32" s="1082">
        <f>VLOOKUP($A32,'Cennik numeryczny'!$A$2:$K$1857,11,FALSE)</f>
        <v>15</v>
      </c>
      <c r="P32" s="1083" t="s">
        <v>3830</v>
      </c>
      <c r="Q32" s="503"/>
    </row>
    <row r="33" spans="1:17" ht="13.5" thickBot="1">
      <c r="A33" s="836">
        <v>1634129820</v>
      </c>
      <c r="B33" s="837"/>
      <c r="C33" s="779"/>
      <c r="D33" s="838"/>
      <c r="E33" s="974">
        <v>1.2</v>
      </c>
      <c r="F33" s="2295" t="s">
        <v>549</v>
      </c>
      <c r="G33" s="840">
        <v>15</v>
      </c>
      <c r="H33" s="841">
        <v>56</v>
      </c>
      <c r="I33" s="1533">
        <v>840</v>
      </c>
      <c r="J33" s="1454">
        <v>1737.5192999999999</v>
      </c>
      <c r="K33" s="1547">
        <f>'Dopłaty stopowe'!$R$8*G33</f>
        <v>502.947</v>
      </c>
      <c r="L33" s="1547">
        <f>(J33+K33)/G33</f>
        <v>149.36442</v>
      </c>
      <c r="M33" s="2582">
        <f>(J33*(1-(VLOOKUP(A33,'Cennik numeryczny'!$A$2:$N$1462,14,FALSE)))+K33)/G33</f>
        <v>149.36442</v>
      </c>
      <c r="N33" s="1583" t="str">
        <f>VLOOKUP($A33,'Cennik numeryczny'!$A$2:$K$1857,10,FALSE)</f>
        <v>C</v>
      </c>
      <c r="O33" s="995">
        <f>VLOOKUP($A33,'Cennik numeryczny'!$A$2:$K$1857,11,FALSE)</f>
        <v>15</v>
      </c>
      <c r="P33" s="1085" t="s">
        <v>3830</v>
      </c>
      <c r="Q33" s="503"/>
    </row>
    <row r="34" spans="1:17" ht="13.5" thickTop="1">
      <c r="A34" s="842">
        <v>1651089820</v>
      </c>
      <c r="B34" s="1331" t="s">
        <v>298</v>
      </c>
      <c r="C34" s="771" t="s">
        <v>826</v>
      </c>
      <c r="D34" s="875" t="s">
        <v>825</v>
      </c>
      <c r="E34" s="893">
        <v>0.8</v>
      </c>
      <c r="F34" s="2293" t="s">
        <v>549</v>
      </c>
      <c r="G34" s="846">
        <v>15</v>
      </c>
      <c r="H34" s="847">
        <v>56</v>
      </c>
      <c r="I34" s="1520">
        <v>840</v>
      </c>
      <c r="J34" s="1450">
        <v>1157.8544999999999</v>
      </c>
      <c r="K34" s="1551">
        <f>'Dopłaty stopowe'!$R$9*G34</f>
        <v>360.1395</v>
      </c>
      <c r="L34" s="1551">
        <f t="shared" si="0"/>
        <v>101.19959999999999</v>
      </c>
      <c r="M34" s="1391">
        <f>(J34*(1-(VLOOKUP(A34,'Cennik numeryczny'!$A$2:$N$1462,14,FALSE)))+K34)/G34</f>
        <v>101.19959999999999</v>
      </c>
      <c r="N34" s="1065" t="str">
        <f>VLOOKUP($A34,'Cennik numeryczny'!$A$2:$K$1857,10,FALSE)</f>
        <v>A</v>
      </c>
      <c r="O34" s="1082">
        <f>VLOOKUP($A34,'Cennik numeryczny'!$A$2:$K$1857,11,FALSE)</f>
        <v>15</v>
      </c>
      <c r="P34" s="1083" t="s">
        <v>3830</v>
      </c>
      <c r="Q34" s="503"/>
    </row>
    <row r="35" spans="1:17" ht="13">
      <c r="A35" s="757">
        <v>1651109820</v>
      </c>
      <c r="B35" s="352"/>
      <c r="C35" s="731"/>
      <c r="D35" s="730"/>
      <c r="E35" s="890">
        <v>1</v>
      </c>
      <c r="F35" s="2297" t="s">
        <v>549</v>
      </c>
      <c r="G35" s="2273">
        <v>15</v>
      </c>
      <c r="H35" s="892">
        <v>56</v>
      </c>
      <c r="I35" s="1509">
        <v>840</v>
      </c>
      <c r="J35" s="2324">
        <v>991.12860000000001</v>
      </c>
      <c r="K35" s="1545">
        <f>'Dopłaty stopowe'!$R$9*G35</f>
        <v>360.1395</v>
      </c>
      <c r="L35" s="1545">
        <f t="shared" si="0"/>
        <v>90.084540000000004</v>
      </c>
      <c r="M35" s="1396">
        <f>(J35*(1-(VLOOKUP(A35,'Cennik numeryczny'!$A$2:$N$1462,14,FALSE)))+K35)/G35</f>
        <v>90.084540000000004</v>
      </c>
      <c r="N35" s="1070" t="str">
        <f>VLOOKUP($A35,'Cennik numeryczny'!$A$2:$K$1857,10,FALSE)</f>
        <v>A</v>
      </c>
      <c r="O35" s="994">
        <f>VLOOKUP($A35,'Cennik numeryczny'!$A$2:$K$1857,11,FALSE)</f>
        <v>15</v>
      </c>
      <c r="P35" s="1084" t="s">
        <v>3830</v>
      </c>
      <c r="Q35" s="503"/>
    </row>
    <row r="36" spans="1:17" ht="13">
      <c r="A36" s="744">
        <v>1651129820</v>
      </c>
      <c r="B36" s="352"/>
      <c r="C36" s="731"/>
      <c r="D36" s="730"/>
      <c r="E36" s="745">
        <v>1.2</v>
      </c>
      <c r="F36" s="2301" t="s">
        <v>549</v>
      </c>
      <c r="G36" s="2275">
        <v>15</v>
      </c>
      <c r="H36" s="746">
        <v>56</v>
      </c>
      <c r="I36" s="1523">
        <v>840</v>
      </c>
      <c r="J36" s="2324">
        <v>965.64599999999996</v>
      </c>
      <c r="K36" s="1545">
        <f>'Dopłaty stopowe'!$R$9*G36</f>
        <v>360.1395</v>
      </c>
      <c r="L36" s="1545">
        <f t="shared" si="0"/>
        <v>88.3857</v>
      </c>
      <c r="M36" s="1445">
        <f>(J36*(1-(VLOOKUP(A36,'Cennik numeryczny'!$A$2:$N$1462,14,FALSE)))+K36)/G36</f>
        <v>88.3857</v>
      </c>
      <c r="N36" s="1446" t="str">
        <f>VLOOKUP($A36,'Cennik numeryczny'!$A$2:$K$1857,10,FALSE)</f>
        <v>A</v>
      </c>
      <c r="O36" s="994">
        <f>VLOOKUP($A36,'Cennik numeryczny'!$A$2:$K$1857,11,FALSE)</f>
        <v>15</v>
      </c>
      <c r="P36" s="1084" t="s">
        <v>3830</v>
      </c>
      <c r="Q36" s="503"/>
    </row>
    <row r="37" spans="1:17" ht="13.5" thickBot="1">
      <c r="A37" s="756">
        <v>1651169820</v>
      </c>
      <c r="B37" s="837"/>
      <c r="C37" s="779"/>
      <c r="D37" s="838"/>
      <c r="E37" s="1169">
        <v>1.6</v>
      </c>
      <c r="F37" s="2299" t="s">
        <v>549</v>
      </c>
      <c r="G37" s="1605">
        <v>15</v>
      </c>
      <c r="H37" s="1170">
        <v>56</v>
      </c>
      <c r="I37" s="1515">
        <v>840</v>
      </c>
      <c r="J37" s="1454">
        <v>1039.7474999999999</v>
      </c>
      <c r="K37" s="1547">
        <f>'Dopłaty stopowe'!$R$9*G37</f>
        <v>360.1395</v>
      </c>
      <c r="L37" s="1547">
        <f t="shared" si="0"/>
        <v>93.325800000000001</v>
      </c>
      <c r="M37" s="1417">
        <f>(J37*(1-(VLOOKUP(A37,'Cennik numeryczny'!$A$2:$N$1462,14,FALSE)))+K37)/G37</f>
        <v>93.325800000000001</v>
      </c>
      <c r="N37" s="1072" t="str">
        <f>VLOOKUP($A37,'Cennik numeryczny'!$A$2:$K$1857,10,FALSE)</f>
        <v>C</v>
      </c>
      <c r="O37" s="1517">
        <f>VLOOKUP($A37,'Cennik numeryczny'!$A$2:$K$1857,11,FALSE)</f>
        <v>840</v>
      </c>
      <c r="P37" s="1518" t="s">
        <v>3830</v>
      </c>
      <c r="Q37" s="503"/>
    </row>
    <row r="38" spans="1:17" ht="13.5" thickTop="1">
      <c r="A38" s="2267">
        <v>1652089820</v>
      </c>
      <c r="B38" s="1331" t="s">
        <v>300</v>
      </c>
      <c r="C38" s="771" t="s">
        <v>301</v>
      </c>
      <c r="D38" s="875" t="s">
        <v>302</v>
      </c>
      <c r="E38" s="893">
        <v>0.8</v>
      </c>
      <c r="F38" s="2293" t="s">
        <v>549</v>
      </c>
      <c r="G38" s="846">
        <v>15</v>
      </c>
      <c r="H38" s="847">
        <v>50</v>
      </c>
      <c r="I38" s="1520">
        <v>750</v>
      </c>
      <c r="J38" s="1450">
        <v>1527.1839</v>
      </c>
      <c r="K38" s="1551">
        <f>'Dopłaty stopowe'!$R$9*G38</f>
        <v>360.1395</v>
      </c>
      <c r="L38" s="1551">
        <f t="shared" si="0"/>
        <v>125.82156000000001</v>
      </c>
      <c r="M38" s="2583">
        <f>(J38*(1-(VLOOKUP(A38,'Cennik numeryczny'!$A$2:$N$1462,14,FALSE)))+K38)/G38</f>
        <v>125.82156000000001</v>
      </c>
      <c r="N38" s="1560" t="str">
        <f>VLOOKUP($A38,'Cennik numeryczny'!$A$2:$K$1857,10,FALSE)</f>
        <v>C</v>
      </c>
      <c r="O38" s="1082">
        <f>VLOOKUP($A38,'Cennik numeryczny'!$A$2:$K$1857,11,FALSE)</f>
        <v>840</v>
      </c>
      <c r="P38" s="1083" t="s">
        <v>3830</v>
      </c>
      <c r="Q38" s="503"/>
    </row>
    <row r="39" spans="1:17" ht="13">
      <c r="A39" s="744">
        <v>1652109820</v>
      </c>
      <c r="B39" s="352"/>
      <c r="C39" s="731"/>
      <c r="D39" s="730"/>
      <c r="E39" s="890">
        <v>1</v>
      </c>
      <c r="F39" s="2297" t="s">
        <v>549</v>
      </c>
      <c r="G39" s="2273">
        <v>15</v>
      </c>
      <c r="H39" s="892">
        <v>50</v>
      </c>
      <c r="I39" s="1509">
        <v>750</v>
      </c>
      <c r="J39" s="2324">
        <v>1213.443</v>
      </c>
      <c r="K39" s="1545">
        <f>'Dopłaty stopowe'!$R$9*G39</f>
        <v>360.1395</v>
      </c>
      <c r="L39" s="1545">
        <f t="shared" si="0"/>
        <v>104.9055</v>
      </c>
      <c r="M39" s="1445">
        <f>(J39*(1-(VLOOKUP(A39,'Cennik numeryczny'!$A$2:$N$1462,14,FALSE)))+K39)/G39</f>
        <v>104.9055</v>
      </c>
      <c r="N39" s="1446" t="str">
        <f>VLOOKUP($A39,'Cennik numeryczny'!$A$2:$K$1857,10,FALSE)</f>
        <v>A</v>
      </c>
      <c r="O39" s="994">
        <f>VLOOKUP($A39,'Cennik numeryczny'!$A$2:$K$1857,11,FALSE)</f>
        <v>15</v>
      </c>
      <c r="P39" s="1084" t="s">
        <v>3830</v>
      </c>
      <c r="Q39" s="503"/>
    </row>
    <row r="40" spans="1:17" ht="13.5" thickBot="1">
      <c r="A40" s="756">
        <v>1652129820</v>
      </c>
      <c r="B40" s="837"/>
      <c r="C40" s="779"/>
      <c r="D40" s="838"/>
      <c r="E40" s="1169">
        <v>1.2</v>
      </c>
      <c r="F40" s="2299" t="s">
        <v>549</v>
      </c>
      <c r="G40" s="1605">
        <v>15</v>
      </c>
      <c r="H40" s="1170">
        <v>50</v>
      </c>
      <c r="I40" s="1515">
        <v>750</v>
      </c>
      <c r="J40" s="1454">
        <v>1172.655</v>
      </c>
      <c r="K40" s="1547">
        <f>'Dopłaty stopowe'!$R$9*G40</f>
        <v>360.1395</v>
      </c>
      <c r="L40" s="1547">
        <f t="shared" si="0"/>
        <v>102.1863</v>
      </c>
      <c r="M40" s="2328">
        <f>(J40*(1-(VLOOKUP(A40,'Cennik numeryczny'!$A$2:$N$1462,14,FALSE)))+K40)/G40</f>
        <v>102.1863</v>
      </c>
      <c r="N40" s="1698" t="str">
        <f>VLOOKUP($A40,'Cennik numeryczny'!$A$2:$K$1857,10,FALSE)</f>
        <v>C</v>
      </c>
      <c r="O40" s="1517">
        <f>VLOOKUP($A40,'Cennik numeryczny'!$A$2:$K$1857,11,FALSE)</f>
        <v>420</v>
      </c>
      <c r="P40" s="1518" t="s">
        <v>3830</v>
      </c>
      <c r="Q40" s="503"/>
    </row>
    <row r="41" spans="1:17" ht="13.5" thickTop="1">
      <c r="A41" s="835">
        <v>1653089820</v>
      </c>
      <c r="B41" s="1331" t="s">
        <v>552</v>
      </c>
      <c r="C41" s="771" t="s">
        <v>828</v>
      </c>
      <c r="D41" s="875" t="s">
        <v>827</v>
      </c>
      <c r="E41" s="893">
        <v>0.8</v>
      </c>
      <c r="F41" s="2293" t="s">
        <v>549</v>
      </c>
      <c r="G41" s="846">
        <v>15</v>
      </c>
      <c r="H41" s="847">
        <v>56</v>
      </c>
      <c r="I41" s="1520">
        <v>840</v>
      </c>
      <c r="J41" s="1450">
        <v>1213.9775999999999</v>
      </c>
      <c r="K41" s="1551">
        <f>'Dopłaty stopowe'!$R$9*G41</f>
        <v>360.1395</v>
      </c>
      <c r="L41" s="1551">
        <f t="shared" si="0"/>
        <v>104.94113999999999</v>
      </c>
      <c r="M41" s="1391">
        <f>(J41*(1-(VLOOKUP(A41,'Cennik numeryczny'!$A$2:$N$1462,14,FALSE)))+K41)/G41</f>
        <v>104.94113999999999</v>
      </c>
      <c r="N41" s="1065" t="str">
        <f>VLOOKUP($A41,'Cennik numeryczny'!$A$2:$K$1857,10,FALSE)</f>
        <v>A</v>
      </c>
      <c r="O41" s="1082">
        <f>VLOOKUP($A41,'Cennik numeryczny'!$A$2:$K$1857,11,FALSE)</f>
        <v>15</v>
      </c>
      <c r="P41" s="1083" t="s">
        <v>3830</v>
      </c>
      <c r="Q41" s="503"/>
    </row>
    <row r="42" spans="1:17" ht="13">
      <c r="A42" s="1626">
        <v>1653109820</v>
      </c>
      <c r="B42" s="352"/>
      <c r="C42" s="731"/>
      <c r="D42" s="730"/>
      <c r="E42" s="890">
        <v>1</v>
      </c>
      <c r="F42" s="2297" t="s">
        <v>549</v>
      </c>
      <c r="G42" s="2273">
        <v>15</v>
      </c>
      <c r="H42" s="892">
        <v>56</v>
      </c>
      <c r="I42" s="1509">
        <v>840</v>
      </c>
      <c r="J42" s="2324">
        <v>1140.9552000000001</v>
      </c>
      <c r="K42" s="1545">
        <f>'Dopłaty stopowe'!$R$9*G42</f>
        <v>360.1395</v>
      </c>
      <c r="L42" s="1545">
        <f t="shared" si="0"/>
        <v>100.07298</v>
      </c>
      <c r="M42" s="1396">
        <f>(J42*(1-(VLOOKUP(A42,'Cennik numeryczny'!$A$2:$N$1462,14,FALSE)))+K42)/G42</f>
        <v>100.07298</v>
      </c>
      <c r="N42" s="1070" t="str">
        <f>VLOOKUP($A42,'Cennik numeryczny'!$A$2:$K$1857,10,FALSE)</f>
        <v>A</v>
      </c>
      <c r="O42" s="994">
        <f>VLOOKUP($A42,'Cennik numeryczny'!$A$2:$K$1857,11,FALSE)</f>
        <v>15</v>
      </c>
      <c r="P42" s="1084" t="s">
        <v>3830</v>
      </c>
      <c r="Q42" s="503"/>
    </row>
    <row r="43" spans="1:17" ht="13.5" thickBot="1">
      <c r="A43" s="1630">
        <v>1653129820</v>
      </c>
      <c r="B43" s="837"/>
      <c r="C43" s="779"/>
      <c r="D43" s="838"/>
      <c r="E43" s="1169">
        <v>1.2</v>
      </c>
      <c r="F43" s="2299" t="s">
        <v>549</v>
      </c>
      <c r="G43" s="1605">
        <v>15</v>
      </c>
      <c r="H43" s="1170">
        <v>56</v>
      </c>
      <c r="I43" s="1515">
        <v>840</v>
      </c>
      <c r="J43" s="1454">
        <v>1013.6907</v>
      </c>
      <c r="K43" s="1547">
        <f>'Dopłaty stopowe'!$R$9*G43</f>
        <v>360.1395</v>
      </c>
      <c r="L43" s="1547">
        <f t="shared" si="0"/>
        <v>91.588679999999997</v>
      </c>
      <c r="M43" s="1417">
        <f>(J43*(1-(VLOOKUP(A43,'Cennik numeryczny'!$A$2:$N$1462,14,FALSE)))+K43)/G43</f>
        <v>91.588679999999997</v>
      </c>
      <c r="N43" s="1072" t="str">
        <f>VLOOKUP($A43,'Cennik numeryczny'!$A$2:$K$1857,10,FALSE)</f>
        <v>A</v>
      </c>
      <c r="O43" s="1517">
        <f>VLOOKUP($A43,'Cennik numeryczny'!$A$2:$K$1857,11,FALSE)</f>
        <v>15</v>
      </c>
      <c r="P43" s="1518" t="s">
        <v>3830</v>
      </c>
      <c r="Q43" s="503"/>
    </row>
    <row r="44" spans="1:17" ht="13.5" thickTop="1">
      <c r="A44" s="2308">
        <v>1654109820</v>
      </c>
      <c r="B44" s="1331" t="s">
        <v>243</v>
      </c>
      <c r="C44" s="771" t="s">
        <v>366</v>
      </c>
      <c r="D44" s="875" t="s">
        <v>244</v>
      </c>
      <c r="E44" s="1559">
        <v>1</v>
      </c>
      <c r="F44" s="2309" t="s">
        <v>549</v>
      </c>
      <c r="G44" s="2304">
        <v>15</v>
      </c>
      <c r="H44" s="2268">
        <v>56</v>
      </c>
      <c r="I44" s="2305">
        <v>840</v>
      </c>
      <c r="J44" s="1450">
        <v>1519.4915999999998</v>
      </c>
      <c r="K44" s="1551">
        <f>'Dopłaty stopowe'!$R$10*G44</f>
        <v>492.20249999999999</v>
      </c>
      <c r="L44" s="1551">
        <f t="shared" si="0"/>
        <v>134.11293999999998</v>
      </c>
      <c r="M44" s="2583">
        <f>(J44*(1-(VLOOKUP(A44,'Cennik numeryczny'!$A$2:$N$1462,14,FALSE)))+K44)/G44</f>
        <v>134.11293999999998</v>
      </c>
      <c r="N44" s="1560" t="str">
        <f>VLOOKUP($A44,'Cennik numeryczny'!$A$2:$K$1857,10,FALSE)</f>
        <v>A</v>
      </c>
      <c r="O44" s="1082">
        <f>VLOOKUP($A44,'Cennik numeryczny'!$A$2:$K$1857,11,FALSE)</f>
        <v>15</v>
      </c>
      <c r="P44" s="1083" t="s">
        <v>3830</v>
      </c>
      <c r="Q44" s="503"/>
    </row>
    <row r="45" spans="1:17" ht="13.5" thickBot="1">
      <c r="A45" s="1630">
        <v>1654129820</v>
      </c>
      <c r="B45" s="1503"/>
      <c r="C45" s="779"/>
      <c r="D45" s="1168"/>
      <c r="E45" s="1169">
        <v>1.2</v>
      </c>
      <c r="F45" s="2299" t="s">
        <v>549</v>
      </c>
      <c r="G45" s="1605">
        <v>15</v>
      </c>
      <c r="H45" s="1170">
        <v>56</v>
      </c>
      <c r="I45" s="1515">
        <v>840</v>
      </c>
      <c r="J45" s="1454">
        <v>1473.5853</v>
      </c>
      <c r="K45" s="1547">
        <f>'Dopłaty stopowe'!$R$10*G45</f>
        <v>492.20249999999999</v>
      </c>
      <c r="L45" s="1547">
        <f t="shared" si="0"/>
        <v>131.05252000000002</v>
      </c>
      <c r="M45" s="1417">
        <f>(J45*(1-(VLOOKUP(A45,'Cennik numeryczny'!$A$2:$N$1462,14,FALSE)))+K45)/G45</f>
        <v>131.05252000000002</v>
      </c>
      <c r="N45" s="1171" t="str">
        <f>VLOOKUP($A45,'Cennik numeryczny'!$A$2:$K$1857,10,FALSE)</f>
        <v>A</v>
      </c>
      <c r="O45" s="1517">
        <f>VLOOKUP($A45,'Cennik numeryczny'!$A$2:$K$1857,11,FALSE)</f>
        <v>15</v>
      </c>
      <c r="P45" s="1518" t="s">
        <v>3830</v>
      </c>
      <c r="Q45" s="503"/>
    </row>
    <row r="46" spans="1:17" ht="13.5" thickTop="1">
      <c r="A46" s="842">
        <v>1670089820</v>
      </c>
      <c r="B46" s="1331" t="s">
        <v>315</v>
      </c>
      <c r="C46" s="771" t="s">
        <v>830</v>
      </c>
      <c r="D46" s="875" t="s">
        <v>829</v>
      </c>
      <c r="E46" s="893">
        <v>0.8</v>
      </c>
      <c r="F46" s="2293" t="s">
        <v>549</v>
      </c>
      <c r="G46" s="846">
        <v>15</v>
      </c>
      <c r="H46" s="847">
        <v>50</v>
      </c>
      <c r="I46" s="1520">
        <v>750</v>
      </c>
      <c r="J46" s="1450">
        <v>1813.5413999999998</v>
      </c>
      <c r="K46" s="1551">
        <f>'Dopłaty stopowe'!$R$15*G46</f>
        <v>471.19650000000001</v>
      </c>
      <c r="L46" s="1551">
        <f t="shared" si="0"/>
        <v>152.31586000000001</v>
      </c>
      <c r="M46" s="1391">
        <f>(J46*(1-(VLOOKUP(A46,'Cennik numeryczny'!$A$2:$N$1462,14,FALSE)))+K46)/G46</f>
        <v>152.31586000000001</v>
      </c>
      <c r="N46" s="1065" t="str">
        <f>VLOOKUP($A46,'Cennik numeryczny'!$A$2:$K$1857,10,FALSE)</f>
        <v>A</v>
      </c>
      <c r="O46" s="1082">
        <f>VLOOKUP($A46,'Cennik numeryczny'!$A$2:$K$1857,11,FALSE)</f>
        <v>15</v>
      </c>
      <c r="P46" s="1083" t="s">
        <v>3830</v>
      </c>
      <c r="Q46" s="503"/>
    </row>
    <row r="47" spans="1:17" ht="13">
      <c r="A47" s="757">
        <v>1670109820</v>
      </c>
      <c r="B47" s="352"/>
      <c r="C47" s="731"/>
      <c r="D47" s="730"/>
      <c r="E47" s="890">
        <v>1</v>
      </c>
      <c r="F47" s="2297" t="s">
        <v>549</v>
      </c>
      <c r="G47" s="2273">
        <v>15</v>
      </c>
      <c r="H47" s="892">
        <v>50</v>
      </c>
      <c r="I47" s="1509">
        <v>750</v>
      </c>
      <c r="J47" s="2324">
        <v>1803.9780000000001</v>
      </c>
      <c r="K47" s="1545">
        <f>'Dopłaty stopowe'!$R$15*G47</f>
        <v>471.19650000000001</v>
      </c>
      <c r="L47" s="1545">
        <f t="shared" si="0"/>
        <v>151.67830000000001</v>
      </c>
      <c r="M47" s="1396">
        <f>(J47*(1-(VLOOKUP(A47,'Cennik numeryczny'!$A$2:$N$1462,14,FALSE)))+K47)/G47</f>
        <v>151.67830000000001</v>
      </c>
      <c r="N47" s="1070" t="str">
        <f>VLOOKUP($A47,'Cennik numeryczny'!$A$2:$K$1857,10,FALSE)</f>
        <v>A</v>
      </c>
      <c r="O47" s="994">
        <f>VLOOKUP($A47,'Cennik numeryczny'!$A$2:$K$1857,11,FALSE)</f>
        <v>15</v>
      </c>
      <c r="P47" s="1084" t="s">
        <v>3830</v>
      </c>
      <c r="Q47" s="503"/>
    </row>
    <row r="48" spans="1:17" ht="13.5" thickBot="1">
      <c r="A48" s="756">
        <v>1670129820</v>
      </c>
      <c r="B48" s="837"/>
      <c r="C48" s="779"/>
      <c r="D48" s="838"/>
      <c r="E48" s="1169">
        <v>1.2</v>
      </c>
      <c r="F48" s="2299" t="s">
        <v>549</v>
      </c>
      <c r="G48" s="1605">
        <v>15</v>
      </c>
      <c r="H48" s="1170">
        <v>50</v>
      </c>
      <c r="I48" s="1515">
        <v>750</v>
      </c>
      <c r="J48" s="1454">
        <v>1813.5413999999998</v>
      </c>
      <c r="K48" s="1547">
        <f>'Dopłaty stopowe'!$R$15*G48</f>
        <v>471.19650000000001</v>
      </c>
      <c r="L48" s="1547">
        <f t="shared" si="0"/>
        <v>152.31586000000001</v>
      </c>
      <c r="M48" s="1417">
        <f>(J48*(1-(VLOOKUP(A48,'Cennik numeryczny'!$A$2:$N$1462,14,FALSE)))+K48)/G48</f>
        <v>152.31586000000001</v>
      </c>
      <c r="N48" s="1171" t="str">
        <f>VLOOKUP($A48,'Cennik numeryczny'!$A$2:$K$1857,10,FALSE)</f>
        <v>A</v>
      </c>
      <c r="O48" s="1517">
        <f>VLOOKUP($A48,'Cennik numeryczny'!$A$2:$K$1857,11,FALSE)</f>
        <v>15</v>
      </c>
      <c r="P48" s="1518" t="s">
        <v>3830</v>
      </c>
      <c r="Q48" s="503"/>
    </row>
    <row r="49" spans="1:17" ht="13.5" thickTop="1">
      <c r="A49" s="835">
        <v>1675109820</v>
      </c>
      <c r="B49" s="1331" t="s">
        <v>314</v>
      </c>
      <c r="C49" s="771" t="s">
        <v>832</v>
      </c>
      <c r="D49" s="875" t="s">
        <v>831</v>
      </c>
      <c r="E49" s="893">
        <v>1</v>
      </c>
      <c r="F49" s="2293" t="s">
        <v>549</v>
      </c>
      <c r="G49" s="846">
        <v>15</v>
      </c>
      <c r="H49" s="847">
        <v>50</v>
      </c>
      <c r="I49" s="1520">
        <v>750</v>
      </c>
      <c r="J49" s="1450">
        <v>1657.0817999999999</v>
      </c>
      <c r="K49" s="1551">
        <f>'Dopłaty stopowe'!$R$16*G49</f>
        <v>327.62700000000001</v>
      </c>
      <c r="L49" s="1551">
        <f t="shared" si="0"/>
        <v>132.31392</v>
      </c>
      <c r="M49" s="1391">
        <f>(J49*(1-(VLOOKUP(A49,'Cennik numeryczny'!$A$2:$N$1462,14,FALSE)))+K49)/G49</f>
        <v>132.31392</v>
      </c>
      <c r="N49" s="1065" t="str">
        <f>VLOOKUP($A49,'Cennik numeryczny'!$A$2:$K$1857,10,FALSE)</f>
        <v>A</v>
      </c>
      <c r="O49" s="1082">
        <f>VLOOKUP($A49,'Cennik numeryczny'!$A$2:$K$1857,11,FALSE)</f>
        <v>15</v>
      </c>
      <c r="P49" s="1083" t="s">
        <v>3830</v>
      </c>
      <c r="Q49" s="503"/>
    </row>
    <row r="50" spans="1:17" ht="13.5" thickBot="1">
      <c r="A50" s="1630">
        <v>1675129820</v>
      </c>
      <c r="B50" s="837"/>
      <c r="C50" s="779"/>
      <c r="D50" s="838"/>
      <c r="E50" s="1169">
        <v>1.2</v>
      </c>
      <c r="F50" s="2299" t="s">
        <v>549</v>
      </c>
      <c r="G50" s="1605">
        <v>15</v>
      </c>
      <c r="H50" s="1170">
        <v>50</v>
      </c>
      <c r="I50" s="1515">
        <v>750</v>
      </c>
      <c r="J50" s="1454">
        <v>1600.731</v>
      </c>
      <c r="K50" s="1547">
        <f>'Dopłaty stopowe'!$R$16*G50</f>
        <v>327.62700000000001</v>
      </c>
      <c r="L50" s="1547">
        <f t="shared" si="0"/>
        <v>128.55719999999999</v>
      </c>
      <c r="M50" s="1417">
        <f>(J50*(1-(VLOOKUP(A50,'Cennik numeryczny'!$A$2:$N$1462,14,FALSE)))+K50)/G50</f>
        <v>128.55719999999999</v>
      </c>
      <c r="N50" s="1072" t="str">
        <f>VLOOKUP($A50,'Cennik numeryczny'!$A$2:$K$1857,10,FALSE)</f>
        <v>A</v>
      </c>
      <c r="O50" s="1517">
        <f>VLOOKUP($A50,'Cennik numeryczny'!$A$2:$K$1857,11,FALSE)</f>
        <v>15</v>
      </c>
      <c r="P50" s="1518" t="s">
        <v>3830</v>
      </c>
      <c r="Q50" s="503"/>
    </row>
    <row r="51" spans="1:17" ht="13.5" thickTop="1">
      <c r="A51" s="835">
        <v>1676109320</v>
      </c>
      <c r="B51" s="1331" t="s">
        <v>299</v>
      </c>
      <c r="C51" s="1087" t="s">
        <v>366</v>
      </c>
      <c r="D51" s="875" t="s">
        <v>365</v>
      </c>
      <c r="E51" s="893">
        <v>1</v>
      </c>
      <c r="F51" s="2293" t="s">
        <v>567</v>
      </c>
      <c r="G51" s="846">
        <v>250</v>
      </c>
      <c r="H51" s="847">
        <v>2</v>
      </c>
      <c r="I51" s="2300">
        <v>500</v>
      </c>
      <c r="J51" s="1450">
        <v>10483.1397</v>
      </c>
      <c r="K51" s="1551">
        <f>'Dopłaty stopowe'!$R$18*G51</f>
        <v>1560.95</v>
      </c>
      <c r="L51" s="1551">
        <f t="shared" si="0"/>
        <v>48.176358800000003</v>
      </c>
      <c r="M51" s="1391">
        <f>(J51*(1-(VLOOKUP(A51,'Cennik numeryczny'!$A$2:$N$1462,14,FALSE)))+K51)/G51</f>
        <v>48.176358800000003</v>
      </c>
      <c r="N51" s="1065" t="str">
        <f>VLOOKUP($A51,'Cennik numeryczny'!$A$2:$K$1857,10,FALSE)</f>
        <v>A</v>
      </c>
      <c r="O51" s="1082">
        <f>VLOOKUP($A51,'Cennik numeryczny'!$A$2:$K$1857,11,FALSE)</f>
        <v>250</v>
      </c>
      <c r="P51" s="1083" t="s">
        <v>3830</v>
      </c>
      <c r="Q51" s="503"/>
    </row>
    <row r="52" spans="1:17">
      <c r="A52" s="1626">
        <v>1676109820</v>
      </c>
      <c r="B52" s="730"/>
      <c r="C52" s="731"/>
      <c r="D52" s="730"/>
      <c r="E52" s="745">
        <v>1</v>
      </c>
      <c r="F52" s="2301" t="s">
        <v>549</v>
      </c>
      <c r="G52" s="2275">
        <v>15</v>
      </c>
      <c r="H52" s="746">
        <v>56</v>
      </c>
      <c r="I52" s="1523">
        <v>840</v>
      </c>
      <c r="J52" s="2324">
        <v>562.71600000000001</v>
      </c>
      <c r="K52" s="1545">
        <f>'Dopłaty stopowe'!$R$18*G52</f>
        <v>93.657000000000011</v>
      </c>
      <c r="L52" s="1545">
        <f t="shared" si="0"/>
        <v>43.758200000000002</v>
      </c>
      <c r="M52" s="1445">
        <f>(J52*(1-(VLOOKUP(A52,'Cennik numeryczny'!$A$2:$N$1462,14,FALSE)))+K52)/G52</f>
        <v>43.758200000000002</v>
      </c>
      <c r="N52" s="1446" t="str">
        <f>VLOOKUP($A52,'Cennik numeryczny'!$A$2:$K$1857,10,FALSE)</f>
        <v>A</v>
      </c>
      <c r="O52" s="994">
        <f>VLOOKUP($A52,'Cennik numeryczny'!$A$2:$K$1857,11,FALSE)</f>
        <v>15</v>
      </c>
      <c r="P52" s="1084" t="s">
        <v>3830</v>
      </c>
      <c r="Q52" s="503"/>
    </row>
    <row r="53" spans="1:17">
      <c r="A53" s="2310">
        <v>1676129820</v>
      </c>
      <c r="B53" s="730"/>
      <c r="C53" s="731"/>
      <c r="D53" s="730"/>
      <c r="E53" s="745">
        <v>1.2</v>
      </c>
      <c r="F53" s="2301" t="s">
        <v>549</v>
      </c>
      <c r="G53" s="2275">
        <v>15</v>
      </c>
      <c r="H53" s="746">
        <v>56</v>
      </c>
      <c r="I53" s="1523">
        <v>840</v>
      </c>
      <c r="J53" s="2324">
        <v>590.90129999999999</v>
      </c>
      <c r="K53" s="1545">
        <f>'Dopłaty stopowe'!$R$18*G53</f>
        <v>93.657000000000011</v>
      </c>
      <c r="L53" s="1545">
        <f t="shared" si="0"/>
        <v>45.637219999999999</v>
      </c>
      <c r="M53" s="1445">
        <f>(J53*(1-(VLOOKUP(A53,'Cennik numeryczny'!$A$2:$N$1462,14,FALSE)))+K53)/G53</f>
        <v>45.637219999999999</v>
      </c>
      <c r="N53" s="1446" t="str">
        <f>VLOOKUP($A53,'Cennik numeryczny'!$A$2:$K$1857,10,FALSE)</f>
        <v>C</v>
      </c>
      <c r="O53" s="994">
        <f>VLOOKUP($A53,'Cennik numeryczny'!$A$2:$K$1857,11,FALSE)</f>
        <v>840</v>
      </c>
      <c r="P53" s="1084" t="s">
        <v>3830</v>
      </c>
      <c r="Q53" s="503"/>
    </row>
    <row r="54" spans="1:17" ht="13" thickBot="1">
      <c r="A54" s="1630">
        <v>1676129320</v>
      </c>
      <c r="B54" s="780"/>
      <c r="C54" s="779"/>
      <c r="D54" s="1168"/>
      <c r="E54" s="1169">
        <v>1.2</v>
      </c>
      <c r="F54" s="2299" t="s">
        <v>567</v>
      </c>
      <c r="G54" s="1605">
        <v>250</v>
      </c>
      <c r="H54" s="1170">
        <v>2</v>
      </c>
      <c r="I54" s="2311">
        <v>500</v>
      </c>
      <c r="J54" s="1454">
        <v>8857.5498000000007</v>
      </c>
      <c r="K54" s="1547">
        <f>'Dopłaty stopowe'!$R$18*G54</f>
        <v>1560.95</v>
      </c>
      <c r="L54" s="1547">
        <f t="shared" si="0"/>
        <v>41.673999200000004</v>
      </c>
      <c r="M54" s="2534">
        <f>(J54*(1-(VLOOKUP(A54,'Cennik numeryczny'!$A$2:$N$1462,14,FALSE)))+K54)/G54</f>
        <v>41.673999200000004</v>
      </c>
      <c r="N54" s="1171" t="str">
        <f>VLOOKUP($A54,'Cennik numeryczny'!$A$2:$K$1857,10,FALSE)</f>
        <v>A</v>
      </c>
      <c r="O54" s="1517">
        <f>VLOOKUP($A54,'Cennik numeryczny'!$A$2:$K$1857,11,FALSE)</f>
        <v>250</v>
      </c>
      <c r="P54" s="1518" t="s">
        <v>3830</v>
      </c>
      <c r="Q54" s="503"/>
    </row>
    <row r="55" spans="1:17" ht="13.5" thickTop="1">
      <c r="A55" s="1635">
        <v>1678109820</v>
      </c>
      <c r="B55" s="321" t="s">
        <v>4629</v>
      </c>
      <c r="C55" s="731"/>
      <c r="D55" s="731" t="s">
        <v>4630</v>
      </c>
      <c r="E55" s="888">
        <v>1</v>
      </c>
      <c r="F55" s="2307" t="s">
        <v>549</v>
      </c>
      <c r="G55" s="844">
        <v>15</v>
      </c>
      <c r="H55" s="769">
        <v>56</v>
      </c>
      <c r="I55" s="2312">
        <v>840</v>
      </c>
      <c r="J55" s="2408">
        <v>712.07729999999992</v>
      </c>
      <c r="K55" s="1543">
        <f>'Dopłaty stopowe'!$R$18*G55</f>
        <v>93.657000000000011</v>
      </c>
      <c r="L55" s="1543">
        <f>(J55+K55)/G55</f>
        <v>53.715619999999994</v>
      </c>
      <c r="M55" s="1405">
        <f>(J55*(1-(VLOOKUP(A55,'Cennik numeryczny'!$A$2:$N$1462,14,FALSE)))+K55)/G55</f>
        <v>53.715619999999994</v>
      </c>
      <c r="N55" s="1406" t="str">
        <f>VLOOKUP($A55,'Cennik numeryczny'!$A$2:$K$1857,10,FALSE)</f>
        <v>A</v>
      </c>
      <c r="O55" s="1531">
        <f>VLOOKUP($A55,'Cennik numeryczny'!$A$2:$K$1857,11,FALSE)</f>
        <v>15</v>
      </c>
      <c r="P55" s="1532" t="s">
        <v>3830</v>
      </c>
      <c r="Q55" s="503"/>
    </row>
    <row r="56" spans="1:17" ht="13" thickBot="1">
      <c r="A56" s="1628">
        <v>1678109320</v>
      </c>
      <c r="B56" s="779"/>
      <c r="C56" s="779"/>
      <c r="D56" s="779"/>
      <c r="E56" s="974">
        <v>1</v>
      </c>
      <c r="F56" s="2295" t="s">
        <v>567</v>
      </c>
      <c r="G56" s="840">
        <v>250</v>
      </c>
      <c r="H56" s="841">
        <v>2</v>
      </c>
      <c r="I56" s="2313">
        <v>500</v>
      </c>
      <c r="J56" s="1454">
        <v>11692.5039</v>
      </c>
      <c r="K56" s="1547">
        <f>'Dopłaty stopowe'!$R$18*G56</f>
        <v>1560.95</v>
      </c>
      <c r="L56" s="1547">
        <f>(J56+K56)/G56</f>
        <v>53.013815600000001</v>
      </c>
      <c r="M56" s="1400">
        <f>(J56*(1-(VLOOKUP(A56,'Cennik numeryczny'!$A$2:$N$1462,14,FALSE)))+K56)/G56</f>
        <v>53.013815600000001</v>
      </c>
      <c r="N56" s="1068" t="str">
        <f>VLOOKUP($A56,'Cennik numeryczny'!$A$2:$K$1857,10,FALSE)</f>
        <v>A</v>
      </c>
      <c r="O56" s="995">
        <f>VLOOKUP($A56,'Cennik numeryczny'!$A$2:$K$1857,11,FALSE)</f>
        <v>250</v>
      </c>
      <c r="P56" s="1085" t="s">
        <v>3830</v>
      </c>
      <c r="Q56" s="503"/>
    </row>
    <row r="57" spans="1:17" ht="14" thickTop="1" thickBot="1">
      <c r="A57" s="1333">
        <v>1679129820</v>
      </c>
      <c r="B57" s="837" t="s">
        <v>4071</v>
      </c>
      <c r="C57" s="779"/>
      <c r="D57" s="1168" t="s">
        <v>4072</v>
      </c>
      <c r="E57" s="1300">
        <v>1.2</v>
      </c>
      <c r="F57" s="2303" t="s">
        <v>549</v>
      </c>
      <c r="G57" s="1675">
        <v>15</v>
      </c>
      <c r="H57" s="1302">
        <v>56</v>
      </c>
      <c r="I57" s="1693">
        <v>840</v>
      </c>
      <c r="J57" s="2549">
        <v>1063.7846999999999</v>
      </c>
      <c r="K57" s="1557">
        <f>'Dopłaty stopowe'!$R$19*G57</f>
        <v>187.93799999999999</v>
      </c>
      <c r="L57" s="1557">
        <f>(J57+K57)/G57</f>
        <v>83.448179999999994</v>
      </c>
      <c r="M57" s="2409">
        <f>(J57*(1-(VLOOKUP(A57,'Cennik numeryczny'!$A$2:$N$1462,14,FALSE)))+K57)/G57</f>
        <v>83.448179999999994</v>
      </c>
      <c r="N57" s="1609" t="str">
        <f>VLOOKUP($A57,'Cennik numeryczny'!$A$2:$K$1857,10,FALSE)</f>
        <v>A</v>
      </c>
      <c r="O57" s="1351">
        <f>VLOOKUP($A57,'Cennik numeryczny'!$A$2:$K$1857,11,FALSE)</f>
        <v>15</v>
      </c>
      <c r="P57" s="1352" t="s">
        <v>3830</v>
      </c>
      <c r="Q57" s="503"/>
    </row>
    <row r="58" spans="1:17" ht="13.5" thickTop="1">
      <c r="A58" s="835">
        <v>1684109820</v>
      </c>
      <c r="B58" s="1331" t="s">
        <v>5271</v>
      </c>
      <c r="C58" s="731"/>
      <c r="D58" s="730" t="s">
        <v>5272</v>
      </c>
      <c r="E58" s="893">
        <v>1</v>
      </c>
      <c r="F58" s="2293" t="s">
        <v>549</v>
      </c>
      <c r="G58" s="846">
        <v>15</v>
      </c>
      <c r="H58" s="847">
        <v>56</v>
      </c>
      <c r="I58" s="846">
        <v>840</v>
      </c>
      <c r="J58" s="1450">
        <v>859.04280000000006</v>
      </c>
      <c r="K58" s="1551">
        <f>'Dopłaty stopowe'!$R$22*G58</f>
        <v>246.86399999999998</v>
      </c>
      <c r="L58" s="1551">
        <f>(J58+K58)/G58</f>
        <v>73.727119999999999</v>
      </c>
      <c r="M58" s="1391">
        <f>(J58*(1-(VLOOKUP(A58,'Cennik numeryczny'!$A$2:$N$1462,14,FALSE)))+K58)/G58</f>
        <v>73.727119999999999</v>
      </c>
      <c r="N58" s="1065" t="str">
        <f>VLOOKUP($A58,'Cennik numeryczny'!$A$2:$K$1857,10,FALSE)</f>
        <v>C</v>
      </c>
      <c r="O58" s="1082">
        <f>VLOOKUP($A58,'Cennik numeryczny'!$A$2:$K$1857,11,FALSE)</f>
        <v>840</v>
      </c>
      <c r="P58" s="1083" t="s">
        <v>3830</v>
      </c>
      <c r="Q58" s="503"/>
    </row>
    <row r="59" spans="1:17" ht="13.5" thickBot="1">
      <c r="A59" s="848">
        <v>1684109320</v>
      </c>
      <c r="B59" s="352"/>
      <c r="C59" s="731"/>
      <c r="D59" s="730"/>
      <c r="E59" s="976">
        <v>1</v>
      </c>
      <c r="F59" s="2314" t="s">
        <v>567</v>
      </c>
      <c r="G59" s="2315">
        <v>250</v>
      </c>
      <c r="H59" s="850">
        <v>2</v>
      </c>
      <c r="I59" s="2316">
        <v>500</v>
      </c>
      <c r="J59" s="2404">
        <v>14126.458499999999</v>
      </c>
      <c r="K59" s="1557">
        <f>'Dopłaty stopowe'!$R$22*G59</f>
        <v>4114.3999999999996</v>
      </c>
      <c r="L59" s="1556">
        <f t="shared" ref="L59" si="2">(J59+K59)/G59</f>
        <v>72.963433999999992</v>
      </c>
      <c r="M59" s="1423">
        <f>(J59*(1-(VLOOKUP(A59,'Cennik numeryczny'!$A$2:$N$1462,14,FALSE)))+K59)/G59</f>
        <v>72.963433999999992</v>
      </c>
      <c r="N59" s="1086" t="str">
        <f>VLOOKUP($A59,'Cennik numeryczny'!$A$2:$K$1857,10,FALSE)</f>
        <v>S</v>
      </c>
      <c r="O59" s="1528">
        <f>VLOOKUP($A59,'Cennik numeryczny'!$A$2:$K$1857,11,FALSE)</f>
        <v>500</v>
      </c>
      <c r="P59" s="1529" t="s">
        <v>3830</v>
      </c>
      <c r="Q59" s="503"/>
    </row>
    <row r="60" spans="1:17" s="626" customFormat="1" ht="13.5" thickTop="1">
      <c r="A60" s="835">
        <v>1686089820</v>
      </c>
      <c r="B60" s="1331" t="s">
        <v>313</v>
      </c>
      <c r="C60" s="771" t="s">
        <v>834</v>
      </c>
      <c r="D60" s="875" t="s">
        <v>833</v>
      </c>
      <c r="E60" s="893">
        <v>0.8</v>
      </c>
      <c r="F60" s="2293" t="s">
        <v>549</v>
      </c>
      <c r="G60" s="846">
        <v>15</v>
      </c>
      <c r="H60" s="847">
        <v>56</v>
      </c>
      <c r="I60" s="2300">
        <v>840</v>
      </c>
      <c r="J60" s="1450">
        <v>1545.7365</v>
      </c>
      <c r="K60" s="1551">
        <f>'Dopłaty stopowe'!$R$23*G60</f>
        <v>415.32149999999996</v>
      </c>
      <c r="L60" s="1551">
        <f>(J60+K60)/G60</f>
        <v>130.7372</v>
      </c>
      <c r="M60" s="1391">
        <f>(J60*(1-(VLOOKUP(A60,'Cennik numeryczny'!$A$2:$N$1462,14,FALSE)))+K60)/G60</f>
        <v>130.7372</v>
      </c>
      <c r="N60" s="1065" t="str">
        <f>VLOOKUP($A60,'Cennik numeryczny'!$A$2:$K$1857,10,FALSE)</f>
        <v>A</v>
      </c>
      <c r="O60" s="1082">
        <f>VLOOKUP($A60,'Cennik numeryczny'!$A$2:$K$1857,11,FALSE)</f>
        <v>15</v>
      </c>
      <c r="P60" s="1083" t="s">
        <v>3830</v>
      </c>
      <c r="Q60" s="503"/>
    </row>
    <row r="61" spans="1:17" ht="13">
      <c r="A61" s="1770">
        <v>1686109820</v>
      </c>
      <c r="B61" s="352"/>
      <c r="C61" s="731"/>
      <c r="D61" s="730"/>
      <c r="E61" s="888">
        <v>1</v>
      </c>
      <c r="F61" s="2307" t="s">
        <v>549</v>
      </c>
      <c r="G61" s="844">
        <v>15</v>
      </c>
      <c r="H61" s="769">
        <v>50</v>
      </c>
      <c r="I61" s="1526">
        <v>750</v>
      </c>
      <c r="J61" s="2324">
        <v>1487.8313999999998</v>
      </c>
      <c r="K61" s="1545">
        <f>'Dopłaty stopowe'!$R$23*G61</f>
        <v>415.32149999999996</v>
      </c>
      <c r="L61" s="1545">
        <f t="shared" si="0"/>
        <v>126.87685999999999</v>
      </c>
      <c r="M61" s="1405">
        <f>(J61*(1-(VLOOKUP(A61,'Cennik numeryczny'!$A$2:$N$1462,14,FALSE)))+K61)/G61</f>
        <v>126.87685999999999</v>
      </c>
      <c r="N61" s="1406" t="str">
        <f>VLOOKUP($A61,'Cennik numeryczny'!$A$2:$K$1857,10,FALSE)</f>
        <v>A</v>
      </c>
      <c r="O61" s="1531">
        <f>VLOOKUP($A61,'Cennik numeryczny'!$A$2:$K$1857,11,FALSE)</f>
        <v>15</v>
      </c>
      <c r="P61" s="1532" t="s">
        <v>3830</v>
      </c>
      <c r="Q61" s="503"/>
    </row>
    <row r="62" spans="1:17" ht="13">
      <c r="A62" s="1770">
        <v>1686109320</v>
      </c>
      <c r="B62" s="352"/>
      <c r="C62" s="731"/>
      <c r="D62" s="730"/>
      <c r="E62" s="888">
        <v>1</v>
      </c>
      <c r="F62" s="2307" t="s">
        <v>567</v>
      </c>
      <c r="G62" s="844">
        <v>250</v>
      </c>
      <c r="H62" s="769">
        <v>2</v>
      </c>
      <c r="I62" s="1526">
        <v>500</v>
      </c>
      <c r="J62" s="2324">
        <v>24546.426299999999</v>
      </c>
      <c r="K62" s="1545">
        <f>'Dopłaty stopowe'!$R$23*G62</f>
        <v>6922.0249999999996</v>
      </c>
      <c r="L62" s="1545">
        <f t="shared" ref="L62" si="3">(J62+K62)/G62</f>
        <v>125.87380520000001</v>
      </c>
      <c r="M62" s="1405">
        <f>(J62*(1-(VLOOKUP(A62,'Cennik numeryczny'!$A$2:$N$1462,14,FALSE)))+K62)/G62</f>
        <v>125.87380520000001</v>
      </c>
      <c r="N62" s="1406" t="str">
        <f>VLOOKUP($A62,'Cennik numeryczny'!$A$2:$K$1857,10,FALSE)</f>
        <v>S</v>
      </c>
      <c r="O62" s="1531">
        <f>VLOOKUP($A62,'Cennik numeryczny'!$A$2:$K$1857,11,FALSE)</f>
        <v>250</v>
      </c>
      <c r="P62" s="1532" t="s">
        <v>3830</v>
      </c>
      <c r="Q62" s="503"/>
    </row>
    <row r="63" spans="1:17" ht="13">
      <c r="A63" s="848">
        <v>1686129320</v>
      </c>
      <c r="B63" s="352"/>
      <c r="C63" s="731"/>
      <c r="D63" s="730"/>
      <c r="E63" s="976">
        <v>1.2</v>
      </c>
      <c r="F63" s="2314" t="s">
        <v>567</v>
      </c>
      <c r="G63" s="2315">
        <v>250</v>
      </c>
      <c r="H63" s="850">
        <v>2</v>
      </c>
      <c r="I63" s="1512">
        <v>500</v>
      </c>
      <c r="J63" s="2324">
        <v>24256.9503</v>
      </c>
      <c r="K63" s="1545">
        <f>'Dopłaty stopowe'!$R$23*G63</f>
        <v>6922.0249999999996</v>
      </c>
      <c r="L63" s="1545">
        <f>(J63+K63)/G63</f>
        <v>124.71590119999999</v>
      </c>
      <c r="M63" s="1423">
        <f>(J63*(1-(VLOOKUP(A63,'Cennik numeryczny'!$A$2:$N$1462,14,FALSE)))+K63)/G63</f>
        <v>124.71590119999999</v>
      </c>
      <c r="N63" s="1086" t="str">
        <f>VLOOKUP($A63,'Cennik numeryczny'!$A$2:$K$1857,10,FALSE)</f>
        <v>C</v>
      </c>
      <c r="O63" s="1528">
        <f>VLOOKUP($A63,'Cennik numeryczny'!$A$2:$K$1857,11,FALSE)</f>
        <v>500</v>
      </c>
      <c r="P63" s="1532" t="s">
        <v>3830</v>
      </c>
      <c r="Q63" s="503"/>
    </row>
    <row r="64" spans="1:17" ht="13.5" thickBot="1">
      <c r="A64" s="1630">
        <v>1686129820</v>
      </c>
      <c r="B64" s="837"/>
      <c r="C64" s="560"/>
      <c r="D64" s="838"/>
      <c r="E64" s="1169">
        <v>1.2</v>
      </c>
      <c r="F64" s="2299" t="s">
        <v>549</v>
      </c>
      <c r="G64" s="1605">
        <v>15</v>
      </c>
      <c r="H64" s="1170">
        <v>50</v>
      </c>
      <c r="I64" s="1515">
        <v>750</v>
      </c>
      <c r="J64" s="1454">
        <v>1465.8435000000002</v>
      </c>
      <c r="K64" s="1547">
        <f>'Dopłaty stopowe'!$R$23*G64</f>
        <v>415.32149999999996</v>
      </c>
      <c r="L64" s="1547">
        <f t="shared" si="0"/>
        <v>125.41100000000002</v>
      </c>
      <c r="M64" s="2534">
        <f>(J64*(1-(VLOOKUP(A64,'Cennik numeryczny'!$A$2:$N$1462,14,FALSE)))+K64)/G64</f>
        <v>125.41100000000002</v>
      </c>
      <c r="N64" s="1072" t="str">
        <f>VLOOKUP($A64,'Cennik numeryczny'!$A$2:$K$1857,10,FALSE)</f>
        <v>A</v>
      </c>
      <c r="O64" s="1517">
        <f>VLOOKUP($A64,'Cennik numeryczny'!$A$2:$K$1857,11,FALSE)</f>
        <v>15</v>
      </c>
      <c r="P64" s="1518" t="s">
        <v>3830</v>
      </c>
      <c r="Q64" s="503"/>
    </row>
    <row r="65" spans="1:17" ht="13.5" thickTop="1">
      <c r="A65" s="835">
        <v>1688109820</v>
      </c>
      <c r="B65" s="1331" t="s">
        <v>246</v>
      </c>
      <c r="C65" s="771" t="s">
        <v>247</v>
      </c>
      <c r="D65" s="875" t="s">
        <v>2956</v>
      </c>
      <c r="E65" s="893">
        <v>1</v>
      </c>
      <c r="F65" s="2293" t="s">
        <v>549</v>
      </c>
      <c r="G65" s="846">
        <v>15</v>
      </c>
      <c r="H65" s="847">
        <v>50</v>
      </c>
      <c r="I65" s="1520">
        <v>750</v>
      </c>
      <c r="J65" s="1450">
        <v>7164.6596999999992</v>
      </c>
      <c r="K65" s="1551">
        <f>'Dopłaty stopowe'!$R$25*G65</f>
        <v>475.911</v>
      </c>
      <c r="L65" s="1551">
        <f t="shared" si="0"/>
        <v>509.37137999999993</v>
      </c>
      <c r="M65" s="1391">
        <f>(J65*(1-(VLOOKUP(A65,'Cennik numeryczny'!$A$2:$N$1462,14,FALSE)))+K65)/G65</f>
        <v>509.37137999999993</v>
      </c>
      <c r="N65" s="1065" t="str">
        <f>VLOOKUP($A65,'Cennik numeryczny'!$A$2:$K$1857,10,FALSE)</f>
        <v>S</v>
      </c>
      <c r="O65" s="1082">
        <f>VLOOKUP($A65,'Cennik numeryczny'!$A$2:$K$1857,11,FALSE)</f>
        <v>15</v>
      </c>
      <c r="P65" s="1083" t="s">
        <v>3830</v>
      </c>
      <c r="Q65" s="503"/>
    </row>
    <row r="66" spans="1:17" ht="13.5" thickBot="1">
      <c r="A66" s="1631">
        <v>1688129820</v>
      </c>
      <c r="B66" s="837"/>
      <c r="C66" s="560"/>
      <c r="D66" s="1168"/>
      <c r="E66" s="1169">
        <v>1.2</v>
      </c>
      <c r="F66" s="2299" t="s">
        <v>549</v>
      </c>
      <c r="G66" s="1605">
        <v>15</v>
      </c>
      <c r="H66" s="1170">
        <v>50</v>
      </c>
      <c r="I66" s="1515">
        <v>750</v>
      </c>
      <c r="J66" s="1454">
        <v>7087.2516000000005</v>
      </c>
      <c r="K66" s="1547">
        <f>'Dopłaty stopowe'!$R$25*G66</f>
        <v>475.911</v>
      </c>
      <c r="L66" s="1547">
        <f t="shared" si="0"/>
        <v>504.21084000000002</v>
      </c>
      <c r="M66" s="1417">
        <f>(J66*(1-(VLOOKUP(A66,'Cennik numeryczny'!$A$2:$N$1462,14,FALSE)))+K66)/G66</f>
        <v>504.21084000000002</v>
      </c>
      <c r="N66" s="1072" t="str">
        <f>VLOOKUP($A66,'Cennik numeryczny'!$A$2:$K$1857,10,FALSE)</f>
        <v>A</v>
      </c>
      <c r="O66" s="1517">
        <f>VLOOKUP($A66,'Cennik numeryczny'!$A$2:$K$1857,11,FALSE)</f>
        <v>15</v>
      </c>
      <c r="P66" s="1518" t="s">
        <v>3830</v>
      </c>
      <c r="Q66" s="503"/>
    </row>
    <row r="67" spans="1:17" ht="13.5" thickTop="1">
      <c r="A67" s="1770">
        <v>1695089820</v>
      </c>
      <c r="B67" s="352" t="s">
        <v>312</v>
      </c>
      <c r="C67" s="321" t="s">
        <v>526</v>
      </c>
      <c r="D67" s="730" t="s">
        <v>835</v>
      </c>
      <c r="E67" s="888">
        <v>0.8</v>
      </c>
      <c r="F67" s="2307" t="s">
        <v>549</v>
      </c>
      <c r="G67" s="844">
        <v>15</v>
      </c>
      <c r="H67" s="769">
        <v>56</v>
      </c>
      <c r="I67" s="1526">
        <v>840</v>
      </c>
      <c r="J67" s="2408">
        <v>763.59689999999989</v>
      </c>
      <c r="K67" s="1543">
        <f>'Dopłaty stopowe'!$R$26*G67</f>
        <v>254.76600000000002</v>
      </c>
      <c r="L67" s="1543">
        <f t="shared" si="0"/>
        <v>67.890859999999989</v>
      </c>
      <c r="M67" s="1575">
        <f>(J67*(1-(VLOOKUP(A67,'Cennik numeryczny'!$A$2:$N$1462,14,FALSE)))+K67)/G67</f>
        <v>67.890859999999989</v>
      </c>
      <c r="N67" s="1697" t="str">
        <f>VLOOKUP($A67,'Cennik numeryczny'!$A$2:$K$1857,10,FALSE)</f>
        <v>A</v>
      </c>
      <c r="O67" s="1531">
        <f>VLOOKUP($A67,'Cennik numeryczny'!$A$2:$K$1857,11,FALSE)</f>
        <v>15</v>
      </c>
      <c r="P67" s="1532" t="s">
        <v>3830</v>
      </c>
      <c r="Q67" s="503"/>
    </row>
    <row r="68" spans="1:17" ht="13">
      <c r="A68" s="1626">
        <v>1695109320</v>
      </c>
      <c r="B68" s="352"/>
      <c r="C68" s="321"/>
      <c r="D68" s="730"/>
      <c r="E68" s="890">
        <v>1</v>
      </c>
      <c r="F68" s="2297" t="s">
        <v>567</v>
      </c>
      <c r="G68" s="2273">
        <v>250</v>
      </c>
      <c r="H68" s="892">
        <v>2</v>
      </c>
      <c r="I68" s="2317">
        <v>500</v>
      </c>
      <c r="J68" s="2324">
        <v>11810.1852</v>
      </c>
      <c r="K68" s="1545">
        <f>'Dopłaty stopowe'!$R$26*G68</f>
        <v>4246.1000000000004</v>
      </c>
      <c r="L68" s="1545">
        <f t="shared" si="0"/>
        <v>64.225140800000005</v>
      </c>
      <c r="M68" s="1396">
        <f>(J68*(1-(VLOOKUP(A68,'Cennik numeryczny'!$A$2:$N$1462,14,FALSE)))+K68)/G68</f>
        <v>64.225140800000005</v>
      </c>
      <c r="N68" s="1070" t="str">
        <f>VLOOKUP($A68,'Cennik numeryczny'!$A$2:$K$1857,10,FALSE)</f>
        <v>A</v>
      </c>
      <c r="O68" s="994">
        <f>VLOOKUP($A68,'Cennik numeryczny'!$A$2:$K$1857,11,FALSE)</f>
        <v>250</v>
      </c>
      <c r="P68" s="1084" t="s">
        <v>3830</v>
      </c>
      <c r="Q68" s="503"/>
    </row>
    <row r="69" spans="1:17" ht="13">
      <c r="A69" s="1626">
        <v>1695109820</v>
      </c>
      <c r="B69" s="352"/>
      <c r="C69" s="321"/>
      <c r="D69" s="730"/>
      <c r="E69" s="890">
        <v>1</v>
      </c>
      <c r="F69" s="2297" t="s">
        <v>549</v>
      </c>
      <c r="G69" s="2273">
        <v>15</v>
      </c>
      <c r="H69" s="892">
        <v>56</v>
      </c>
      <c r="I69" s="1509">
        <v>840</v>
      </c>
      <c r="J69" s="2324">
        <v>696.35609999999997</v>
      </c>
      <c r="K69" s="1545">
        <f>'Dopłaty stopowe'!$R$26*G69</f>
        <v>254.76600000000002</v>
      </c>
      <c r="L69" s="1545">
        <f t="shared" si="0"/>
        <v>63.408140000000003</v>
      </c>
      <c r="M69" s="1396">
        <f>(J69*(1-(VLOOKUP(A69,'Cennik numeryczny'!$A$2:$N$1462,14,FALSE)))+K69)/G69</f>
        <v>63.408140000000003</v>
      </c>
      <c r="N69" s="1070" t="str">
        <f>VLOOKUP($A69,'Cennik numeryczny'!$A$2:$K$1857,10,FALSE)</f>
        <v>A</v>
      </c>
      <c r="O69" s="994">
        <f>VLOOKUP($A69,'Cennik numeryczny'!$A$2:$K$1857,11,FALSE)</f>
        <v>15</v>
      </c>
      <c r="P69" s="1084" t="s">
        <v>3830</v>
      </c>
      <c r="Q69" s="503"/>
    </row>
    <row r="70" spans="1:17" ht="13">
      <c r="A70" s="1626">
        <v>1695129320</v>
      </c>
      <c r="B70" s="352"/>
      <c r="C70" s="321"/>
      <c r="D70" s="730"/>
      <c r="E70" s="745">
        <v>1.2</v>
      </c>
      <c r="F70" s="2301" t="s">
        <v>567</v>
      </c>
      <c r="G70" s="2275">
        <v>250</v>
      </c>
      <c r="H70" s="746">
        <v>2</v>
      </c>
      <c r="I70" s="2318">
        <v>500</v>
      </c>
      <c r="J70" s="2324">
        <v>11531.559600000001</v>
      </c>
      <c r="K70" s="1545">
        <f>'Dopłaty stopowe'!$R$26*G70</f>
        <v>4246.1000000000004</v>
      </c>
      <c r="L70" s="1545">
        <f t="shared" si="0"/>
        <v>63.110638400000006</v>
      </c>
      <c r="M70" s="1445">
        <f>(J70*(1-(VLOOKUP(A70,'Cennik numeryczny'!$A$2:$N$1462,14,FALSE)))+K70)/G70</f>
        <v>63.110638400000006</v>
      </c>
      <c r="N70" s="1446" t="str">
        <f>VLOOKUP($A70,'Cennik numeryczny'!$A$2:$K$1857,10,FALSE)</f>
        <v>A</v>
      </c>
      <c r="O70" s="994">
        <f>VLOOKUP($A70,'Cennik numeryczny'!$A$2:$K$1857,11,FALSE)</f>
        <v>250</v>
      </c>
      <c r="P70" s="1084" t="s">
        <v>3830</v>
      </c>
      <c r="Q70" s="503"/>
    </row>
    <row r="71" spans="1:17" ht="13.5" thickBot="1">
      <c r="A71" s="1630">
        <v>1695129820</v>
      </c>
      <c r="B71" s="837"/>
      <c r="C71" s="560"/>
      <c r="D71" s="838"/>
      <c r="E71" s="1169">
        <v>1.2</v>
      </c>
      <c r="F71" s="2299" t="s">
        <v>549</v>
      </c>
      <c r="G71" s="1605">
        <v>15</v>
      </c>
      <c r="H71" s="1605">
        <v>56</v>
      </c>
      <c r="I71" s="2311">
        <v>840</v>
      </c>
      <c r="J71" s="1454">
        <v>679.55579999999998</v>
      </c>
      <c r="K71" s="1547">
        <f>'Dopłaty stopowe'!$R$26*G71</f>
        <v>254.76600000000002</v>
      </c>
      <c r="L71" s="1547">
        <f t="shared" si="0"/>
        <v>62.288119999999999</v>
      </c>
      <c r="M71" s="1417">
        <f>(J71*(1-(VLOOKUP(A71,'Cennik numeryczny'!$A$2:$N$1462,14,FALSE)))+K71)/G71</f>
        <v>62.288119999999999</v>
      </c>
      <c r="N71" s="1072" t="str">
        <f>VLOOKUP($A71,'Cennik numeryczny'!$A$2:$K$1857,10,FALSE)</f>
        <v>A</v>
      </c>
      <c r="O71" s="1517">
        <f>VLOOKUP($A71,'Cennik numeryczny'!$A$2:$K$1857,11,FALSE)</f>
        <v>15</v>
      </c>
      <c r="P71" s="1518" t="s">
        <v>3830</v>
      </c>
      <c r="Q71" s="503"/>
    </row>
    <row r="72" spans="1:17" ht="14" thickTop="1" thickBot="1">
      <c r="A72" s="50"/>
      <c r="B72" s="51"/>
      <c r="C72" s="237"/>
      <c r="D72" s="54"/>
      <c r="E72" s="51"/>
      <c r="F72" s="237"/>
      <c r="G72" s="51"/>
      <c r="H72" s="51"/>
      <c r="I72" s="51"/>
      <c r="J72" s="51"/>
      <c r="K72" s="1093"/>
      <c r="L72" s="51"/>
      <c r="M72" s="51"/>
      <c r="N72" s="237"/>
      <c r="O72" s="237"/>
      <c r="P72" s="515"/>
    </row>
    <row r="73" spans="1:17">
      <c r="B73" s="123"/>
      <c r="C73" s="187"/>
      <c r="D73" s="123"/>
      <c r="E73" s="123"/>
      <c r="F73" s="187"/>
    </row>
    <row r="74" spans="1:17">
      <c r="B74" s="123"/>
      <c r="C74" s="187"/>
      <c r="D74" s="123"/>
      <c r="E74" s="123"/>
      <c r="F74" s="187"/>
    </row>
    <row r="75" spans="1:17">
      <c r="B75" s="123"/>
      <c r="C75" s="187"/>
      <c r="D75" s="123"/>
      <c r="E75" s="123"/>
      <c r="F75" s="187"/>
    </row>
  </sheetData>
  <autoFilter ref="N1:N75" xr:uid="{00000000-0001-0000-0C00-000000000000}"/>
  <phoneticPr fontId="0" type="noConversion"/>
  <pageMargins left="0.59055118110236227" right="0.59055118110236227" top="0.78740157480314965" bottom="0.59055118110236227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colBreaks count="1" manualBreakCount="1">
    <brk id="16" max="1048575" man="1"/>
  </colBreaks>
  <ignoredErrors>
    <ignoredError sqref="F53:G53 F64:F71 F54 F34:F45 F19:F25 F4:F5 F14:F17 F6:F11 F27:F31 F61 F46:F51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R86"/>
  <sheetViews>
    <sheetView zoomScaleNormal="75" zoomScaleSheetLayoutView="75" workbookViewId="0"/>
  </sheetViews>
  <sheetFormatPr defaultColWidth="9.1796875" defaultRowHeight="12.5"/>
  <cols>
    <col min="1" max="1" width="14.453125" style="6" customWidth="1"/>
    <col min="2" max="2" width="20.54296875" style="6" customWidth="1"/>
    <col min="3" max="4" width="16.54296875" style="6" customWidth="1"/>
    <col min="5" max="5" width="10" style="6" customWidth="1"/>
    <col min="6" max="6" width="11" style="6" customWidth="1"/>
    <col min="7" max="7" width="10.453125" style="6" customWidth="1"/>
    <col min="8" max="9" width="14.54296875" style="6" customWidth="1"/>
    <col min="10" max="10" width="13.54296875" style="656" customWidth="1"/>
    <col min="11" max="13" width="16.453125" style="1094" customWidth="1"/>
    <col min="14" max="15" width="10.453125" style="150" customWidth="1"/>
    <col min="16" max="16" width="12.453125" style="150" customWidth="1"/>
    <col min="17" max="17" width="10.453125" style="6" customWidth="1"/>
    <col min="18" max="16384" width="9.1796875" style="6"/>
  </cols>
  <sheetData>
    <row r="1" spans="1:17" ht="18">
      <c r="A1" s="18" t="s">
        <v>130</v>
      </c>
      <c r="B1" s="17" t="s">
        <v>283</v>
      </c>
      <c r="C1" s="8"/>
      <c r="D1" s="8"/>
      <c r="E1" s="8"/>
      <c r="F1" s="8"/>
      <c r="G1" s="8"/>
      <c r="H1" s="8"/>
      <c r="I1" s="8"/>
      <c r="J1" s="734"/>
      <c r="K1" s="1091"/>
      <c r="L1" s="1091"/>
      <c r="M1" s="1091"/>
      <c r="N1" s="197"/>
      <c r="O1" s="197"/>
      <c r="P1" s="517"/>
      <c r="Q1" s="123"/>
    </row>
    <row r="2" spans="1:17" ht="32.25" customHeight="1" thickBot="1">
      <c r="A2" s="204"/>
      <c r="B2" s="205"/>
      <c r="C2" s="205"/>
      <c r="D2" s="205"/>
      <c r="E2" s="206"/>
      <c r="F2" s="206"/>
      <c r="G2" s="205"/>
      <c r="H2" s="205"/>
      <c r="I2" s="205"/>
      <c r="J2" s="735"/>
      <c r="K2" s="1092"/>
      <c r="L2" s="1092"/>
      <c r="M2" s="1092"/>
      <c r="N2" s="210"/>
      <c r="O2" s="210"/>
      <c r="P2" s="518"/>
      <c r="Q2" s="123"/>
    </row>
    <row r="3" spans="1:17" ht="33" customHeight="1" thickBot="1">
      <c r="A3" s="221" t="s">
        <v>72</v>
      </c>
      <c r="B3" s="220" t="s">
        <v>81</v>
      </c>
      <c r="C3" s="61" t="s">
        <v>807</v>
      </c>
      <c r="D3" s="317" t="s">
        <v>3063</v>
      </c>
      <c r="E3" s="228" t="s">
        <v>94</v>
      </c>
      <c r="F3" s="61" t="s">
        <v>992</v>
      </c>
      <c r="G3" s="61" t="s">
        <v>96</v>
      </c>
      <c r="H3" s="61" t="s">
        <v>993</v>
      </c>
      <c r="I3" s="61" t="s">
        <v>86</v>
      </c>
      <c r="J3" s="741" t="s">
        <v>990</v>
      </c>
      <c r="K3" s="61" t="s">
        <v>991</v>
      </c>
      <c r="L3" s="104" t="s">
        <v>989</v>
      </c>
      <c r="M3" s="755" t="s">
        <v>1184</v>
      </c>
      <c r="N3" s="559" t="s">
        <v>2711</v>
      </c>
      <c r="O3" s="104" t="s">
        <v>1305</v>
      </c>
      <c r="P3" s="514" t="s">
        <v>3824</v>
      </c>
      <c r="Q3" s="123"/>
    </row>
    <row r="4" spans="1:17" ht="13.5" thickTop="1">
      <c r="A4" s="887" t="s">
        <v>750</v>
      </c>
      <c r="B4" s="700" t="s">
        <v>284</v>
      </c>
      <c r="C4" s="731" t="s">
        <v>815</v>
      </c>
      <c r="D4" s="730" t="s">
        <v>836</v>
      </c>
      <c r="E4" s="888">
        <v>1.2</v>
      </c>
      <c r="F4" s="889">
        <v>1000</v>
      </c>
      <c r="G4" s="889">
        <v>5</v>
      </c>
      <c r="H4" s="889">
        <v>180</v>
      </c>
      <c r="I4" s="889">
        <v>900</v>
      </c>
      <c r="J4" s="1543">
        <v>305.9298</v>
      </c>
      <c r="K4" s="1543">
        <f>'Dopłaty stopowe'!$R$3*G4</f>
        <v>96.615000000000009</v>
      </c>
      <c r="L4" s="1544">
        <f>(J4+K4)/G4</f>
        <v>80.508960000000002</v>
      </c>
      <c r="M4" s="1405">
        <f>(J4*(1-(VLOOKUP(A4,'Cennik numeryczny'!$A$2:$N$1462,14,FALSE)))+K4)/G4</f>
        <v>80.508960000000002</v>
      </c>
      <c r="N4" s="1406" t="str">
        <f>VLOOKUP($A4,'Cennik numeryczny'!$A$2:$K$1857,10,FALSE)</f>
        <v>A</v>
      </c>
      <c r="O4" s="994">
        <f>VLOOKUP($A4,'Cennik numeryczny'!$A$2:$K$1857,11,FALSE)</f>
        <v>5</v>
      </c>
      <c r="P4" s="1084" t="s">
        <v>3831</v>
      </c>
      <c r="Q4" s="503"/>
    </row>
    <row r="5" spans="1:17" ht="13">
      <c r="A5" s="775" t="s">
        <v>751</v>
      </c>
      <c r="B5" s="700"/>
      <c r="C5" s="731"/>
      <c r="D5" s="730"/>
      <c r="E5" s="890">
        <v>1.6</v>
      </c>
      <c r="F5" s="891">
        <v>1000</v>
      </c>
      <c r="G5" s="891">
        <v>5</v>
      </c>
      <c r="H5" s="891">
        <v>180</v>
      </c>
      <c r="I5" s="891">
        <v>900</v>
      </c>
      <c r="J5" s="1545">
        <v>301.95</v>
      </c>
      <c r="K5" s="1545">
        <f>'Dopłaty stopowe'!$R$3*G5</f>
        <v>96.615000000000009</v>
      </c>
      <c r="L5" s="1546">
        <f t="shared" ref="L5:L78" si="0">(J5+K5)/G5</f>
        <v>79.712999999999994</v>
      </c>
      <c r="M5" s="1396">
        <f>(J5*(1-(VLOOKUP(A5,'Cennik numeryczny'!$A$2:$N$1462,14,FALSE)))+K5)/G5</f>
        <v>79.712999999999994</v>
      </c>
      <c r="N5" s="1070" t="str">
        <f>VLOOKUP($A5,'Cennik numeryczny'!$A$2:$K$1857,10,FALSE)</f>
        <v>A</v>
      </c>
      <c r="O5" s="994">
        <f>VLOOKUP($A5,'Cennik numeryczny'!$A$2:$K$1857,11,FALSE)</f>
        <v>5</v>
      </c>
      <c r="P5" s="1084" t="s">
        <v>3831</v>
      </c>
      <c r="Q5" s="503"/>
    </row>
    <row r="6" spans="1:17" ht="13">
      <c r="A6" s="775" t="s">
        <v>752</v>
      </c>
      <c r="B6" s="700"/>
      <c r="C6" s="731"/>
      <c r="D6" s="730"/>
      <c r="E6" s="890">
        <v>2</v>
      </c>
      <c r="F6" s="891">
        <v>1000</v>
      </c>
      <c r="G6" s="891">
        <v>5</v>
      </c>
      <c r="H6" s="891">
        <v>180</v>
      </c>
      <c r="I6" s="891">
        <v>900</v>
      </c>
      <c r="J6" s="1545">
        <v>265.15170000000001</v>
      </c>
      <c r="K6" s="1545">
        <f>'Dopłaty stopowe'!$R$3*G6</f>
        <v>96.615000000000009</v>
      </c>
      <c r="L6" s="1546">
        <f t="shared" si="0"/>
        <v>72.353340000000003</v>
      </c>
      <c r="M6" s="1396">
        <f>(J6*(1-(VLOOKUP(A6,'Cennik numeryczny'!$A$2:$N$1462,14,FALSE)))+K6)/G6</f>
        <v>72.353340000000003</v>
      </c>
      <c r="N6" s="1070" t="str">
        <f>VLOOKUP($A6,'Cennik numeryczny'!$A$2:$K$1857,10,FALSE)</f>
        <v>A</v>
      </c>
      <c r="O6" s="994">
        <f>VLOOKUP($A6,'Cennik numeryczny'!$A$2:$K$1857,11,FALSE)</f>
        <v>5</v>
      </c>
      <c r="P6" s="1084" t="s">
        <v>3831</v>
      </c>
      <c r="Q6" s="503"/>
    </row>
    <row r="7" spans="1:17" ht="13">
      <c r="A7" s="775" t="s">
        <v>753</v>
      </c>
      <c r="B7" s="700"/>
      <c r="C7" s="731"/>
      <c r="D7" s="730"/>
      <c r="E7" s="890">
        <v>2.4</v>
      </c>
      <c r="F7" s="891">
        <v>1000</v>
      </c>
      <c r="G7" s="891">
        <v>5</v>
      </c>
      <c r="H7" s="891">
        <v>180</v>
      </c>
      <c r="I7" s="891">
        <v>900</v>
      </c>
      <c r="J7" s="1545">
        <v>248.94540000000001</v>
      </c>
      <c r="K7" s="1545">
        <f>'Dopłaty stopowe'!$R$3*G7</f>
        <v>96.615000000000009</v>
      </c>
      <c r="L7" s="1546">
        <f t="shared" si="0"/>
        <v>69.112080000000006</v>
      </c>
      <c r="M7" s="1396">
        <f>(J7*(1-(VLOOKUP(A7,'Cennik numeryczny'!$A$2:$N$1462,14,FALSE)))+K7)/G7</f>
        <v>69.112080000000006</v>
      </c>
      <c r="N7" s="1070" t="str">
        <f>VLOOKUP($A7,'Cennik numeryczny'!$A$2:$K$1857,10,FALSE)</f>
        <v>A</v>
      </c>
      <c r="O7" s="994">
        <f>VLOOKUP($A7,'Cennik numeryczny'!$A$2:$K$1857,11,FALSE)</f>
        <v>5</v>
      </c>
      <c r="P7" s="1084" t="s">
        <v>3831</v>
      </c>
      <c r="Q7" s="503"/>
    </row>
    <row r="8" spans="1:17" ht="13.5" thickBot="1">
      <c r="A8" s="1329" t="s">
        <v>754</v>
      </c>
      <c r="B8" s="680"/>
      <c r="C8" s="779"/>
      <c r="D8" s="838"/>
      <c r="E8" s="1169">
        <v>3.2</v>
      </c>
      <c r="F8" s="1075">
        <v>1000</v>
      </c>
      <c r="G8" s="1075">
        <v>5</v>
      </c>
      <c r="H8" s="1075">
        <v>180</v>
      </c>
      <c r="I8" s="1075">
        <v>900</v>
      </c>
      <c r="J8" s="1454">
        <v>245.4606</v>
      </c>
      <c r="K8" s="1547">
        <f>'Dopłaty stopowe'!$R$3*G8</f>
        <v>96.615000000000009</v>
      </c>
      <c r="L8" s="1548">
        <f t="shared" si="0"/>
        <v>68.415120000000002</v>
      </c>
      <c r="M8" s="1417">
        <f>(J8*(1-(VLOOKUP(A8,'Cennik numeryczny'!$A$2:$N$1462,14,FALSE)))+K8)/G8</f>
        <v>68.415120000000002</v>
      </c>
      <c r="N8" s="1072" t="str">
        <f>VLOOKUP($A8,'Cennik numeryczny'!$A$2:$K$1857,10,FALSE)</f>
        <v>A</v>
      </c>
      <c r="O8" s="1517">
        <f>VLOOKUP($A8,'Cennik numeryczny'!$A$2:$K$1857,11,FALSE)</f>
        <v>5</v>
      </c>
      <c r="P8" s="1518" t="s">
        <v>3831</v>
      </c>
      <c r="Q8" s="503"/>
    </row>
    <row r="9" spans="1:17" ht="13.5" thickTop="1">
      <c r="A9" s="887" t="s">
        <v>755</v>
      </c>
      <c r="B9" s="700" t="s">
        <v>285</v>
      </c>
      <c r="C9" s="731" t="s">
        <v>817</v>
      </c>
      <c r="D9" s="730" t="s">
        <v>837</v>
      </c>
      <c r="E9" s="888">
        <v>1.2</v>
      </c>
      <c r="F9" s="889">
        <v>1000</v>
      </c>
      <c r="G9" s="889">
        <v>5</v>
      </c>
      <c r="H9" s="889">
        <v>180</v>
      </c>
      <c r="I9" s="889">
        <v>900</v>
      </c>
      <c r="J9" s="1543">
        <v>364.72590000000002</v>
      </c>
      <c r="K9" s="1543">
        <f>'Dopłaty stopowe'!$R$4*G9</f>
        <v>96.891999999999996</v>
      </c>
      <c r="L9" s="1544">
        <f t="shared" si="0"/>
        <v>92.323580000000007</v>
      </c>
      <c r="M9" s="1405">
        <f>(J9*(1-(VLOOKUP(A9,'Cennik numeryczny'!$A$2:$N$1462,14,FALSE)))+K9)/G9</f>
        <v>92.323580000000007</v>
      </c>
      <c r="N9" s="1406" t="str">
        <f>VLOOKUP($A9,'Cennik numeryczny'!$A$2:$K$1857,10,FALSE)</f>
        <v>A</v>
      </c>
      <c r="O9" s="1531">
        <f>VLOOKUP($A9,'Cennik numeryczny'!$A$2:$K$1857,11,FALSE)</f>
        <v>5</v>
      </c>
      <c r="P9" s="1532" t="s">
        <v>3831</v>
      </c>
      <c r="Q9" s="503"/>
    </row>
    <row r="10" spans="1:17" ht="13">
      <c r="A10" s="775" t="s">
        <v>756</v>
      </c>
      <c r="B10" s="700"/>
      <c r="C10" s="731"/>
      <c r="D10" s="730"/>
      <c r="E10" s="890">
        <v>1.6</v>
      </c>
      <c r="F10" s="891">
        <v>1000</v>
      </c>
      <c r="G10" s="891">
        <v>5</v>
      </c>
      <c r="H10" s="891">
        <v>180</v>
      </c>
      <c r="I10" s="891">
        <v>900</v>
      </c>
      <c r="J10" s="1545">
        <v>329.98680000000002</v>
      </c>
      <c r="K10" s="1545">
        <f>'Dopłaty stopowe'!$R$4*G10</f>
        <v>96.891999999999996</v>
      </c>
      <c r="L10" s="1546">
        <f t="shared" si="0"/>
        <v>85.37576</v>
      </c>
      <c r="M10" s="1396">
        <f>(J10*(1-(VLOOKUP(A10,'Cennik numeryczny'!$A$2:$N$1462,14,FALSE)))+K10)/G10</f>
        <v>85.37576</v>
      </c>
      <c r="N10" s="1070" t="str">
        <f>VLOOKUP($A10,'Cennik numeryczny'!$A$2:$K$1857,10,FALSE)</f>
        <v>A</v>
      </c>
      <c r="O10" s="994">
        <f>VLOOKUP($A10,'Cennik numeryczny'!$A$2:$K$1857,11,FALSE)</f>
        <v>5</v>
      </c>
      <c r="P10" s="1084" t="s">
        <v>3831</v>
      </c>
      <c r="Q10" s="503"/>
    </row>
    <row r="11" spans="1:17" ht="13">
      <c r="A11" s="775" t="s">
        <v>757</v>
      </c>
      <c r="B11" s="700"/>
      <c r="C11" s="731"/>
      <c r="D11" s="730"/>
      <c r="E11" s="890">
        <v>2</v>
      </c>
      <c r="F11" s="891">
        <v>1000</v>
      </c>
      <c r="G11" s="891">
        <v>5</v>
      </c>
      <c r="H11" s="891">
        <v>180</v>
      </c>
      <c r="I11" s="891">
        <v>900</v>
      </c>
      <c r="J11" s="1545">
        <v>299.87099999999998</v>
      </c>
      <c r="K11" s="1545">
        <f>'Dopłaty stopowe'!$R$4*G11</f>
        <v>96.891999999999996</v>
      </c>
      <c r="L11" s="1546">
        <f t="shared" si="0"/>
        <v>79.352599999999995</v>
      </c>
      <c r="M11" s="1396">
        <f>(J11*(1-(VLOOKUP(A11,'Cennik numeryczny'!$A$2:$N$1462,14,FALSE)))+K11)/G11</f>
        <v>79.352599999999995</v>
      </c>
      <c r="N11" s="1070" t="str">
        <f>VLOOKUP($A11,'Cennik numeryczny'!$A$2:$K$1857,10,FALSE)</f>
        <v>A</v>
      </c>
      <c r="O11" s="994">
        <f>VLOOKUP($A11,'Cennik numeryczny'!$A$2:$K$1857,11,FALSE)</f>
        <v>5</v>
      </c>
      <c r="P11" s="1084" t="s">
        <v>3831</v>
      </c>
      <c r="Q11" s="503"/>
    </row>
    <row r="12" spans="1:17" ht="13">
      <c r="A12" s="775" t="s">
        <v>758</v>
      </c>
      <c r="B12" s="700"/>
      <c r="C12" s="731"/>
      <c r="D12" s="730"/>
      <c r="E12" s="890">
        <v>2.4</v>
      </c>
      <c r="F12" s="891">
        <v>1000</v>
      </c>
      <c r="G12" s="891">
        <v>5</v>
      </c>
      <c r="H12" s="891">
        <v>180</v>
      </c>
      <c r="I12" s="891">
        <v>900</v>
      </c>
      <c r="J12" s="1545">
        <v>283.66469999999998</v>
      </c>
      <c r="K12" s="1545">
        <f>'Dopłaty stopowe'!$R$4*G12</f>
        <v>96.891999999999996</v>
      </c>
      <c r="L12" s="1546">
        <f t="shared" si="0"/>
        <v>76.111339999999998</v>
      </c>
      <c r="M12" s="1396">
        <f>(J12*(1-(VLOOKUP(A12,'Cennik numeryczny'!$A$2:$N$1462,14,FALSE)))+K12)/G12</f>
        <v>76.111339999999998</v>
      </c>
      <c r="N12" s="1070" t="str">
        <f>VLOOKUP($A12,'Cennik numeryczny'!$A$2:$K$1857,10,FALSE)</f>
        <v>A</v>
      </c>
      <c r="O12" s="994">
        <f>VLOOKUP($A12,'Cennik numeryczny'!$A$2:$K$1857,11,FALSE)</f>
        <v>5</v>
      </c>
      <c r="P12" s="1084" t="s">
        <v>3831</v>
      </c>
      <c r="Q12" s="503"/>
    </row>
    <row r="13" spans="1:17" ht="13">
      <c r="A13" s="775" t="s">
        <v>759</v>
      </c>
      <c r="B13" s="700"/>
      <c r="C13" s="731"/>
      <c r="D13" s="730"/>
      <c r="E13" s="890">
        <v>3.2</v>
      </c>
      <c r="F13" s="891">
        <v>1000</v>
      </c>
      <c r="G13" s="891">
        <v>5</v>
      </c>
      <c r="H13" s="891">
        <v>180</v>
      </c>
      <c r="I13" s="891">
        <v>900</v>
      </c>
      <c r="J13" s="1545">
        <v>280.17989999999998</v>
      </c>
      <c r="K13" s="1545">
        <f>'Dopłaty stopowe'!$R$4*G13</f>
        <v>96.891999999999996</v>
      </c>
      <c r="L13" s="1546">
        <f t="shared" si="0"/>
        <v>75.414379999999994</v>
      </c>
      <c r="M13" s="1396">
        <f>(J13*(1-(VLOOKUP(A13,'Cennik numeryczny'!$A$2:$N$1462,14,FALSE)))+K13)/G13</f>
        <v>75.414379999999994</v>
      </c>
      <c r="N13" s="1070" t="str">
        <f>VLOOKUP($A13,'Cennik numeryczny'!$A$2:$K$1857,10,FALSE)</f>
        <v>A</v>
      </c>
      <c r="O13" s="994">
        <f>VLOOKUP($A13,'Cennik numeryczny'!$A$2:$K$1857,11,FALSE)</f>
        <v>5</v>
      </c>
      <c r="P13" s="1084" t="s">
        <v>3831</v>
      </c>
      <c r="Q13" s="503"/>
    </row>
    <row r="14" spans="1:17" ht="13.5" thickBot="1">
      <c r="A14" s="455" t="s">
        <v>357</v>
      </c>
      <c r="B14" s="700"/>
      <c r="C14" s="731"/>
      <c r="D14" s="730"/>
      <c r="E14" s="745">
        <v>4</v>
      </c>
      <c r="F14" s="1451">
        <v>1000</v>
      </c>
      <c r="G14" s="1451">
        <v>5</v>
      </c>
      <c r="H14" s="1451">
        <v>180</v>
      </c>
      <c r="I14" s="1451">
        <v>900</v>
      </c>
      <c r="J14" s="758">
        <v>276.72479999999996</v>
      </c>
      <c r="K14" s="1549">
        <f>'Dopłaty stopowe'!$R$4*G14</f>
        <v>96.891999999999996</v>
      </c>
      <c r="L14" s="2584">
        <f t="shared" si="0"/>
        <v>74.723359999999985</v>
      </c>
      <c r="M14" s="1445">
        <f>(J14*(1-(VLOOKUP(A14,'Cennik numeryczny'!$A$2:$N$1462,14,FALSE)))+K14)/G14</f>
        <v>74.723359999999985</v>
      </c>
      <c r="N14" s="1171" t="str">
        <f>VLOOKUP($A14,'Cennik numeryczny'!$A$2:$K$1857,10,FALSE)</f>
        <v>A</v>
      </c>
      <c r="O14" s="1517">
        <f>VLOOKUP($A14,'Cennik numeryczny'!$A$2:$K$1857,11,FALSE)</f>
        <v>5</v>
      </c>
      <c r="P14" s="1518" t="s">
        <v>3831</v>
      </c>
      <c r="Q14" s="503"/>
    </row>
    <row r="15" spans="1:17" ht="13.5" thickTop="1">
      <c r="A15" s="770" t="s">
        <v>248</v>
      </c>
      <c r="B15" s="1550" t="s">
        <v>286</v>
      </c>
      <c r="C15" s="771" t="s">
        <v>819</v>
      </c>
      <c r="D15" s="875" t="s">
        <v>838</v>
      </c>
      <c r="E15" s="893">
        <v>1</v>
      </c>
      <c r="F15" s="843">
        <v>1000</v>
      </c>
      <c r="G15" s="843">
        <v>5</v>
      </c>
      <c r="H15" s="843">
        <v>180</v>
      </c>
      <c r="I15" s="843">
        <v>900</v>
      </c>
      <c r="J15" s="1551">
        <v>365.1318</v>
      </c>
      <c r="K15" s="1551">
        <f>'Dopłaty stopowe'!$R$3*G15</f>
        <v>96.615000000000009</v>
      </c>
      <c r="L15" s="1552">
        <f t="shared" si="0"/>
        <v>92.349360000000004</v>
      </c>
      <c r="M15" s="1391">
        <f>(J15*(1-(VLOOKUP(A15,'Cennik numeryczny'!$A$2:$N$1462,14,FALSE)))+K15)/G15</f>
        <v>92.349360000000004</v>
      </c>
      <c r="N15" s="1406" t="str">
        <f>VLOOKUP($A15,'Cennik numeryczny'!$A$2:$K$1857,10,FALSE)</f>
        <v>A</v>
      </c>
      <c r="O15" s="1531">
        <f>VLOOKUP($A15,'Cennik numeryczny'!$A$2:$K$1857,11,FALSE)</f>
        <v>5</v>
      </c>
      <c r="P15" s="1532" t="s">
        <v>3831</v>
      </c>
      <c r="Q15" s="503"/>
    </row>
    <row r="16" spans="1:17" ht="13">
      <c r="A16" s="887" t="s">
        <v>760</v>
      </c>
      <c r="B16" s="700"/>
      <c r="C16" s="731"/>
      <c r="D16" s="730"/>
      <c r="E16" s="888">
        <v>1.2</v>
      </c>
      <c r="F16" s="891">
        <v>1000</v>
      </c>
      <c r="G16" s="891">
        <v>5</v>
      </c>
      <c r="H16" s="891">
        <v>180</v>
      </c>
      <c r="I16" s="891">
        <v>900</v>
      </c>
      <c r="J16" s="1543">
        <v>299.08890000000002</v>
      </c>
      <c r="K16" s="1543">
        <f>'Dopłaty stopowe'!$R$3*G16</f>
        <v>96.615000000000009</v>
      </c>
      <c r="L16" s="1544">
        <f t="shared" si="0"/>
        <v>79.140780000000007</v>
      </c>
      <c r="M16" s="1405">
        <f>(J16*(1-(VLOOKUP(A16,'Cennik numeryczny'!$A$2:$N$1462,14,FALSE)))+K16)/G16</f>
        <v>79.140780000000007</v>
      </c>
      <c r="N16" s="1406" t="str">
        <f>VLOOKUP($A16,'Cennik numeryczny'!$A$2:$K$1857,10,FALSE)</f>
        <v>A</v>
      </c>
      <c r="O16" s="994">
        <f>VLOOKUP($A16,'Cennik numeryczny'!$A$2:$K$1857,11,FALSE)</f>
        <v>5</v>
      </c>
      <c r="P16" s="1084" t="s">
        <v>3831</v>
      </c>
      <c r="Q16" s="503"/>
    </row>
    <row r="17" spans="1:18" ht="13">
      <c r="A17" s="775" t="s">
        <v>761</v>
      </c>
      <c r="B17" s="700"/>
      <c r="C17" s="731"/>
      <c r="D17" s="730"/>
      <c r="E17" s="890">
        <v>1.6</v>
      </c>
      <c r="F17" s="891">
        <v>1000</v>
      </c>
      <c r="G17" s="891">
        <v>5</v>
      </c>
      <c r="H17" s="891">
        <v>180</v>
      </c>
      <c r="I17" s="891">
        <v>900</v>
      </c>
      <c r="J17" s="1545">
        <v>295.90109999999999</v>
      </c>
      <c r="K17" s="1545">
        <f>'Dopłaty stopowe'!$R$3*G17</f>
        <v>96.615000000000009</v>
      </c>
      <c r="L17" s="1546">
        <f t="shared" si="0"/>
        <v>78.503219999999999</v>
      </c>
      <c r="M17" s="1396">
        <f>(J17*(1-(VLOOKUP(A17,'Cennik numeryczny'!$A$2:$N$1462,14,FALSE)))+K17)/G17</f>
        <v>78.503219999999999</v>
      </c>
      <c r="N17" s="1070" t="str">
        <f>VLOOKUP($A17,'Cennik numeryczny'!$A$2:$K$1857,10,FALSE)</f>
        <v>A</v>
      </c>
      <c r="O17" s="994">
        <f>VLOOKUP($A17,'Cennik numeryczny'!$A$2:$K$1857,11,FALSE)</f>
        <v>5</v>
      </c>
      <c r="P17" s="1084" t="s">
        <v>3831</v>
      </c>
      <c r="Q17" s="503"/>
    </row>
    <row r="18" spans="1:18" ht="13">
      <c r="A18" s="775" t="s">
        <v>762</v>
      </c>
      <c r="B18" s="700"/>
      <c r="C18" s="731"/>
      <c r="D18" s="730"/>
      <c r="E18" s="890">
        <v>2</v>
      </c>
      <c r="F18" s="891">
        <v>1000</v>
      </c>
      <c r="G18" s="891">
        <v>5</v>
      </c>
      <c r="H18" s="891">
        <v>180</v>
      </c>
      <c r="I18" s="891">
        <v>900</v>
      </c>
      <c r="J18" s="1545">
        <v>252.4203</v>
      </c>
      <c r="K18" s="1545">
        <f>'Dopłaty stopowe'!$R$3*G18</f>
        <v>96.615000000000009</v>
      </c>
      <c r="L18" s="1546">
        <f t="shared" si="0"/>
        <v>69.807060000000007</v>
      </c>
      <c r="M18" s="1396">
        <f>(J18*(1-(VLOOKUP(A18,'Cennik numeryczny'!$A$2:$N$1462,14,FALSE)))+K18)/G18</f>
        <v>69.807060000000007</v>
      </c>
      <c r="N18" s="1070" t="str">
        <f>VLOOKUP($A18,'Cennik numeryczny'!$A$2:$K$1857,10,FALSE)</f>
        <v>A</v>
      </c>
      <c r="O18" s="994">
        <f>VLOOKUP($A18,'Cennik numeryczny'!$A$2:$K$1857,11,FALSE)</f>
        <v>5</v>
      </c>
      <c r="P18" s="1084" t="s">
        <v>3831</v>
      </c>
      <c r="Q18" s="503"/>
    </row>
    <row r="19" spans="1:18" ht="13">
      <c r="A19" s="775" t="s">
        <v>763</v>
      </c>
      <c r="B19" s="700"/>
      <c r="C19" s="731"/>
      <c r="D19" s="730"/>
      <c r="E19" s="890">
        <v>2.4</v>
      </c>
      <c r="F19" s="891">
        <v>1000</v>
      </c>
      <c r="G19" s="891">
        <v>5</v>
      </c>
      <c r="H19" s="891">
        <v>180</v>
      </c>
      <c r="I19" s="891">
        <v>900</v>
      </c>
      <c r="J19" s="1545">
        <v>236.20410000000001</v>
      </c>
      <c r="K19" s="1545">
        <f>'Dopłaty stopowe'!$R$3*G19</f>
        <v>96.615000000000009</v>
      </c>
      <c r="L19" s="1546">
        <f t="shared" si="0"/>
        <v>66.563820000000007</v>
      </c>
      <c r="M19" s="1396">
        <f>(J19*(1-(VLOOKUP(A19,'Cennik numeryczny'!$A$2:$N$1462,14,FALSE)))+K19)/G19</f>
        <v>66.563820000000007</v>
      </c>
      <c r="N19" s="1070" t="str">
        <f>VLOOKUP($A19,'Cennik numeryczny'!$A$2:$K$1857,10,FALSE)</f>
        <v>A</v>
      </c>
      <c r="O19" s="994">
        <f>VLOOKUP($A19,'Cennik numeryczny'!$A$2:$K$1857,11,FALSE)</f>
        <v>5</v>
      </c>
      <c r="P19" s="1084" t="s">
        <v>3831</v>
      </c>
      <c r="Q19" s="503"/>
    </row>
    <row r="20" spans="1:18" ht="13">
      <c r="A20" s="455" t="s">
        <v>764</v>
      </c>
      <c r="B20" s="700"/>
      <c r="C20" s="731"/>
      <c r="D20" s="730"/>
      <c r="E20" s="745">
        <v>3.2</v>
      </c>
      <c r="F20" s="891">
        <v>1000</v>
      </c>
      <c r="G20" s="891">
        <v>5</v>
      </c>
      <c r="H20" s="891">
        <v>180</v>
      </c>
      <c r="I20" s="891">
        <v>900</v>
      </c>
      <c r="J20" s="2324">
        <v>232.72920000000002</v>
      </c>
      <c r="K20" s="1549">
        <f>'Dopłaty stopowe'!$R$3*G20</f>
        <v>96.615000000000009</v>
      </c>
      <c r="L20" s="2584">
        <f t="shared" si="0"/>
        <v>65.868840000000006</v>
      </c>
      <c r="M20" s="1445">
        <f>(J20*(1-(VLOOKUP(A20,'Cennik numeryczny'!$A$2:$N$1462,14,FALSE)))+K20)/G20</f>
        <v>65.868840000000006</v>
      </c>
      <c r="N20" s="1446" t="str">
        <f>VLOOKUP($A20,'Cennik numeryczny'!$A$2:$K$1857,10,FALSE)</f>
        <v>A</v>
      </c>
      <c r="O20" s="994">
        <f>VLOOKUP($A20,'Cennik numeryczny'!$A$2:$K$1857,11,FALSE)</f>
        <v>5</v>
      </c>
      <c r="P20" s="1084" t="s">
        <v>3831</v>
      </c>
      <c r="Q20" s="503"/>
    </row>
    <row r="21" spans="1:18" ht="13.5" thickBot="1">
      <c r="A21" s="1329" t="s">
        <v>249</v>
      </c>
      <c r="B21" s="680"/>
      <c r="C21" s="779"/>
      <c r="D21" s="838"/>
      <c r="E21" s="1169">
        <v>4</v>
      </c>
      <c r="F21" s="1075">
        <v>1000</v>
      </c>
      <c r="G21" s="1075">
        <v>5</v>
      </c>
      <c r="H21" s="1075">
        <v>180</v>
      </c>
      <c r="I21" s="1075">
        <v>900</v>
      </c>
      <c r="J21" s="1454">
        <v>229.24440000000001</v>
      </c>
      <c r="K21" s="1547">
        <f>'Dopłaty stopowe'!$R$3*G21</f>
        <v>96.615000000000009</v>
      </c>
      <c r="L21" s="1548">
        <f t="shared" si="0"/>
        <v>65.171880000000016</v>
      </c>
      <c r="M21" s="1417">
        <f>(J21*(1-(VLOOKUP(A21,'Cennik numeryczny'!$A$2:$N$1462,14,FALSE)))+K21)/G21</f>
        <v>65.171880000000016</v>
      </c>
      <c r="N21" s="1072" t="str">
        <f>VLOOKUP($A21,'Cennik numeryczny'!$A$2:$K$1857,10,FALSE)</f>
        <v>A</v>
      </c>
      <c r="O21" s="1517">
        <f>VLOOKUP($A21,'Cennik numeryczny'!$A$2:$K$1857,11,FALSE)</f>
        <v>5</v>
      </c>
      <c r="P21" s="1518" t="s">
        <v>3831</v>
      </c>
      <c r="Q21" s="503"/>
    </row>
    <row r="22" spans="1:18" ht="14" thickTop="1" thickBot="1">
      <c r="A22" s="1553" t="s">
        <v>4120</v>
      </c>
      <c r="B22" s="1554" t="s">
        <v>4119</v>
      </c>
      <c r="C22" s="1298" t="s">
        <v>4117</v>
      </c>
      <c r="D22" s="1555" t="s">
        <v>4121</v>
      </c>
      <c r="E22" s="976">
        <v>2.4</v>
      </c>
      <c r="F22" s="731">
        <v>1000</v>
      </c>
      <c r="G22" s="731">
        <v>5</v>
      </c>
      <c r="H22" s="731">
        <v>180</v>
      </c>
      <c r="I22" s="731">
        <v>900</v>
      </c>
      <c r="J22" s="2574">
        <v>381.79349999999999</v>
      </c>
      <c r="K22" s="1556">
        <f>'Dopłaty stopowe'!$R$3*G22</f>
        <v>96.615000000000009</v>
      </c>
      <c r="L22" s="2410">
        <f>(J22+K22)/G22</f>
        <v>95.681700000000006</v>
      </c>
      <c r="M22" s="1423">
        <f>(J22*(1-(VLOOKUP(A22,'Cennik numeryczny'!$A$2:$N$1462,14,FALSE)))+K22)/G22</f>
        <v>95.681700000000006</v>
      </c>
      <c r="N22" s="1086" t="str">
        <f>VLOOKUP($A22,'Cennik numeryczny'!$A$2:$K$1857,10,FALSE)</f>
        <v>A</v>
      </c>
      <c r="O22" s="1528">
        <f>VLOOKUP($A22,'Cennik numeryczny'!$A$2:$K$1857,11,FALSE)</f>
        <v>5</v>
      </c>
      <c r="P22" s="1529" t="s">
        <v>3831</v>
      </c>
      <c r="Q22" s="503"/>
    </row>
    <row r="23" spans="1:18" ht="13.5" thickTop="1">
      <c r="A23" s="770" t="s">
        <v>3290</v>
      </c>
      <c r="B23" s="700" t="s">
        <v>251</v>
      </c>
      <c r="C23" s="731" t="s">
        <v>914</v>
      </c>
      <c r="D23" s="730" t="s">
        <v>252</v>
      </c>
      <c r="E23" s="893">
        <v>1.6</v>
      </c>
      <c r="F23" s="843">
        <v>1000</v>
      </c>
      <c r="G23" s="843">
        <v>5</v>
      </c>
      <c r="H23" s="843">
        <v>180</v>
      </c>
      <c r="I23" s="843">
        <v>900</v>
      </c>
      <c r="J23" s="2408">
        <v>325.35359999999997</v>
      </c>
      <c r="K23" s="1551">
        <f>'Dopłaty stopowe'!$R$4*G23</f>
        <v>96.891999999999996</v>
      </c>
      <c r="L23" s="1552">
        <f>(J23+K23)/G23</f>
        <v>84.449119999999994</v>
      </c>
      <c r="M23" s="1391">
        <f>(J23*(1-(VLOOKUP(A23,'Cennik numeryczny'!$A$2:$N$1462,14,FALSE)))+K23)/G23</f>
        <v>84.449119999999994</v>
      </c>
      <c r="N23" s="1065" t="str">
        <f>VLOOKUP($A23,'Cennik numeryczny'!$A$2:$K$1857,10,FALSE)</f>
        <v>A</v>
      </c>
      <c r="O23" s="1082">
        <f>VLOOKUP($A23,'Cennik numeryczny'!$A$2:$K$1857,11,FALSE)</f>
        <v>5</v>
      </c>
      <c r="P23" s="1083" t="s">
        <v>3831</v>
      </c>
      <c r="Q23" s="503"/>
    </row>
    <row r="24" spans="1:18" s="626" customFormat="1" ht="13">
      <c r="A24" s="775" t="s">
        <v>3846</v>
      </c>
      <c r="B24" s="700"/>
      <c r="C24" s="731"/>
      <c r="D24" s="730"/>
      <c r="E24" s="890">
        <v>2</v>
      </c>
      <c r="F24" s="891">
        <v>1000</v>
      </c>
      <c r="G24" s="891">
        <v>5</v>
      </c>
      <c r="H24" s="891">
        <v>180</v>
      </c>
      <c r="I24" s="891">
        <v>900</v>
      </c>
      <c r="J24" s="1545">
        <v>295.25760000000002</v>
      </c>
      <c r="K24" s="1545">
        <f>'Dopłaty stopowe'!$R$4*G24</f>
        <v>96.891999999999996</v>
      </c>
      <c r="L24" s="1546">
        <f>(J24+K24)/G24</f>
        <v>78.42992000000001</v>
      </c>
      <c r="M24" s="1396">
        <f>(J24*(1-(VLOOKUP(A24,'Cennik numeryczny'!$A$2:$N$1462,14,FALSE)))+K24)/G24</f>
        <v>78.42992000000001</v>
      </c>
      <c r="N24" s="1406" t="str">
        <f>VLOOKUP($A24,'Cennik numeryczny'!$A$2:$K$1857,10,FALSE)</f>
        <v>C</v>
      </c>
      <c r="O24" s="1531">
        <f>VLOOKUP($A24,'Cennik numeryczny'!$A$2:$K$1857,11,FALSE)</f>
        <v>900</v>
      </c>
      <c r="P24" s="1532" t="s">
        <v>3831</v>
      </c>
      <c r="Q24" s="503"/>
      <c r="R24" s="6"/>
    </row>
    <row r="25" spans="1:18" ht="13">
      <c r="A25" s="2329" t="s">
        <v>250</v>
      </c>
      <c r="B25" s="700"/>
      <c r="C25" s="731"/>
      <c r="D25" s="730"/>
      <c r="E25" s="976">
        <v>2.4</v>
      </c>
      <c r="F25" s="731">
        <v>1000</v>
      </c>
      <c r="G25" s="731">
        <v>5</v>
      </c>
      <c r="H25" s="731">
        <v>180</v>
      </c>
      <c r="I25" s="731">
        <v>900</v>
      </c>
      <c r="J25" s="1556">
        <v>279.04140000000001</v>
      </c>
      <c r="K25" s="1545">
        <f>'Dopłaty stopowe'!$R$4*G25</f>
        <v>96.891999999999996</v>
      </c>
      <c r="L25" s="1546">
        <f t="shared" si="0"/>
        <v>75.186679999999996</v>
      </c>
      <c r="M25" s="1396">
        <f>(J25*(1-(VLOOKUP(A25,'Cennik numeryczny'!$A$2:$N$1462,14,FALSE)))+K25)/G25</f>
        <v>75.186679999999996</v>
      </c>
      <c r="N25" s="1070" t="str">
        <f>VLOOKUP($A25,'Cennik numeryczny'!$A$2:$K$1857,10,FALSE)</f>
        <v>A</v>
      </c>
      <c r="O25" s="994">
        <f>VLOOKUP($A25,'Cennik numeryczny'!$A$2:$K$1857,11,FALSE)</f>
        <v>5</v>
      </c>
      <c r="P25" s="1084" t="s">
        <v>3831</v>
      </c>
      <c r="Q25" s="503"/>
    </row>
    <row r="26" spans="1:18" ht="13.5" thickBot="1">
      <c r="A26" s="2332" t="s">
        <v>5486</v>
      </c>
      <c r="B26" s="680"/>
      <c r="C26" s="780"/>
      <c r="D26" s="780"/>
      <c r="E26" s="1169">
        <v>3.2</v>
      </c>
      <c r="F26" s="1075">
        <v>1000</v>
      </c>
      <c r="G26" s="1075">
        <v>5</v>
      </c>
      <c r="H26" s="1075">
        <v>180</v>
      </c>
      <c r="I26" s="1075">
        <v>900</v>
      </c>
      <c r="J26" s="1547">
        <v>277.4871</v>
      </c>
      <c r="K26" s="1557">
        <f>'Dopłaty stopowe'!$R$4*G26</f>
        <v>96.891999999999996</v>
      </c>
      <c r="L26" s="2411">
        <f t="shared" ref="L26" si="1">(J26+K26)/G26</f>
        <v>74.875820000000004</v>
      </c>
      <c r="M26" s="1400">
        <f>(J26*(1-(VLOOKUP(A26,'Cennik numeryczny'!$A$2:$N$1462,14,FALSE)))+K26)/G26</f>
        <v>74.875820000000004</v>
      </c>
      <c r="N26" s="1068" t="str">
        <f>VLOOKUP($A26,'Cennik numeryczny'!$A$2:$K$1857,10,FALSE)</f>
        <v>C</v>
      </c>
      <c r="O26" s="995">
        <f>VLOOKUP($A26,'Cennik numeryczny'!$A$2:$K$1857,11,FALSE)</f>
        <v>900</v>
      </c>
      <c r="P26" s="1085" t="s">
        <v>3831</v>
      </c>
      <c r="Q26" s="503"/>
    </row>
    <row r="27" spans="1:18" ht="13.5" thickTop="1">
      <c r="A27" s="887" t="s">
        <v>765</v>
      </c>
      <c r="B27" s="700" t="s">
        <v>287</v>
      </c>
      <c r="C27" s="731" t="s">
        <v>820</v>
      </c>
      <c r="D27" s="730" t="s">
        <v>839</v>
      </c>
      <c r="E27" s="888">
        <v>1.2</v>
      </c>
      <c r="F27" s="889">
        <v>1000</v>
      </c>
      <c r="G27" s="889">
        <v>5</v>
      </c>
      <c r="H27" s="889">
        <v>180</v>
      </c>
      <c r="I27" s="889">
        <v>900</v>
      </c>
      <c r="J27" s="1543">
        <v>352.76669999999996</v>
      </c>
      <c r="K27" s="1543">
        <f>'Dopłaty stopowe'!$R$5*G27</f>
        <v>146.667</v>
      </c>
      <c r="L27" s="1544">
        <f t="shared" si="0"/>
        <v>99.886739999999989</v>
      </c>
      <c r="M27" s="1405">
        <f>(J27*(1-(VLOOKUP(A27,'Cennik numeryczny'!$A$2:$N$1462,14,FALSE)))+K27)/G27</f>
        <v>99.886739999999989</v>
      </c>
      <c r="N27" s="1406" t="str">
        <f>VLOOKUP($A27,'Cennik numeryczny'!$A$2:$K$1857,10,FALSE)</f>
        <v>A</v>
      </c>
      <c r="O27" s="1531">
        <f>VLOOKUP($A27,'Cennik numeryczny'!$A$2:$K$1857,11,FALSE)</f>
        <v>5</v>
      </c>
      <c r="P27" s="1532" t="s">
        <v>3831</v>
      </c>
      <c r="Q27" s="503"/>
    </row>
    <row r="28" spans="1:18" ht="13">
      <c r="A28" s="775" t="s">
        <v>766</v>
      </c>
      <c r="B28" s="700"/>
      <c r="C28" s="731"/>
      <c r="D28" s="730"/>
      <c r="E28" s="890">
        <v>1.6</v>
      </c>
      <c r="F28" s="891">
        <v>1000</v>
      </c>
      <c r="G28" s="891">
        <v>5</v>
      </c>
      <c r="H28" s="891">
        <v>180</v>
      </c>
      <c r="I28" s="891">
        <v>900</v>
      </c>
      <c r="J28" s="1545">
        <v>343.61909999999995</v>
      </c>
      <c r="K28" s="1545">
        <f>'Dopłaty stopowe'!$R$5*G28</f>
        <v>146.667</v>
      </c>
      <c r="L28" s="1546">
        <f t="shared" si="0"/>
        <v>98.057219999999987</v>
      </c>
      <c r="M28" s="1396">
        <f>(J28*(1-(VLOOKUP(A28,'Cennik numeryczny'!$A$2:$N$1462,14,FALSE)))+K28)/G28</f>
        <v>98.057219999999987</v>
      </c>
      <c r="N28" s="1070" t="str">
        <f>VLOOKUP($A28,'Cennik numeryczny'!$A$2:$K$1857,10,FALSE)</f>
        <v>A</v>
      </c>
      <c r="O28" s="994">
        <f>VLOOKUP($A28,'Cennik numeryczny'!$A$2:$K$1857,11,FALSE)</f>
        <v>5</v>
      </c>
      <c r="P28" s="1084" t="s">
        <v>3831</v>
      </c>
      <c r="Q28" s="503"/>
    </row>
    <row r="29" spans="1:18" ht="13">
      <c r="A29" s="775" t="s">
        <v>767</v>
      </c>
      <c r="B29" s="700"/>
      <c r="C29" s="731"/>
      <c r="D29" s="730"/>
      <c r="E29" s="890">
        <v>2</v>
      </c>
      <c r="F29" s="891">
        <v>1000</v>
      </c>
      <c r="G29" s="891">
        <v>5</v>
      </c>
      <c r="H29" s="891">
        <v>180</v>
      </c>
      <c r="I29" s="891">
        <v>900</v>
      </c>
      <c r="J29" s="1545">
        <v>295.90109999999999</v>
      </c>
      <c r="K29" s="1545">
        <f>'Dopłaty stopowe'!$R$5*G29</f>
        <v>146.667</v>
      </c>
      <c r="L29" s="1546">
        <f t="shared" si="0"/>
        <v>88.513619999999989</v>
      </c>
      <c r="M29" s="1396">
        <f>(J29*(1-(VLOOKUP(A29,'Cennik numeryczny'!$A$2:$N$1462,14,FALSE)))+K29)/G29</f>
        <v>88.513619999999989</v>
      </c>
      <c r="N29" s="1070" t="str">
        <f>VLOOKUP($A29,'Cennik numeryczny'!$A$2:$K$1857,10,FALSE)</f>
        <v>A</v>
      </c>
      <c r="O29" s="994">
        <f>VLOOKUP($A29,'Cennik numeryczny'!$A$2:$K$1857,11,FALSE)</f>
        <v>5</v>
      </c>
      <c r="P29" s="1084" t="s">
        <v>3831</v>
      </c>
      <c r="Q29" s="503"/>
    </row>
    <row r="30" spans="1:18" ht="13">
      <c r="A30" s="775" t="s">
        <v>768</v>
      </c>
      <c r="B30" s="700"/>
      <c r="C30" s="731"/>
      <c r="D30" s="730"/>
      <c r="E30" s="890">
        <v>2.4</v>
      </c>
      <c r="F30" s="891">
        <v>1000</v>
      </c>
      <c r="G30" s="891">
        <v>5</v>
      </c>
      <c r="H30" s="891">
        <v>180</v>
      </c>
      <c r="I30" s="891">
        <v>900</v>
      </c>
      <c r="J30" s="1545">
        <v>276.79409999999996</v>
      </c>
      <c r="K30" s="1545">
        <f>'Dopłaty stopowe'!$R$5*G30</f>
        <v>146.667</v>
      </c>
      <c r="L30" s="1546">
        <f t="shared" si="0"/>
        <v>84.692219999999992</v>
      </c>
      <c r="M30" s="1396">
        <f>(J30*(1-(VLOOKUP(A30,'Cennik numeryczny'!$A$2:$N$1462,14,FALSE)))+K30)/G30</f>
        <v>84.692219999999992</v>
      </c>
      <c r="N30" s="1070" t="str">
        <f>VLOOKUP($A30,'Cennik numeryczny'!$A$2:$K$1857,10,FALSE)</f>
        <v>A</v>
      </c>
      <c r="O30" s="994">
        <f>VLOOKUP($A30,'Cennik numeryczny'!$A$2:$K$1857,11,FALSE)</f>
        <v>5</v>
      </c>
      <c r="P30" s="1084" t="s">
        <v>3831</v>
      </c>
      <c r="Q30" s="503"/>
    </row>
    <row r="31" spans="1:18" ht="13">
      <c r="A31" s="775" t="s">
        <v>769</v>
      </c>
      <c r="B31" s="700"/>
      <c r="C31" s="731"/>
      <c r="D31" s="730"/>
      <c r="E31" s="890">
        <v>3.2</v>
      </c>
      <c r="F31" s="891">
        <v>1000</v>
      </c>
      <c r="G31" s="891">
        <v>5</v>
      </c>
      <c r="H31" s="891">
        <v>180</v>
      </c>
      <c r="I31" s="891">
        <v>900</v>
      </c>
      <c r="J31" s="1545">
        <v>276.79409999999996</v>
      </c>
      <c r="K31" s="1545">
        <f>'Dopłaty stopowe'!$R$5*G31</f>
        <v>146.667</v>
      </c>
      <c r="L31" s="1546">
        <f t="shared" si="0"/>
        <v>84.692219999999992</v>
      </c>
      <c r="M31" s="1396">
        <f>(J31*(1-(VLOOKUP(A31,'Cennik numeryczny'!$A$2:$N$1462,14,FALSE)))+K31)/G31</f>
        <v>84.692219999999992</v>
      </c>
      <c r="N31" s="1070" t="str">
        <f>VLOOKUP($A31,'Cennik numeryczny'!$A$2:$K$1857,10,FALSE)</f>
        <v>A</v>
      </c>
      <c r="O31" s="994">
        <f>VLOOKUP($A31,'Cennik numeryczny'!$A$2:$K$1857,11,FALSE)</f>
        <v>5</v>
      </c>
      <c r="P31" s="1084" t="s">
        <v>3831</v>
      </c>
      <c r="Q31" s="503"/>
    </row>
    <row r="32" spans="1:18" ht="13.5" thickBot="1">
      <c r="A32" s="455" t="s">
        <v>770</v>
      </c>
      <c r="B32" s="700"/>
      <c r="C32" s="731"/>
      <c r="D32" s="730"/>
      <c r="E32" s="745">
        <v>4</v>
      </c>
      <c r="F32" s="1451">
        <v>1000</v>
      </c>
      <c r="G32" s="1451">
        <v>5</v>
      </c>
      <c r="H32" s="1451">
        <v>180</v>
      </c>
      <c r="I32" s="1451">
        <v>900</v>
      </c>
      <c r="J32" s="1547">
        <v>270.072</v>
      </c>
      <c r="K32" s="1549">
        <f>'Dopłaty stopowe'!$R$5*G32</f>
        <v>146.667</v>
      </c>
      <c r="L32" s="2584">
        <f t="shared" si="0"/>
        <v>83.347800000000007</v>
      </c>
      <c r="M32" s="1445">
        <f>(J32*(1-(VLOOKUP(A32,'Cennik numeryczny'!$A$2:$N$1462,14,FALSE)))+K32)/G32</f>
        <v>83.347800000000007</v>
      </c>
      <c r="N32" s="1171" t="str">
        <f>VLOOKUP($A32,'Cennik numeryczny'!$A$2:$K$1857,10,FALSE)</f>
        <v>A</v>
      </c>
      <c r="O32" s="1517">
        <f>VLOOKUP($A32,'Cennik numeryczny'!$A$2:$K$1857,11,FALSE)</f>
        <v>5</v>
      </c>
      <c r="P32" s="1518" t="s">
        <v>3831</v>
      </c>
      <c r="Q32" s="503"/>
    </row>
    <row r="33" spans="1:18" ht="13.5" thickTop="1">
      <c r="A33" s="770" t="s">
        <v>358</v>
      </c>
      <c r="B33" s="1550" t="s">
        <v>288</v>
      </c>
      <c r="C33" s="771" t="s">
        <v>822</v>
      </c>
      <c r="D33" s="1035" t="s">
        <v>840</v>
      </c>
      <c r="E33" s="893">
        <v>1.2</v>
      </c>
      <c r="F33" s="843">
        <v>1000</v>
      </c>
      <c r="G33" s="843">
        <v>5</v>
      </c>
      <c r="H33" s="843">
        <v>180</v>
      </c>
      <c r="I33" s="843">
        <v>900</v>
      </c>
      <c r="J33" s="1450">
        <v>372.82409999999999</v>
      </c>
      <c r="K33" s="1551">
        <f>'Dopłaty stopowe'!$R$7*G33</f>
        <v>149.55549999999999</v>
      </c>
      <c r="L33" s="1552">
        <f t="shared" si="0"/>
        <v>104.47592</v>
      </c>
      <c r="M33" s="1391">
        <f>(J33*(1-(VLOOKUP(A33,'Cennik numeryczny'!$A$2:$N$1462,14,FALSE)))+K33)/G33</f>
        <v>104.47592</v>
      </c>
      <c r="N33" s="1406" t="str">
        <f>VLOOKUP($A33,'Cennik numeryczny'!$A$2:$K$1857,10,FALSE)</f>
        <v>A</v>
      </c>
      <c r="O33" s="1531">
        <f>VLOOKUP($A33,'Cennik numeryczny'!$A$2:$K$1857,11,FALSE)</f>
        <v>5</v>
      </c>
      <c r="P33" s="1532" t="s">
        <v>3831</v>
      </c>
      <c r="Q33" s="503"/>
    </row>
    <row r="34" spans="1:18" ht="13">
      <c r="A34" s="775" t="s">
        <v>771</v>
      </c>
      <c r="B34" s="700"/>
      <c r="C34" s="731"/>
      <c r="D34" s="730"/>
      <c r="E34" s="888">
        <v>1.6</v>
      </c>
      <c r="F34" s="889">
        <v>1000</v>
      </c>
      <c r="G34" s="889">
        <v>5</v>
      </c>
      <c r="H34" s="889">
        <v>180</v>
      </c>
      <c r="I34" s="889">
        <v>900</v>
      </c>
      <c r="J34" s="1543">
        <v>389.0403</v>
      </c>
      <c r="K34" s="1543">
        <f>'Dopłaty stopowe'!$R$7*G34</f>
        <v>149.55549999999999</v>
      </c>
      <c r="L34" s="1544">
        <f t="shared" si="0"/>
        <v>107.71916000000002</v>
      </c>
      <c r="M34" s="1405">
        <f>(J34*(1-(VLOOKUP(A34,'Cennik numeryczny'!$A$2:$N$1462,14,FALSE)))+K34)/G34</f>
        <v>107.71916000000002</v>
      </c>
      <c r="N34" s="1406" t="str">
        <f>VLOOKUP($A34,'Cennik numeryczny'!$A$2:$K$1857,10,FALSE)</f>
        <v>A</v>
      </c>
      <c r="O34" s="994">
        <f>VLOOKUP($A34,'Cennik numeryczny'!$A$2:$K$1857,11,FALSE)</f>
        <v>5</v>
      </c>
      <c r="P34" s="1084" t="s">
        <v>3831</v>
      </c>
      <c r="Q34" s="503"/>
    </row>
    <row r="35" spans="1:18" ht="13">
      <c r="A35" s="775" t="s">
        <v>772</v>
      </c>
      <c r="B35" s="700"/>
      <c r="C35" s="731"/>
      <c r="D35" s="730"/>
      <c r="E35" s="890">
        <v>2</v>
      </c>
      <c r="F35" s="891">
        <v>1000</v>
      </c>
      <c r="G35" s="891">
        <v>5</v>
      </c>
      <c r="H35" s="891">
        <v>180</v>
      </c>
      <c r="I35" s="891">
        <v>900</v>
      </c>
      <c r="J35" s="1545">
        <v>347.36130000000003</v>
      </c>
      <c r="K35" s="1545">
        <f>'Dopłaty stopowe'!$R$7*G35</f>
        <v>149.55549999999999</v>
      </c>
      <c r="L35" s="1546">
        <f t="shared" si="0"/>
        <v>99.38336000000001</v>
      </c>
      <c r="M35" s="1396">
        <f>(J35*(1-(VLOOKUP(A35,'Cennik numeryczny'!$A$2:$N$1462,14,FALSE)))+K35)/G35</f>
        <v>99.38336000000001</v>
      </c>
      <c r="N35" s="1070" t="str">
        <f>VLOOKUP($A35,'Cennik numeryczny'!$A$2:$K$1857,10,FALSE)</f>
        <v>A</v>
      </c>
      <c r="O35" s="994">
        <f>VLOOKUP($A35,'Cennik numeryczny'!$A$2:$K$1857,11,FALSE)</f>
        <v>5</v>
      </c>
      <c r="P35" s="1084" t="s">
        <v>3831</v>
      </c>
      <c r="Q35" s="503"/>
    </row>
    <row r="36" spans="1:18" ht="13">
      <c r="A36" s="775" t="s">
        <v>773</v>
      </c>
      <c r="B36" s="700"/>
      <c r="C36" s="731"/>
      <c r="D36" s="730"/>
      <c r="E36" s="890">
        <v>2.4</v>
      </c>
      <c r="F36" s="891">
        <v>1000</v>
      </c>
      <c r="G36" s="891">
        <v>5</v>
      </c>
      <c r="H36" s="891">
        <v>180</v>
      </c>
      <c r="I36" s="891">
        <v>900</v>
      </c>
      <c r="J36" s="1545">
        <v>331.14510000000001</v>
      </c>
      <c r="K36" s="1545">
        <f>'Dopłaty stopowe'!$R$7*G36</f>
        <v>149.55549999999999</v>
      </c>
      <c r="L36" s="1546">
        <f t="shared" si="0"/>
        <v>96.140119999999996</v>
      </c>
      <c r="M36" s="1396">
        <f>(J36*(1-(VLOOKUP(A36,'Cennik numeryczny'!$A$2:$N$1462,14,FALSE)))+K36)/G36</f>
        <v>96.140119999999996</v>
      </c>
      <c r="N36" s="1070" t="str">
        <f>VLOOKUP($A36,'Cennik numeryczny'!$A$2:$K$1857,10,FALSE)</f>
        <v>A</v>
      </c>
      <c r="O36" s="994">
        <f>VLOOKUP($A36,'Cennik numeryczny'!$A$2:$K$1857,11,FALSE)</f>
        <v>5</v>
      </c>
      <c r="P36" s="1084" t="s">
        <v>3831</v>
      </c>
      <c r="Q36" s="503"/>
    </row>
    <row r="37" spans="1:18" ht="13.5" thickBot="1">
      <c r="A37" s="1329" t="s">
        <v>359</v>
      </c>
      <c r="B37" s="680"/>
      <c r="C37" s="779"/>
      <c r="D37" s="838"/>
      <c r="E37" s="1169">
        <v>3.2</v>
      </c>
      <c r="F37" s="1075">
        <v>1000</v>
      </c>
      <c r="G37" s="1075">
        <v>5</v>
      </c>
      <c r="H37" s="1075">
        <v>180</v>
      </c>
      <c r="I37" s="1075">
        <v>900</v>
      </c>
      <c r="J37" s="1454">
        <v>327.68009999999998</v>
      </c>
      <c r="K37" s="1547">
        <f>'Dopłaty stopowe'!$R$7*G37</f>
        <v>149.55549999999999</v>
      </c>
      <c r="L37" s="1548">
        <f t="shared" si="0"/>
        <v>95.447119999999998</v>
      </c>
      <c r="M37" s="1417">
        <f>(J37*(1-(VLOOKUP(A37,'Cennik numeryczny'!$A$2:$N$1462,14,FALSE)))+K37)/G37</f>
        <v>95.447119999999998</v>
      </c>
      <c r="N37" s="1072" t="str">
        <f>VLOOKUP($A37,'Cennik numeryczny'!$A$2:$K$1857,10,FALSE)</f>
        <v>A</v>
      </c>
      <c r="O37" s="1517">
        <f>VLOOKUP($A37,'Cennik numeryczny'!$A$2:$K$1857,11,FALSE)</f>
        <v>5</v>
      </c>
      <c r="P37" s="1518" t="s">
        <v>3831</v>
      </c>
      <c r="Q37" s="503"/>
    </row>
    <row r="38" spans="1:18" ht="13.5" thickTop="1">
      <c r="A38" s="887" t="s">
        <v>774</v>
      </c>
      <c r="B38" s="700" t="s">
        <v>289</v>
      </c>
      <c r="C38" s="731" t="s">
        <v>824</v>
      </c>
      <c r="D38" s="730" t="s">
        <v>841</v>
      </c>
      <c r="E38" s="888">
        <v>1</v>
      </c>
      <c r="F38" s="889">
        <v>1000</v>
      </c>
      <c r="G38" s="889">
        <v>5</v>
      </c>
      <c r="H38" s="889">
        <v>180</v>
      </c>
      <c r="I38" s="889">
        <v>900</v>
      </c>
      <c r="J38" s="2585">
        <v>375.99209999999999</v>
      </c>
      <c r="K38" s="1543">
        <f>'Dopłaty stopowe'!$R$5*G38</f>
        <v>146.667</v>
      </c>
      <c r="L38" s="1544">
        <f t="shared" si="0"/>
        <v>104.53182</v>
      </c>
      <c r="M38" s="1405">
        <f>(J38*(1-(VLOOKUP(A38,'Cennik numeryczny'!$A$2:$N$1462,14,FALSE)))+K38)/G38</f>
        <v>104.53182</v>
      </c>
      <c r="N38" s="1406" t="str">
        <f>VLOOKUP($A38,'Cennik numeryczny'!$A$2:$K$1857,10,FALSE)</f>
        <v>A</v>
      </c>
      <c r="O38" s="1531">
        <f>VLOOKUP($A38,'Cennik numeryczny'!$A$2:$K$1857,11,FALSE)</f>
        <v>5</v>
      </c>
      <c r="P38" s="1532" t="s">
        <v>3831</v>
      </c>
      <c r="Q38" s="503"/>
    </row>
    <row r="39" spans="1:18" ht="13">
      <c r="A39" s="887" t="s">
        <v>1279</v>
      </c>
      <c r="B39" s="700"/>
      <c r="C39" s="731"/>
      <c r="D39" s="730"/>
      <c r="E39" s="888">
        <v>1.2</v>
      </c>
      <c r="F39" s="889">
        <v>1000</v>
      </c>
      <c r="G39" s="889">
        <v>5</v>
      </c>
      <c r="H39" s="889">
        <v>180</v>
      </c>
      <c r="I39" s="889">
        <v>900</v>
      </c>
      <c r="J39" s="2585">
        <v>352.76669999999996</v>
      </c>
      <c r="K39" s="1543">
        <f>'Dopłaty stopowe'!$R$5*G39</f>
        <v>146.667</v>
      </c>
      <c r="L39" s="1544">
        <f t="shared" si="0"/>
        <v>99.886739999999989</v>
      </c>
      <c r="M39" s="1396">
        <f>(J39*(1-(VLOOKUP(A39,'Cennik numeryczny'!$A$2:$N$1462,14,FALSE)))+K39)/G39</f>
        <v>99.886739999999989</v>
      </c>
      <c r="N39" s="1070" t="str">
        <f>VLOOKUP($A39,'Cennik numeryczny'!$A$2:$K$1857,10,FALSE)</f>
        <v>A</v>
      </c>
      <c r="O39" s="994">
        <f>VLOOKUP($A39,'Cennik numeryczny'!$A$2:$K$1857,11,FALSE)</f>
        <v>5</v>
      </c>
      <c r="P39" s="1084" t="s">
        <v>3831</v>
      </c>
      <c r="Q39" s="503"/>
    </row>
    <row r="40" spans="1:18" ht="13">
      <c r="A40" s="775" t="s">
        <v>775</v>
      </c>
      <c r="B40" s="700"/>
      <c r="C40" s="731"/>
      <c r="D40" s="730"/>
      <c r="E40" s="890">
        <v>1.6</v>
      </c>
      <c r="F40" s="891">
        <v>1000</v>
      </c>
      <c r="G40" s="891">
        <v>5</v>
      </c>
      <c r="H40" s="891">
        <v>180</v>
      </c>
      <c r="I40" s="891">
        <v>900</v>
      </c>
      <c r="J40" s="2324">
        <v>340.64909999999998</v>
      </c>
      <c r="K40" s="1545">
        <f>'Dopłaty stopowe'!$R$5*G40</f>
        <v>146.667</v>
      </c>
      <c r="L40" s="1546">
        <f t="shared" si="0"/>
        <v>97.463220000000007</v>
      </c>
      <c r="M40" s="1396">
        <f>(J40*(1-(VLOOKUP(A40,'Cennik numeryczny'!$A$2:$N$1462,14,FALSE)))+K40)/G40</f>
        <v>97.463220000000007</v>
      </c>
      <c r="N40" s="1070" t="str">
        <f>VLOOKUP($A40,'Cennik numeryczny'!$A$2:$K$1857,10,FALSE)</f>
        <v>A</v>
      </c>
      <c r="O40" s="994">
        <f>VLOOKUP($A40,'Cennik numeryczny'!$A$2:$K$1857,11,FALSE)</f>
        <v>5</v>
      </c>
      <c r="P40" s="1084" t="s">
        <v>3831</v>
      </c>
      <c r="Q40" s="503"/>
    </row>
    <row r="41" spans="1:18" ht="13">
      <c r="A41" s="775" t="s">
        <v>3544</v>
      </c>
      <c r="B41" s="700"/>
      <c r="C41" s="731"/>
      <c r="D41" s="730"/>
      <c r="E41" s="890">
        <v>1.6</v>
      </c>
      <c r="F41" s="891">
        <v>500</v>
      </c>
      <c r="G41" s="891">
        <v>1</v>
      </c>
      <c r="H41" s="891">
        <v>600</v>
      </c>
      <c r="I41" s="891">
        <v>600</v>
      </c>
      <c r="J41" s="2324">
        <v>101.9007</v>
      </c>
      <c r="K41" s="1545">
        <f>'Dopłaty stopowe'!$R$5*G41</f>
        <v>29.333400000000001</v>
      </c>
      <c r="L41" s="1546">
        <f>(J41+K41)/G41</f>
        <v>131.23410000000001</v>
      </c>
      <c r="M41" s="1396">
        <f>(J41*(1-(VLOOKUP(A41,'Cennik numeryczny'!$A$2:$N$1462,14,FALSE)))+K41)/G41</f>
        <v>131.23410000000001</v>
      </c>
      <c r="N41" s="1070" t="str">
        <f>VLOOKUP($A41,'Cennik numeryczny'!$A$2:$K$1857,10,FALSE)</f>
        <v>M</v>
      </c>
      <c r="O41" s="994">
        <f>VLOOKUP($A41,'Cennik numeryczny'!$A$2:$K$1857,11,FALSE)</f>
        <v>1</v>
      </c>
      <c r="P41" s="1084" t="s">
        <v>3831</v>
      </c>
      <c r="Q41" s="503"/>
    </row>
    <row r="42" spans="1:18" ht="13">
      <c r="A42" s="775" t="s">
        <v>776</v>
      </c>
      <c r="B42" s="700"/>
      <c r="C42" s="731"/>
      <c r="D42" s="730"/>
      <c r="E42" s="890">
        <v>2</v>
      </c>
      <c r="F42" s="891">
        <v>1000</v>
      </c>
      <c r="G42" s="891">
        <v>5</v>
      </c>
      <c r="H42" s="891">
        <v>180</v>
      </c>
      <c r="I42" s="891">
        <v>900</v>
      </c>
      <c r="J42" s="2324">
        <v>295.90109999999999</v>
      </c>
      <c r="K42" s="1545">
        <f>'Dopłaty stopowe'!$R$5*G42</f>
        <v>146.667</v>
      </c>
      <c r="L42" s="1546">
        <f t="shared" si="0"/>
        <v>88.513619999999989</v>
      </c>
      <c r="M42" s="1396">
        <f>(J42*(1-(VLOOKUP(A42,'Cennik numeryczny'!$A$2:$N$1462,14,FALSE)))+K42)/G42</f>
        <v>88.513619999999989</v>
      </c>
      <c r="N42" s="1070" t="str">
        <f>VLOOKUP($A42,'Cennik numeryczny'!$A$2:$K$1857,10,FALSE)</f>
        <v>A</v>
      </c>
      <c r="O42" s="994">
        <f>VLOOKUP($A42,'Cennik numeryczny'!$A$2:$K$1857,11,FALSE)</f>
        <v>5</v>
      </c>
      <c r="P42" s="1084" t="s">
        <v>3831</v>
      </c>
      <c r="Q42" s="503"/>
    </row>
    <row r="43" spans="1:18" ht="13">
      <c r="A43" s="775" t="s">
        <v>3543</v>
      </c>
      <c r="B43" s="700"/>
      <c r="C43" s="731"/>
      <c r="D43" s="730"/>
      <c r="E43" s="890">
        <v>2</v>
      </c>
      <c r="F43" s="891">
        <v>500</v>
      </c>
      <c r="G43" s="891">
        <v>1</v>
      </c>
      <c r="H43" s="891">
        <v>600</v>
      </c>
      <c r="I43" s="891">
        <v>600</v>
      </c>
      <c r="J43" s="2324">
        <v>97.257599999999996</v>
      </c>
      <c r="K43" s="1545">
        <f>'Dopłaty stopowe'!$R$5*G43</f>
        <v>29.333400000000001</v>
      </c>
      <c r="L43" s="1546">
        <f>(J43+K43)/G43</f>
        <v>126.59099999999999</v>
      </c>
      <c r="M43" s="1396">
        <f>(J43*(1-(VLOOKUP(A43,'Cennik numeryczny'!$A$2:$N$1462,14,FALSE)))+K43)/G43</f>
        <v>126.59099999999999</v>
      </c>
      <c r="N43" s="1070" t="str">
        <f>VLOOKUP($A43,'Cennik numeryczny'!$A$2:$K$1857,10,FALSE)</f>
        <v>M</v>
      </c>
      <c r="O43" s="994">
        <f>VLOOKUP($A43,'Cennik numeryczny'!$A$2:$K$1857,11,FALSE)</f>
        <v>1</v>
      </c>
      <c r="P43" s="1084" t="s">
        <v>3831</v>
      </c>
      <c r="Q43" s="503"/>
    </row>
    <row r="44" spans="1:18" ht="13">
      <c r="A44" s="775" t="s">
        <v>777</v>
      </c>
      <c r="B44" s="700"/>
      <c r="C44" s="731"/>
      <c r="D44" s="730"/>
      <c r="E44" s="890">
        <v>2.4</v>
      </c>
      <c r="F44" s="891">
        <v>1000</v>
      </c>
      <c r="G44" s="891">
        <v>5</v>
      </c>
      <c r="H44" s="891">
        <v>180</v>
      </c>
      <c r="I44" s="891">
        <v>900</v>
      </c>
      <c r="J44" s="2324">
        <v>276.79409999999996</v>
      </c>
      <c r="K44" s="1545">
        <f>'Dopłaty stopowe'!$R$5*G44</f>
        <v>146.667</v>
      </c>
      <c r="L44" s="1546">
        <f t="shared" si="0"/>
        <v>84.692219999999992</v>
      </c>
      <c r="M44" s="1396">
        <f>(J44*(1-(VLOOKUP(A44,'Cennik numeryczny'!$A$2:$N$1462,14,FALSE)))+K44)/G44</f>
        <v>84.692219999999992</v>
      </c>
      <c r="N44" s="1070" t="str">
        <f>VLOOKUP($A44,'Cennik numeryczny'!$A$2:$K$1857,10,FALSE)</f>
        <v>A</v>
      </c>
      <c r="O44" s="994">
        <f>VLOOKUP($A44,'Cennik numeryczny'!$A$2:$K$1857,11,FALSE)</f>
        <v>5</v>
      </c>
      <c r="P44" s="1084" t="s">
        <v>3831</v>
      </c>
      <c r="Q44" s="503"/>
    </row>
    <row r="45" spans="1:18" ht="13">
      <c r="A45" s="455" t="s">
        <v>3542</v>
      </c>
      <c r="B45" s="700"/>
      <c r="C45" s="731"/>
      <c r="D45" s="730"/>
      <c r="E45" s="745">
        <v>2.4</v>
      </c>
      <c r="F45" s="1451">
        <v>500</v>
      </c>
      <c r="G45" s="1451">
        <v>1</v>
      </c>
      <c r="H45" s="1451">
        <v>600</v>
      </c>
      <c r="I45" s="1451">
        <v>600</v>
      </c>
      <c r="J45" s="2324">
        <v>93.782700000000006</v>
      </c>
      <c r="K45" s="1549">
        <f>'Dopłaty stopowe'!$R$5*G45</f>
        <v>29.333400000000001</v>
      </c>
      <c r="L45" s="2584">
        <f>(J45+K45)/G45</f>
        <v>123.1161</v>
      </c>
      <c r="M45" s="1445">
        <f>(J45*(1-(VLOOKUP(A45,'Cennik numeryczny'!$A$2:$N$1462,14,FALSE)))+K45)/G45</f>
        <v>123.1161</v>
      </c>
      <c r="N45" s="1446" t="str">
        <f>VLOOKUP($A45,'Cennik numeryczny'!$A$2:$K$1857,10,FALSE)</f>
        <v>M</v>
      </c>
      <c r="O45" s="1535">
        <f>VLOOKUP($A45,'Cennik numeryczny'!$A$2:$K$1857,11,FALSE)</f>
        <v>1</v>
      </c>
      <c r="P45" s="1536" t="s">
        <v>3831</v>
      </c>
      <c r="Q45" s="503"/>
    </row>
    <row r="46" spans="1:18" ht="13.5" thickBot="1">
      <c r="A46" s="1329" t="s">
        <v>778</v>
      </c>
      <c r="B46" s="680"/>
      <c r="C46" s="779"/>
      <c r="D46" s="838"/>
      <c r="E46" s="1169">
        <v>3.2</v>
      </c>
      <c r="F46" s="1075">
        <v>1000</v>
      </c>
      <c r="G46" s="1075">
        <v>5</v>
      </c>
      <c r="H46" s="1075">
        <v>180</v>
      </c>
      <c r="I46" s="1075">
        <v>900</v>
      </c>
      <c r="J46" s="1454">
        <v>276.79409999999996</v>
      </c>
      <c r="K46" s="1547">
        <f>'Dopłaty stopowe'!$R$5*G46</f>
        <v>146.667</v>
      </c>
      <c r="L46" s="1548">
        <f t="shared" si="0"/>
        <v>84.692219999999992</v>
      </c>
      <c r="M46" s="1417">
        <f>(J46*(1-(VLOOKUP(A46,'Cennik numeryczny'!$A$2:$N$1462,14,FALSE)))+K46)/G46</f>
        <v>84.692219999999992</v>
      </c>
      <c r="N46" s="1171" t="str">
        <f>VLOOKUP($A46,'Cennik numeryczny'!$A$2:$K$1857,10,FALSE)</f>
        <v>A</v>
      </c>
      <c r="O46" s="1517">
        <f>VLOOKUP($A46,'Cennik numeryczny'!$A$2:$K$1857,11,FALSE)</f>
        <v>5</v>
      </c>
      <c r="P46" s="1518" t="s">
        <v>3831</v>
      </c>
      <c r="Q46" s="503"/>
    </row>
    <row r="47" spans="1:18" s="626" customFormat="1" ht="13.5" thickTop="1">
      <c r="A47" s="770" t="s">
        <v>4055</v>
      </c>
      <c r="B47" s="700" t="s">
        <v>4054</v>
      </c>
      <c r="C47" s="731" t="s">
        <v>4061</v>
      </c>
      <c r="D47" s="730" t="s">
        <v>4062</v>
      </c>
      <c r="E47" s="893">
        <v>1.6</v>
      </c>
      <c r="F47" s="843">
        <v>1000</v>
      </c>
      <c r="G47" s="843">
        <v>5</v>
      </c>
      <c r="H47" s="843">
        <v>180</v>
      </c>
      <c r="I47" s="843">
        <v>900</v>
      </c>
      <c r="J47" s="1450">
        <v>601.32600000000002</v>
      </c>
      <c r="K47" s="1551">
        <f>'Dopłaty stopowe'!$R$8*G47</f>
        <v>167.649</v>
      </c>
      <c r="L47" s="1552">
        <f>(J47+K47)/G47</f>
        <v>153.79500000000002</v>
      </c>
      <c r="M47" s="1391">
        <f>(J47*(1-(VLOOKUP(A47,'Cennik numeryczny'!$A$2:$N$1462,14,FALSE)))+K47)/G47</f>
        <v>153.79500000000002</v>
      </c>
      <c r="N47" s="1065" t="str">
        <f>VLOOKUP($A47,'Cennik numeryczny'!$A$2:$K$1857,10,FALSE)</f>
        <v>C</v>
      </c>
      <c r="O47" s="1082">
        <f>VLOOKUP($A47,'Cennik numeryczny'!$A$2:$K$1857,11,FALSE)</f>
        <v>5</v>
      </c>
      <c r="P47" s="1083" t="s">
        <v>3831</v>
      </c>
      <c r="Q47" s="503"/>
      <c r="R47" s="6"/>
    </row>
    <row r="48" spans="1:18" s="626" customFormat="1" ht="13.5" thickBot="1">
      <c r="A48" s="1088" t="s">
        <v>4056</v>
      </c>
      <c r="B48" s="680"/>
      <c r="C48" s="779"/>
      <c r="D48" s="838"/>
      <c r="E48" s="974">
        <v>2.4</v>
      </c>
      <c r="F48" s="779">
        <v>1000</v>
      </c>
      <c r="G48" s="779">
        <v>4.5</v>
      </c>
      <c r="H48" s="779">
        <v>192</v>
      </c>
      <c r="I48" s="779">
        <v>864</v>
      </c>
      <c r="J48" s="1557">
        <v>1199.5335</v>
      </c>
      <c r="K48" s="1557">
        <f>'Dopłaty stopowe'!$R$8*G48</f>
        <v>150.88410000000002</v>
      </c>
      <c r="L48" s="2411">
        <f>(J48+K48)/G48</f>
        <v>300.09280000000001</v>
      </c>
      <c r="M48" s="1400">
        <f>(J48*(1-(VLOOKUP(A48,'Cennik numeryczny'!$A$2:$N$1462,14,FALSE)))+K48)/G48</f>
        <v>300.09280000000001</v>
      </c>
      <c r="N48" s="1068" t="str">
        <f>VLOOKUP($A48,'Cennik numeryczny'!$A$2:$K$1857,10,FALSE)</f>
        <v>A</v>
      </c>
      <c r="O48" s="995">
        <f>VLOOKUP($A48,'Cennik numeryczny'!$A$2:$K$1857,11,FALSE)</f>
        <v>13.5</v>
      </c>
      <c r="P48" s="1085" t="s">
        <v>3831</v>
      </c>
      <c r="Q48" s="503"/>
      <c r="R48" s="6"/>
    </row>
    <row r="49" spans="1:17" ht="13.5" thickTop="1">
      <c r="A49" s="887" t="s">
        <v>360</v>
      </c>
      <c r="B49" s="700" t="s">
        <v>290</v>
      </c>
      <c r="C49" s="731" t="s">
        <v>826</v>
      </c>
      <c r="D49" s="730" t="s">
        <v>842</v>
      </c>
      <c r="E49" s="888">
        <v>1.6</v>
      </c>
      <c r="F49" s="889">
        <v>1000</v>
      </c>
      <c r="G49" s="889">
        <v>5</v>
      </c>
      <c r="H49" s="889">
        <v>180</v>
      </c>
      <c r="I49" s="889">
        <v>900</v>
      </c>
      <c r="J49" s="1543">
        <v>393.67349999999999</v>
      </c>
      <c r="K49" s="1543">
        <f>'Dopłaty stopowe'!$R$9*G49</f>
        <v>120.04649999999999</v>
      </c>
      <c r="L49" s="1544">
        <f t="shared" si="0"/>
        <v>102.744</v>
      </c>
      <c r="M49" s="1405">
        <f>(J49*(1-(VLOOKUP(A49,'Cennik numeryczny'!$A$2:$N$1462,14,FALSE)))+K49)/G49</f>
        <v>102.744</v>
      </c>
      <c r="N49" s="1406" t="str">
        <f>VLOOKUP($A49,'Cennik numeryczny'!$A$2:$K$1857,10,FALSE)</f>
        <v>A</v>
      </c>
      <c r="O49" s="1531">
        <f>VLOOKUP($A49,'Cennik numeryczny'!$A$2:$K$1857,11,FALSE)</f>
        <v>5</v>
      </c>
      <c r="P49" s="1532" t="s">
        <v>3831</v>
      </c>
      <c r="Q49" s="503"/>
    </row>
    <row r="50" spans="1:17" ht="13">
      <c r="A50" s="775" t="s">
        <v>779</v>
      </c>
      <c r="B50" s="700"/>
      <c r="C50" s="731"/>
      <c r="D50" s="730"/>
      <c r="E50" s="890">
        <v>2</v>
      </c>
      <c r="F50" s="891">
        <v>1000</v>
      </c>
      <c r="G50" s="891">
        <v>5</v>
      </c>
      <c r="H50" s="891">
        <v>180</v>
      </c>
      <c r="I50" s="891">
        <v>900</v>
      </c>
      <c r="J50" s="1545">
        <v>378.62549999999999</v>
      </c>
      <c r="K50" s="1545">
        <f>'Dopłaty stopowe'!$R$9*G50</f>
        <v>120.04649999999999</v>
      </c>
      <c r="L50" s="1546">
        <f t="shared" si="0"/>
        <v>99.734399999999994</v>
      </c>
      <c r="M50" s="1396">
        <f>(J50*(1-(VLOOKUP(A50,'Cennik numeryczny'!$A$2:$N$1462,14,FALSE)))+K50)/G50</f>
        <v>99.734399999999994</v>
      </c>
      <c r="N50" s="1070" t="str">
        <f>VLOOKUP($A50,'Cennik numeryczny'!$A$2:$K$1857,10,FALSE)</f>
        <v>A</v>
      </c>
      <c r="O50" s="994">
        <f>VLOOKUP($A50,'Cennik numeryczny'!$A$2:$K$1857,11,FALSE)</f>
        <v>5</v>
      </c>
      <c r="P50" s="1084" t="s">
        <v>3831</v>
      </c>
      <c r="Q50" s="503"/>
    </row>
    <row r="51" spans="1:17" ht="13">
      <c r="A51" s="775" t="s">
        <v>361</v>
      </c>
      <c r="B51" s="700"/>
      <c r="C51" s="731"/>
      <c r="D51" s="730"/>
      <c r="E51" s="890">
        <v>2.4</v>
      </c>
      <c r="F51" s="891">
        <v>1000</v>
      </c>
      <c r="G51" s="891">
        <v>5</v>
      </c>
      <c r="H51" s="891">
        <v>180</v>
      </c>
      <c r="I51" s="891">
        <v>900</v>
      </c>
      <c r="J51" s="1545">
        <v>347.36130000000003</v>
      </c>
      <c r="K51" s="1545">
        <f>'Dopłaty stopowe'!$R$9*G51</f>
        <v>120.04649999999999</v>
      </c>
      <c r="L51" s="1546">
        <f t="shared" si="0"/>
        <v>93.481560000000002</v>
      </c>
      <c r="M51" s="1396">
        <f>(J51*(1-(VLOOKUP(A51,'Cennik numeryczny'!$A$2:$N$1462,14,FALSE)))+K51)/G51</f>
        <v>93.481560000000002</v>
      </c>
      <c r="N51" s="1070" t="str">
        <f>VLOOKUP($A51,'Cennik numeryczny'!$A$2:$K$1857,10,FALSE)</f>
        <v>A</v>
      </c>
      <c r="O51" s="994">
        <f>VLOOKUP($A51,'Cennik numeryczny'!$A$2:$K$1857,11,FALSE)</f>
        <v>5</v>
      </c>
      <c r="P51" s="1084" t="s">
        <v>3831</v>
      </c>
      <c r="Q51" s="503"/>
    </row>
    <row r="52" spans="1:17" ht="13.5" thickBot="1">
      <c r="A52" s="1329" t="s">
        <v>362</v>
      </c>
      <c r="B52" s="680"/>
      <c r="C52" s="779"/>
      <c r="D52" s="838"/>
      <c r="E52" s="1169">
        <v>3.2</v>
      </c>
      <c r="F52" s="1075">
        <v>1000</v>
      </c>
      <c r="G52" s="1075">
        <v>5</v>
      </c>
      <c r="H52" s="1075">
        <v>180</v>
      </c>
      <c r="I52" s="1075">
        <v>900</v>
      </c>
      <c r="J52" s="1454">
        <v>343.88640000000004</v>
      </c>
      <c r="K52" s="1547">
        <f>'Dopłaty stopowe'!$R$9*G52</f>
        <v>120.04649999999999</v>
      </c>
      <c r="L52" s="1548">
        <f t="shared" si="0"/>
        <v>92.786580000000001</v>
      </c>
      <c r="M52" s="1417">
        <f>(J52*(1-(VLOOKUP(A52,'Cennik numeryczny'!$A$2:$N$1462,14,FALSE)))+K52)/G52</f>
        <v>92.786580000000001</v>
      </c>
      <c r="N52" s="1072" t="str">
        <f>VLOOKUP($A52,'Cennik numeryczny'!$A$2:$K$1857,10,FALSE)</f>
        <v>A</v>
      </c>
      <c r="O52" s="1517">
        <f>VLOOKUP($A52,'Cennik numeryczny'!$A$2:$K$1857,11,FALSE)</f>
        <v>5</v>
      </c>
      <c r="P52" s="1518" t="s">
        <v>3831</v>
      </c>
      <c r="Q52" s="503"/>
    </row>
    <row r="53" spans="1:17" ht="13.5" thickTop="1">
      <c r="A53" s="775" t="s">
        <v>780</v>
      </c>
      <c r="B53" s="700" t="s">
        <v>253</v>
      </c>
      <c r="C53" s="731" t="s">
        <v>828</v>
      </c>
      <c r="D53" s="730" t="s">
        <v>843</v>
      </c>
      <c r="E53" s="890">
        <v>1.6</v>
      </c>
      <c r="F53" s="891">
        <v>1000</v>
      </c>
      <c r="G53" s="891">
        <v>5</v>
      </c>
      <c r="H53" s="891">
        <v>180</v>
      </c>
      <c r="I53" s="891">
        <v>900</v>
      </c>
      <c r="J53" s="2408">
        <v>407.56319999999999</v>
      </c>
      <c r="K53" s="1545">
        <f>'Dopłaty stopowe'!$R$9*G53</f>
        <v>120.04649999999999</v>
      </c>
      <c r="L53" s="1546">
        <f t="shared" si="0"/>
        <v>105.52194</v>
      </c>
      <c r="M53" s="1396">
        <f>(J53*(1-(VLOOKUP(A53,'Cennik numeryczny'!$A$2:$N$1462,14,FALSE)))+K53)/G53</f>
        <v>105.52194</v>
      </c>
      <c r="N53" s="1070" t="str">
        <f>VLOOKUP($A53,'Cennik numeryczny'!$A$2:$K$1857,10,FALSE)</f>
        <v>A</v>
      </c>
      <c r="O53" s="994">
        <f>VLOOKUP($A53,'Cennik numeryczny'!$A$2:$K$1857,11,FALSE)</f>
        <v>5</v>
      </c>
      <c r="P53" s="1084" t="s">
        <v>3831</v>
      </c>
      <c r="Q53" s="503"/>
    </row>
    <row r="54" spans="1:17" ht="13">
      <c r="A54" s="775" t="s">
        <v>781</v>
      </c>
      <c r="B54" s="700"/>
      <c r="C54" s="731"/>
      <c r="D54" s="730"/>
      <c r="E54" s="890">
        <v>2</v>
      </c>
      <c r="F54" s="891">
        <v>1000</v>
      </c>
      <c r="G54" s="891">
        <v>5</v>
      </c>
      <c r="H54" s="891">
        <v>180</v>
      </c>
      <c r="I54" s="891">
        <v>900</v>
      </c>
      <c r="J54" s="2324">
        <v>377.44740000000002</v>
      </c>
      <c r="K54" s="1545">
        <f>'Dopłaty stopowe'!$R$9*G54</f>
        <v>120.04649999999999</v>
      </c>
      <c r="L54" s="1546">
        <f t="shared" si="0"/>
        <v>99.498779999999996</v>
      </c>
      <c r="M54" s="1396">
        <f>(J54*(1-(VLOOKUP(A54,'Cennik numeryczny'!$A$2:$N$1462,14,FALSE)))+K54)/G54</f>
        <v>99.498779999999996</v>
      </c>
      <c r="N54" s="1070" t="str">
        <f>VLOOKUP($A54,'Cennik numeryczny'!$A$2:$K$1857,10,FALSE)</f>
        <v>A</v>
      </c>
      <c r="O54" s="994">
        <f>VLOOKUP($A54,'Cennik numeryczny'!$A$2:$K$1857,11,FALSE)</f>
        <v>5</v>
      </c>
      <c r="P54" s="1084" t="s">
        <v>3831</v>
      </c>
      <c r="Q54" s="503"/>
    </row>
    <row r="55" spans="1:17" ht="13">
      <c r="A55" s="775" t="s">
        <v>782</v>
      </c>
      <c r="B55" s="700"/>
      <c r="C55" s="731"/>
      <c r="D55" s="730"/>
      <c r="E55" s="890">
        <v>2.4</v>
      </c>
      <c r="F55" s="891">
        <v>1000</v>
      </c>
      <c r="G55" s="891">
        <v>5</v>
      </c>
      <c r="H55" s="891">
        <v>180</v>
      </c>
      <c r="I55" s="891">
        <v>900</v>
      </c>
      <c r="J55" s="2324">
        <v>361.26090000000005</v>
      </c>
      <c r="K55" s="1545">
        <f>'Dopłaty stopowe'!$R$9*G55</f>
        <v>120.04649999999999</v>
      </c>
      <c r="L55" s="1546">
        <f t="shared" si="0"/>
        <v>96.261480000000006</v>
      </c>
      <c r="M55" s="1396">
        <f>(J55*(1-(VLOOKUP(A55,'Cennik numeryczny'!$A$2:$N$1462,14,FALSE)))+K55)/G55</f>
        <v>96.261480000000006</v>
      </c>
      <c r="N55" s="1070" t="str">
        <f>VLOOKUP($A55,'Cennik numeryczny'!$A$2:$K$1857,10,FALSE)</f>
        <v>A</v>
      </c>
      <c r="O55" s="994">
        <f>VLOOKUP($A55,'Cennik numeryczny'!$A$2:$K$1857,11,FALSE)</f>
        <v>5</v>
      </c>
      <c r="P55" s="1084" t="s">
        <v>3831</v>
      </c>
      <c r="Q55" s="503"/>
    </row>
    <row r="56" spans="1:17" ht="13.5" thickBot="1">
      <c r="A56" s="1329" t="s">
        <v>783</v>
      </c>
      <c r="B56" s="680"/>
      <c r="C56" s="779"/>
      <c r="D56" s="838"/>
      <c r="E56" s="1169">
        <v>3.2</v>
      </c>
      <c r="F56" s="1075">
        <v>1000</v>
      </c>
      <c r="G56" s="1075">
        <v>5</v>
      </c>
      <c r="H56" s="1075">
        <v>180</v>
      </c>
      <c r="I56" s="1075">
        <v>900</v>
      </c>
      <c r="J56" s="1454">
        <v>357.77609999999999</v>
      </c>
      <c r="K56" s="1547">
        <f>'Dopłaty stopowe'!$R$9*G56</f>
        <v>120.04649999999999</v>
      </c>
      <c r="L56" s="1548">
        <f t="shared" si="0"/>
        <v>95.564519999999987</v>
      </c>
      <c r="M56" s="1417">
        <f>(J56*(1-(VLOOKUP(A56,'Cennik numeryczny'!$A$2:$N$1462,14,FALSE)))+K56)/G56</f>
        <v>95.564519999999987</v>
      </c>
      <c r="N56" s="1072" t="str">
        <f>VLOOKUP($A56,'Cennik numeryczny'!$A$2:$K$1857,10,FALSE)</f>
        <v>A</v>
      </c>
      <c r="O56" s="1517">
        <f>VLOOKUP($A56,'Cennik numeryczny'!$A$2:$K$1857,11,FALSE)</f>
        <v>5</v>
      </c>
      <c r="P56" s="1518" t="s">
        <v>3831</v>
      </c>
      <c r="Q56" s="503"/>
    </row>
    <row r="57" spans="1:17" ht="13.5" thickTop="1">
      <c r="A57" s="1558" t="s">
        <v>3676</v>
      </c>
      <c r="B57" s="1550" t="s">
        <v>254</v>
      </c>
      <c r="C57" s="771"/>
      <c r="D57" s="875" t="s">
        <v>257</v>
      </c>
      <c r="E57" s="1559">
        <v>1.6</v>
      </c>
      <c r="F57" s="771">
        <v>500</v>
      </c>
      <c r="G57" s="771">
        <v>1</v>
      </c>
      <c r="H57" s="771">
        <v>600</v>
      </c>
      <c r="I57" s="771">
        <v>600</v>
      </c>
      <c r="J57" s="2575">
        <v>126.72</v>
      </c>
      <c r="K57" s="2576">
        <f>'Dopłaty stopowe'!$R$10*G57</f>
        <v>32.813499999999998</v>
      </c>
      <c r="L57" s="2577">
        <f>(J57+K57)/G57</f>
        <v>159.5335</v>
      </c>
      <c r="M57" s="2583">
        <f>(J57*(1-(VLOOKUP(A57,'Cennik numeryczny'!$A$2:$N$1462,14,FALSE)))+K57)/G57</f>
        <v>159.5335</v>
      </c>
      <c r="N57" s="1560" t="str">
        <f>VLOOKUP($A57,'Cennik numeryczny'!$A$2:$K$1857,10,FALSE)</f>
        <v>A</v>
      </c>
      <c r="O57" s="1561">
        <f>VLOOKUP($A57,'Cennik numeryczny'!$A$2:$K$1857,11,FALSE)</f>
        <v>1</v>
      </c>
      <c r="P57" s="1562" t="s">
        <v>3831</v>
      </c>
      <c r="Q57" s="503"/>
    </row>
    <row r="58" spans="1:17" ht="13">
      <c r="A58" s="775" t="s">
        <v>256</v>
      </c>
      <c r="B58" s="700"/>
      <c r="C58" s="731"/>
      <c r="D58" s="730"/>
      <c r="E58" s="890">
        <v>2</v>
      </c>
      <c r="F58" s="891">
        <v>1000</v>
      </c>
      <c r="G58" s="891">
        <v>5</v>
      </c>
      <c r="H58" s="891">
        <v>180</v>
      </c>
      <c r="I58" s="891">
        <v>900</v>
      </c>
      <c r="J58" s="1545">
        <v>445.97520000000003</v>
      </c>
      <c r="K58" s="1545">
        <f>'Dopłaty stopowe'!$R$10*G58</f>
        <v>164.0675</v>
      </c>
      <c r="L58" s="1546">
        <f t="shared" si="0"/>
        <v>122.00854</v>
      </c>
      <c r="M58" s="1396">
        <f>(J58*(1-(VLOOKUP(A58,'Cennik numeryczny'!$A$2:$N$1462,14,FALSE)))+K58)/G58</f>
        <v>122.00854</v>
      </c>
      <c r="N58" s="1070" t="str">
        <f>VLOOKUP($A58,'Cennik numeryczny'!$A$2:$K$1857,10,FALSE)</f>
        <v>A</v>
      </c>
      <c r="O58" s="994">
        <f>VLOOKUP($A58,'Cennik numeryczny'!$A$2:$K$1857,11,FALSE)</f>
        <v>5</v>
      </c>
      <c r="P58" s="1084" t="s">
        <v>3831</v>
      </c>
      <c r="Q58" s="503"/>
    </row>
    <row r="59" spans="1:17" ht="13">
      <c r="A59" s="775" t="s">
        <v>3713</v>
      </c>
      <c r="B59" s="700"/>
      <c r="C59" s="731"/>
      <c r="D59" s="730"/>
      <c r="E59" s="890">
        <v>2</v>
      </c>
      <c r="F59" s="891">
        <v>500</v>
      </c>
      <c r="G59" s="891">
        <v>1</v>
      </c>
      <c r="H59" s="891">
        <v>600</v>
      </c>
      <c r="I59" s="891">
        <v>600</v>
      </c>
      <c r="J59" s="1545">
        <v>118.8</v>
      </c>
      <c r="K59" s="1545">
        <f>'Dopłaty stopowe'!$R$10*G59</f>
        <v>32.813499999999998</v>
      </c>
      <c r="L59" s="1546">
        <f>(J59+K59)/G59</f>
        <v>151.61349999999999</v>
      </c>
      <c r="M59" s="1396">
        <f>(J59*(1-(VLOOKUP(A59,'Cennik numeryczny'!$A$2:$N$1462,14,FALSE)))+K59)/G59</f>
        <v>151.61349999999999</v>
      </c>
      <c r="N59" s="1070" t="str">
        <f>VLOOKUP($A59,'Cennik numeryczny'!$A$2:$K$1857,10,FALSE)</f>
        <v>M</v>
      </c>
      <c r="O59" s="994">
        <f>VLOOKUP($A59,'Cennik numeryczny'!$A$2:$K$1857,11,FALSE)</f>
        <v>1</v>
      </c>
      <c r="P59" s="1084" t="s">
        <v>3831</v>
      </c>
      <c r="Q59" s="503"/>
    </row>
    <row r="60" spans="1:17" ht="13">
      <c r="A60" s="1563" t="s">
        <v>255</v>
      </c>
      <c r="B60" s="1564"/>
      <c r="C60" s="772"/>
      <c r="D60" s="772"/>
      <c r="E60" s="890">
        <v>2.4</v>
      </c>
      <c r="F60" s="891">
        <v>1000</v>
      </c>
      <c r="G60" s="891">
        <v>5</v>
      </c>
      <c r="H60" s="891">
        <v>180</v>
      </c>
      <c r="I60" s="891">
        <v>900</v>
      </c>
      <c r="J60" s="1545">
        <v>439.01549999999997</v>
      </c>
      <c r="K60" s="1545">
        <f>'Dopłaty stopowe'!$R$10*G60</f>
        <v>164.0675</v>
      </c>
      <c r="L60" s="1546">
        <f t="shared" si="0"/>
        <v>120.61659999999999</v>
      </c>
      <c r="M60" s="1396">
        <f>(J60*(1-(VLOOKUP(A60,'Cennik numeryczny'!$A$2:$N$1462,14,FALSE)))+K60)/G60</f>
        <v>120.61659999999999</v>
      </c>
      <c r="N60" s="1070" t="str">
        <f>VLOOKUP($A60,'Cennik numeryczny'!$A$2:$K$1857,10,FALSE)</f>
        <v>A</v>
      </c>
      <c r="O60" s="994">
        <f>VLOOKUP($A60,'Cennik numeryczny'!$A$2:$K$1857,11,FALSE)</f>
        <v>5</v>
      </c>
      <c r="P60" s="1084" t="s">
        <v>3831</v>
      </c>
      <c r="Q60" s="503"/>
    </row>
    <row r="61" spans="1:17" ht="13.5" thickBot="1">
      <c r="A61" s="1088" t="s">
        <v>3708</v>
      </c>
      <c r="B61" s="680"/>
      <c r="C61" s="779"/>
      <c r="D61" s="838"/>
      <c r="E61" s="974">
        <v>2.4</v>
      </c>
      <c r="F61" s="779">
        <v>500</v>
      </c>
      <c r="G61" s="779">
        <v>1</v>
      </c>
      <c r="H61" s="779">
        <v>600</v>
      </c>
      <c r="I61" s="779">
        <v>600</v>
      </c>
      <c r="J61" s="2586">
        <v>113.85</v>
      </c>
      <c r="K61" s="1547">
        <f>'Dopłaty stopowe'!$R$10*G61</f>
        <v>32.813499999999998</v>
      </c>
      <c r="L61" s="1548">
        <f>(J61+K61)/G61</f>
        <v>146.6635</v>
      </c>
      <c r="M61" s="1417">
        <f>(J61*(1-(VLOOKUP(A61,'Cennik numeryczny'!$A$2:$N$1462,14,FALSE)))+K61)/G61</f>
        <v>146.6635</v>
      </c>
      <c r="N61" s="1072" t="str">
        <f>VLOOKUP($A61,'Cennik numeryczny'!$A$2:$K$1857,10,FALSE)</f>
        <v>M</v>
      </c>
      <c r="O61" s="1517">
        <f>VLOOKUP($A61,'Cennik numeryczny'!$A$2:$K$1857,11,FALSE)</f>
        <v>1</v>
      </c>
      <c r="P61" s="1518" t="s">
        <v>3831</v>
      </c>
      <c r="Q61" s="503"/>
    </row>
    <row r="62" spans="1:17" ht="13.5" thickTop="1">
      <c r="A62" s="770" t="s">
        <v>4635</v>
      </c>
      <c r="B62" s="1565" t="s">
        <v>291</v>
      </c>
      <c r="C62" s="771" t="s">
        <v>830</v>
      </c>
      <c r="D62" s="875" t="s">
        <v>844</v>
      </c>
      <c r="E62" s="888">
        <v>1.6</v>
      </c>
      <c r="F62" s="889">
        <v>1000</v>
      </c>
      <c r="G62" s="889">
        <v>5</v>
      </c>
      <c r="H62" s="889">
        <v>100</v>
      </c>
      <c r="I62" s="889">
        <v>500</v>
      </c>
      <c r="J62" s="1543">
        <v>601.32600000000002</v>
      </c>
      <c r="K62" s="1543">
        <f>'Dopłaty stopowe'!$R$15*G62</f>
        <v>157.06549999999999</v>
      </c>
      <c r="L62" s="1544">
        <f>(J62+K62)/G62</f>
        <v>151.67829999999998</v>
      </c>
      <c r="M62" s="1405">
        <f>(J62*(1-(VLOOKUP(A62,'Cennik numeryczny'!$A$2:$N$1462,14,FALSE)))+K62)/G62</f>
        <v>151.67829999999998</v>
      </c>
      <c r="N62" s="1406" t="str">
        <f>VLOOKUP($A62,'Cennik numeryczny'!$A$2:$K$1857,10,FALSE)</f>
        <v>A</v>
      </c>
      <c r="O62" s="1531">
        <f>VLOOKUP($A62,'Cennik numeryczny'!$A$2:$K$1857,11,FALSE)</f>
        <v>5</v>
      </c>
      <c r="P62" s="1532" t="s">
        <v>3831</v>
      </c>
      <c r="Q62" s="503"/>
    </row>
    <row r="63" spans="1:17">
      <c r="A63" s="1566" t="s">
        <v>784</v>
      </c>
      <c r="B63" s="763"/>
      <c r="C63" s="1567"/>
      <c r="D63" s="1568"/>
      <c r="E63" s="888">
        <v>2</v>
      </c>
      <c r="F63" s="889">
        <v>1000</v>
      </c>
      <c r="G63" s="889">
        <v>5</v>
      </c>
      <c r="H63" s="889">
        <v>100</v>
      </c>
      <c r="I63" s="889">
        <v>500</v>
      </c>
      <c r="J63" s="1543">
        <v>591.78239999999994</v>
      </c>
      <c r="K63" s="1543">
        <f>'Dopłaty stopowe'!$R$15*G63</f>
        <v>157.06549999999999</v>
      </c>
      <c r="L63" s="1544">
        <f t="shared" si="0"/>
        <v>149.76957999999999</v>
      </c>
      <c r="M63" s="1405">
        <f>(J63*(1-(VLOOKUP(A63,'Cennik numeryczny'!$A$2:$N$1462,14,FALSE)))+K63)/G63</f>
        <v>149.76957999999999</v>
      </c>
      <c r="N63" s="1406" t="str">
        <f>VLOOKUP($A63,'Cennik numeryczny'!$A$2:$K$1857,10,FALSE)</f>
        <v>A</v>
      </c>
      <c r="O63" s="1531">
        <f>VLOOKUP($A63,'Cennik numeryczny'!$A$2:$K$1857,11,FALSE)</f>
        <v>5</v>
      </c>
      <c r="P63" s="1532" t="s">
        <v>3831</v>
      </c>
      <c r="Q63" s="503"/>
    </row>
    <row r="64" spans="1:17">
      <c r="A64" s="1566" t="s">
        <v>785</v>
      </c>
      <c r="B64" s="763"/>
      <c r="C64" s="1567"/>
      <c r="D64" s="1568"/>
      <c r="E64" s="890">
        <v>2.4</v>
      </c>
      <c r="F64" s="891">
        <v>1000</v>
      </c>
      <c r="G64" s="891">
        <v>5</v>
      </c>
      <c r="H64" s="891">
        <v>100</v>
      </c>
      <c r="I64" s="891">
        <v>500</v>
      </c>
      <c r="J64" s="2587">
        <v>591.78239999999994</v>
      </c>
      <c r="K64" s="1545">
        <f>'Dopłaty stopowe'!$R$15*G64</f>
        <v>157.06549999999999</v>
      </c>
      <c r="L64" s="1546">
        <f t="shared" si="0"/>
        <v>149.76957999999999</v>
      </c>
      <c r="M64" s="2532">
        <f>(J64*(1-(VLOOKUP(A64,'Cennik numeryczny'!$A$2:$N$1462,14,FALSE)))+K64)/G64</f>
        <v>149.76957999999999</v>
      </c>
      <c r="N64" s="1070" t="str">
        <f>VLOOKUP($A64,'Cennik numeryczny'!$A$2:$K$1857,10,FALSE)</f>
        <v>A</v>
      </c>
      <c r="O64" s="994">
        <f>VLOOKUP($A64,'Cennik numeryczny'!$A$2:$K$1857,11,FALSE)</f>
        <v>5</v>
      </c>
      <c r="P64" s="1084" t="s">
        <v>3831</v>
      </c>
      <c r="Q64" s="503"/>
    </row>
    <row r="65" spans="1:18" ht="13" thickBot="1">
      <c r="A65" s="1569" t="s">
        <v>5224</v>
      </c>
      <c r="B65" s="1570"/>
      <c r="C65" s="1571"/>
      <c r="D65" s="1572"/>
      <c r="E65" s="974">
        <v>3.2</v>
      </c>
      <c r="F65" s="779">
        <v>1000</v>
      </c>
      <c r="G65" s="779">
        <v>5</v>
      </c>
      <c r="H65" s="779">
        <v>100</v>
      </c>
      <c r="I65" s="779">
        <v>500</v>
      </c>
      <c r="J65" s="1557">
        <v>591.78239999999994</v>
      </c>
      <c r="K65" s="1557">
        <f>'Dopłaty stopowe'!$R$15*G65</f>
        <v>157.06549999999999</v>
      </c>
      <c r="L65" s="2411">
        <f>(J65+K65)/G65</f>
        <v>149.76957999999999</v>
      </c>
      <c r="M65" s="1400">
        <f>(J65*(1-(VLOOKUP(A65,'Cennik numeryczny'!$A$2:$N$1462,14,FALSE)))+K65)/G65</f>
        <v>149.76957999999999</v>
      </c>
      <c r="N65" s="1068" t="str">
        <f>VLOOKUP($A65,'Cennik numeryczny'!$A$2:$K$1857,10,FALSE)</f>
        <v>C</v>
      </c>
      <c r="O65" s="995">
        <f>VLOOKUP($A65,'Cennik numeryczny'!$A$2:$K$1857,11,FALSE)</f>
        <v>5</v>
      </c>
      <c r="P65" s="1518" t="s">
        <v>3831</v>
      </c>
      <c r="Q65" s="503"/>
    </row>
    <row r="66" spans="1:18" ht="13.5" thickTop="1">
      <c r="A66" s="1573" t="s">
        <v>4726</v>
      </c>
      <c r="B66" s="1574" t="s">
        <v>292</v>
      </c>
      <c r="C66" s="731" t="s">
        <v>832</v>
      </c>
      <c r="D66" s="730" t="s">
        <v>845</v>
      </c>
      <c r="E66" s="976">
        <v>1.6</v>
      </c>
      <c r="F66" s="731">
        <v>1000</v>
      </c>
      <c r="G66" s="731">
        <v>5</v>
      </c>
      <c r="H66" s="889">
        <v>100</v>
      </c>
      <c r="I66" s="889">
        <v>500</v>
      </c>
      <c r="J66" s="1543">
        <v>566.75520000000006</v>
      </c>
      <c r="K66" s="1543">
        <f>'Dopłaty stopowe'!$R$16*G66</f>
        <v>109.209</v>
      </c>
      <c r="L66" s="1544">
        <f>(J66+K66)/G66</f>
        <v>135.19284000000002</v>
      </c>
      <c r="M66" s="2533">
        <f>(J66*(1-(VLOOKUP(A66,'Cennik numeryczny'!$A$2:$N$1462,14,FALSE)))+K66)/G66</f>
        <v>135.19284000000002</v>
      </c>
      <c r="N66" s="1086" t="str">
        <f>VLOOKUP($A66,'Cennik numeryczny'!$A$2:$K$1857,10,FALSE)</f>
        <v>C</v>
      </c>
      <c r="O66" s="1528">
        <f>VLOOKUP($A66,'Cennik numeryczny'!$A$2:$K$1857,11,FALSE)</f>
        <v>50</v>
      </c>
      <c r="P66" s="1529" t="s">
        <v>3831</v>
      </c>
      <c r="Q66" s="503"/>
    </row>
    <row r="67" spans="1:18" ht="13">
      <c r="A67" s="775" t="s">
        <v>363</v>
      </c>
      <c r="B67" s="1574"/>
      <c r="C67" s="731"/>
      <c r="D67" s="730"/>
      <c r="E67" s="890">
        <v>2</v>
      </c>
      <c r="F67" s="891">
        <v>1000</v>
      </c>
      <c r="G67" s="891">
        <v>5</v>
      </c>
      <c r="H67" s="889">
        <v>100</v>
      </c>
      <c r="I67" s="889">
        <v>500</v>
      </c>
      <c r="J67" s="1543">
        <v>542.30219999999997</v>
      </c>
      <c r="K67" s="1543">
        <f>'Dopłaty stopowe'!$R$16*G67</f>
        <v>109.209</v>
      </c>
      <c r="L67" s="1544">
        <f t="shared" si="0"/>
        <v>130.30223999999998</v>
      </c>
      <c r="M67" s="1575">
        <f>(J67*(1-(VLOOKUP(A67,'Cennik numeryczny'!$A$2:$N$1462,14,FALSE)))+K67)/G67</f>
        <v>130.30223999999998</v>
      </c>
      <c r="N67" s="1576" t="str">
        <f>VLOOKUP($A67,'Cennik numeryczny'!$A$2:$K$1857,10,FALSE)</f>
        <v>A</v>
      </c>
      <c r="O67" s="994">
        <f>VLOOKUP($A67,'Cennik numeryczny'!$A$2:$K$1857,11,FALSE)</f>
        <v>5</v>
      </c>
      <c r="P67" s="1084" t="s">
        <v>3831</v>
      </c>
      <c r="Q67" s="503"/>
    </row>
    <row r="68" spans="1:18" ht="13.5" thickBot="1">
      <c r="A68" s="1329" t="s">
        <v>364</v>
      </c>
      <c r="B68" s="1577"/>
      <c r="C68" s="779"/>
      <c r="D68" s="838"/>
      <c r="E68" s="1169">
        <v>2.4</v>
      </c>
      <c r="F68" s="1075">
        <v>1000</v>
      </c>
      <c r="G68" s="1075">
        <v>5</v>
      </c>
      <c r="H68" s="1075">
        <v>100</v>
      </c>
      <c r="I68" s="1075">
        <v>500</v>
      </c>
      <c r="J68" s="1547">
        <v>515.42369999999994</v>
      </c>
      <c r="K68" s="1547">
        <f>'Dopłaty stopowe'!$R$16*G68</f>
        <v>109.209</v>
      </c>
      <c r="L68" s="1548">
        <f t="shared" si="0"/>
        <v>124.92653999999997</v>
      </c>
      <c r="M68" s="2328">
        <f>(J68*(1-(VLOOKUP(A68,'Cennik numeryczny'!$A$2:$N$1462,14,FALSE)))+K68)/G68</f>
        <v>124.92653999999997</v>
      </c>
      <c r="N68" s="1578" t="str">
        <f>VLOOKUP($A68,'Cennik numeryczny'!$A$2:$K$1857,10,FALSE)</f>
        <v>C</v>
      </c>
      <c r="O68" s="1517">
        <f>VLOOKUP($A68,'Cennik numeryczny'!$A$2:$K$1857,11,FALSE)</f>
        <v>50</v>
      </c>
      <c r="P68" s="1518" t="s">
        <v>3831</v>
      </c>
      <c r="Q68" s="503"/>
    </row>
    <row r="69" spans="1:18" s="656" customFormat="1" ht="14" thickTop="1" thickBot="1">
      <c r="A69" s="1553" t="s">
        <v>4240</v>
      </c>
      <c r="B69" s="1579" t="s">
        <v>4241</v>
      </c>
      <c r="C69" s="1298"/>
      <c r="D69" s="1555" t="s">
        <v>4242</v>
      </c>
      <c r="E69" s="976">
        <v>1.6</v>
      </c>
      <c r="F69" s="731">
        <v>1000</v>
      </c>
      <c r="G69" s="731">
        <v>5</v>
      </c>
      <c r="H69" s="731">
        <v>100</v>
      </c>
      <c r="I69" s="731">
        <v>500</v>
      </c>
      <c r="J69" s="1556">
        <v>297.66329999999999</v>
      </c>
      <c r="K69" s="1556">
        <f>'Dopłaty stopowe'!$R$18*G69</f>
        <v>31.219000000000001</v>
      </c>
      <c r="L69" s="2410">
        <f>(J69+K69)/G69</f>
        <v>65.77646</v>
      </c>
      <c r="M69" s="2588">
        <f>(J69*(1-(VLOOKUP(A69,'Cennik numeryczny'!$A$2:$N$1462,14,FALSE)))+K69)/G69</f>
        <v>65.77646</v>
      </c>
      <c r="N69" s="1580" t="str">
        <f>VLOOKUP($A69,'Cennik numeryczny'!$A$2:$K$1857,10,FALSE)</f>
        <v>A</v>
      </c>
      <c r="O69" s="1528">
        <f>VLOOKUP($A69,'Cennik numeryczny'!$A$2:$K$1857,11,FALSE)</f>
        <v>5</v>
      </c>
      <c r="P69" s="1529" t="s">
        <v>3831</v>
      </c>
      <c r="Q69" s="503"/>
      <c r="R69" s="6"/>
    </row>
    <row r="70" spans="1:18" ht="13.5" thickTop="1">
      <c r="A70" s="770" t="s">
        <v>4068</v>
      </c>
      <c r="B70" s="1574" t="s">
        <v>4066</v>
      </c>
      <c r="C70" s="731"/>
      <c r="D70" s="730" t="s">
        <v>4067</v>
      </c>
      <c r="E70" s="893">
        <v>1.6</v>
      </c>
      <c r="F70" s="843">
        <v>1000</v>
      </c>
      <c r="G70" s="843">
        <v>5</v>
      </c>
      <c r="H70" s="843">
        <v>100</v>
      </c>
      <c r="I70" s="843">
        <v>500</v>
      </c>
      <c r="J70" s="1551">
        <v>421.2054</v>
      </c>
      <c r="K70" s="1551">
        <f>'Dopłaty stopowe'!$R$19*G70</f>
        <v>62.646000000000001</v>
      </c>
      <c r="L70" s="1552">
        <f>(J70+K70)/G70</f>
        <v>96.77028</v>
      </c>
      <c r="M70" s="2581">
        <f>(J70*(1-(VLOOKUP(A70,'Cennik numeryczny'!$A$2:$N$1462,14,FALSE)))+K70)/G70</f>
        <v>96.77028</v>
      </c>
      <c r="N70" s="1581" t="str">
        <f>VLOOKUP($A70,'Cennik numeryczny'!$A$2:$K$1857,10,FALSE)</f>
        <v>S</v>
      </c>
      <c r="O70" s="1082">
        <f>VLOOKUP($A70,'Cennik numeryczny'!$A$2:$K$1857,11,FALSE)</f>
        <v>5</v>
      </c>
      <c r="P70" s="1083" t="s">
        <v>3831</v>
      </c>
      <c r="Q70" s="503"/>
    </row>
    <row r="71" spans="1:18" ht="13">
      <c r="A71" s="775" t="s">
        <v>4069</v>
      </c>
      <c r="B71" s="1574"/>
      <c r="C71" s="731"/>
      <c r="D71" s="730"/>
      <c r="E71" s="890">
        <v>2</v>
      </c>
      <c r="F71" s="891">
        <v>1000</v>
      </c>
      <c r="G71" s="891">
        <v>5</v>
      </c>
      <c r="H71" s="891">
        <v>100</v>
      </c>
      <c r="I71" s="891">
        <v>500</v>
      </c>
      <c r="J71" s="1545">
        <v>412.61219999999997</v>
      </c>
      <c r="K71" s="1545">
        <f>'Dopłaty stopowe'!$R$19*G71</f>
        <v>62.646000000000001</v>
      </c>
      <c r="L71" s="1546">
        <f>(J71+K71)/G71</f>
        <v>95.051639999999992</v>
      </c>
      <c r="M71" s="1582">
        <f>(J71*(1-(VLOOKUP(A71,'Cennik numeryczny'!$A$2:$N$1462,14,FALSE)))+K71)/G71</f>
        <v>95.051639999999992</v>
      </c>
      <c r="N71" s="1576" t="str">
        <f>VLOOKUP($A71,'Cennik numeryczny'!$A$2:$K$1857,10,FALSE)</f>
        <v>S</v>
      </c>
      <c r="O71" s="994">
        <f>VLOOKUP($A71,'Cennik numeryczny'!$A$2:$K$1857,11,FALSE)</f>
        <v>5</v>
      </c>
      <c r="P71" s="1084" t="s">
        <v>3831</v>
      </c>
      <c r="Q71" s="503"/>
    </row>
    <row r="72" spans="1:18" ht="13.5" thickBot="1">
      <c r="A72" s="1553" t="s">
        <v>4070</v>
      </c>
      <c r="B72" s="1574"/>
      <c r="C72" s="731"/>
      <c r="D72" s="730"/>
      <c r="E72" s="976">
        <v>2.4</v>
      </c>
      <c r="F72" s="731">
        <v>1000</v>
      </c>
      <c r="G72" s="731">
        <v>5</v>
      </c>
      <c r="H72" s="779">
        <v>100</v>
      </c>
      <c r="I72" s="779">
        <v>500</v>
      </c>
      <c r="J72" s="1557">
        <v>396.54450000000003</v>
      </c>
      <c r="K72" s="1557">
        <f>'Dopłaty stopowe'!$R$19*G72</f>
        <v>62.646000000000001</v>
      </c>
      <c r="L72" s="2411">
        <f>(J72+K72)/G72</f>
        <v>91.838100000000011</v>
      </c>
      <c r="M72" s="2582">
        <f>(J72*(1-(VLOOKUP(A72,'Cennik numeryczny'!$A$2:$N$1462,14,FALSE)))+K72)/G72</f>
        <v>91.838100000000011</v>
      </c>
      <c r="N72" s="1583" t="str">
        <f>VLOOKUP($A72,'Cennik numeryczny'!$A$2:$K$1857,10,FALSE)</f>
        <v>C</v>
      </c>
      <c r="O72" s="995">
        <f>VLOOKUP($A72,'Cennik numeryczny'!$A$2:$K$1857,11,FALSE)</f>
        <v>500</v>
      </c>
      <c r="P72" s="1085" t="s">
        <v>3831</v>
      </c>
      <c r="Q72" s="503"/>
    </row>
    <row r="73" spans="1:18" ht="13.5" thickTop="1">
      <c r="A73" s="1584" t="s">
        <v>786</v>
      </c>
      <c r="B73" s="1565" t="s">
        <v>293</v>
      </c>
      <c r="C73" s="771" t="s">
        <v>834</v>
      </c>
      <c r="D73" s="875" t="s">
        <v>2957</v>
      </c>
      <c r="E73" s="893">
        <v>1.6</v>
      </c>
      <c r="F73" s="843">
        <v>1000</v>
      </c>
      <c r="G73" s="843">
        <v>5</v>
      </c>
      <c r="H73" s="889">
        <v>100</v>
      </c>
      <c r="I73" s="889">
        <v>500</v>
      </c>
      <c r="J73" s="1543">
        <v>541.87649999999996</v>
      </c>
      <c r="K73" s="1543">
        <f>'Dopłaty stopowe'!$R$23*G73</f>
        <v>138.44049999999999</v>
      </c>
      <c r="L73" s="1544">
        <f t="shared" si="0"/>
        <v>136.0634</v>
      </c>
      <c r="M73" s="1405">
        <f>(J73*(1-(VLOOKUP(A73,'Cennik numeryczny'!$A$2:$N$1462,14,FALSE)))+K73)/G73</f>
        <v>136.0634</v>
      </c>
      <c r="N73" s="1406" t="str">
        <f>VLOOKUP($A73,'Cennik numeryczny'!$A$2:$K$1857,10,FALSE)</f>
        <v>A</v>
      </c>
      <c r="O73" s="1531">
        <f>VLOOKUP($A73,'Cennik numeryczny'!$A$2:$K$1857,11,FALSE)</f>
        <v>5</v>
      </c>
      <c r="P73" s="1532" t="s">
        <v>3831</v>
      </c>
      <c r="Q73" s="503"/>
    </row>
    <row r="74" spans="1:18" ht="13">
      <c r="A74" s="1585" t="s">
        <v>787</v>
      </c>
      <c r="B74" s="1574"/>
      <c r="C74" s="731"/>
      <c r="D74" s="730"/>
      <c r="E74" s="890">
        <v>2</v>
      </c>
      <c r="F74" s="891">
        <v>1000</v>
      </c>
      <c r="G74" s="891">
        <v>5</v>
      </c>
      <c r="H74" s="891">
        <v>100</v>
      </c>
      <c r="I74" s="891">
        <v>500</v>
      </c>
      <c r="J74" s="1545">
        <v>503.67239999999998</v>
      </c>
      <c r="K74" s="1545">
        <f>'Dopłaty stopowe'!$R$23*G74</f>
        <v>138.44049999999999</v>
      </c>
      <c r="L74" s="1546">
        <f t="shared" si="0"/>
        <v>128.42257999999998</v>
      </c>
      <c r="M74" s="1396">
        <f>(J74*(1-(VLOOKUP(A74,'Cennik numeryczny'!$A$2:$N$1462,14,FALSE)))+K74)/G74</f>
        <v>128.42257999999998</v>
      </c>
      <c r="N74" s="1070" t="str">
        <f>VLOOKUP($A74,'Cennik numeryczny'!$A$2:$K$1857,10,FALSE)</f>
        <v>A</v>
      </c>
      <c r="O74" s="994">
        <f>VLOOKUP($A74,'Cennik numeryczny'!$A$2:$K$1857,11,FALSE)</f>
        <v>5</v>
      </c>
      <c r="P74" s="1084" t="s">
        <v>3831</v>
      </c>
      <c r="Q74" s="503"/>
    </row>
    <row r="75" spans="1:18" ht="13">
      <c r="A75" s="1586" t="s">
        <v>3711</v>
      </c>
      <c r="B75" s="1574"/>
      <c r="C75" s="731"/>
      <c r="D75" s="730"/>
      <c r="E75" s="890">
        <v>2</v>
      </c>
      <c r="F75" s="891">
        <v>500</v>
      </c>
      <c r="G75" s="891">
        <v>1</v>
      </c>
      <c r="H75" s="891">
        <v>600</v>
      </c>
      <c r="I75" s="891">
        <v>600</v>
      </c>
      <c r="J75" s="2324">
        <v>140.68890000000002</v>
      </c>
      <c r="K75" s="1549">
        <f>'Dopłaty stopowe'!$R$23*G75</f>
        <v>27.688099999999999</v>
      </c>
      <c r="L75" s="2584">
        <f>(J75+K75)/G75</f>
        <v>168.37700000000001</v>
      </c>
      <c r="M75" s="1445">
        <f>(J75*(1-(VLOOKUP(A75,'Cennik numeryczny'!$A$2:$N$1462,14,FALSE)))+K75)/G75</f>
        <v>168.37700000000001</v>
      </c>
      <c r="N75" s="1446" t="str">
        <f>VLOOKUP($A75,'Cennik numeryczny'!$A$2:$K$1857,10,FALSE)</f>
        <v>M</v>
      </c>
      <c r="O75" s="994">
        <f>VLOOKUP($A75,'Cennik numeryczny'!$A$2:$K$1857,11,FALSE)</f>
        <v>1</v>
      </c>
      <c r="P75" s="1084" t="s">
        <v>3831</v>
      </c>
      <c r="Q75" s="503"/>
    </row>
    <row r="76" spans="1:18" ht="13">
      <c r="A76" s="1586" t="s">
        <v>788</v>
      </c>
      <c r="B76" s="1574"/>
      <c r="C76" s="731"/>
      <c r="D76" s="730"/>
      <c r="E76" s="745">
        <v>2.4</v>
      </c>
      <c r="F76" s="1451">
        <v>1000</v>
      </c>
      <c r="G76" s="1451">
        <v>5</v>
      </c>
      <c r="H76" s="1451">
        <v>100</v>
      </c>
      <c r="I76" s="1451">
        <v>500</v>
      </c>
      <c r="J76" s="2324">
        <v>480.5163</v>
      </c>
      <c r="K76" s="1549">
        <f>'Dopłaty stopowe'!$R$23*G76</f>
        <v>138.44049999999999</v>
      </c>
      <c r="L76" s="2584">
        <f t="shared" si="0"/>
        <v>123.79135999999998</v>
      </c>
      <c r="M76" s="1445">
        <f>(J76*(1-(VLOOKUP(A76,'Cennik numeryczny'!$A$2:$N$1462,14,FALSE)))+K76)/G76</f>
        <v>123.79135999999998</v>
      </c>
      <c r="N76" s="1446" t="str">
        <f>VLOOKUP($A76,'Cennik numeryczny'!$A$2:$K$1857,10,FALSE)</f>
        <v>A</v>
      </c>
      <c r="O76" s="994">
        <f>VLOOKUP($A76,'Cennik numeryczny'!$A$2:$K$1857,11,FALSE)</f>
        <v>5</v>
      </c>
      <c r="P76" s="1084" t="s">
        <v>3831</v>
      </c>
      <c r="Q76" s="503"/>
    </row>
    <row r="77" spans="1:18" ht="13">
      <c r="A77" s="1586" t="s">
        <v>3712</v>
      </c>
      <c r="B77" s="1574"/>
      <c r="C77" s="731"/>
      <c r="D77" s="730"/>
      <c r="E77" s="890">
        <v>2.4</v>
      </c>
      <c r="F77" s="891">
        <v>500</v>
      </c>
      <c r="G77" s="891">
        <v>1</v>
      </c>
      <c r="H77" s="891">
        <v>600</v>
      </c>
      <c r="I77" s="891">
        <v>600</v>
      </c>
      <c r="J77" s="2324">
        <v>135.46170000000001</v>
      </c>
      <c r="K77" s="1549">
        <f>'Dopłaty stopowe'!$R$23*G77</f>
        <v>27.688099999999999</v>
      </c>
      <c r="L77" s="2584">
        <f>(J77+K77)/G77</f>
        <v>163.1498</v>
      </c>
      <c r="M77" s="1445">
        <f>(J77*(1-(VLOOKUP(A77,'Cennik numeryczny'!$A$2:$N$1462,14,FALSE)))+K77)/G77</f>
        <v>163.1498</v>
      </c>
      <c r="N77" s="1446" t="str">
        <f>VLOOKUP($A77,'Cennik numeryczny'!$A$2:$K$1857,10,FALSE)</f>
        <v>M</v>
      </c>
      <c r="O77" s="1535">
        <f>VLOOKUP($A77,'Cennik numeryczny'!$A$2:$K$1857,11,FALSE)</f>
        <v>1</v>
      </c>
      <c r="P77" s="1536" t="s">
        <v>3831</v>
      </c>
      <c r="Q77" s="503"/>
    </row>
    <row r="78" spans="1:18" ht="13.5" thickBot="1">
      <c r="A78" s="1587" t="s">
        <v>258</v>
      </c>
      <c r="B78" s="1577"/>
      <c r="C78" s="779"/>
      <c r="D78" s="838"/>
      <c r="E78" s="1169">
        <v>3.2</v>
      </c>
      <c r="F78" s="1075">
        <v>1000</v>
      </c>
      <c r="G78" s="1075">
        <v>5</v>
      </c>
      <c r="H78" s="1075">
        <v>100</v>
      </c>
      <c r="I78" s="1075">
        <v>500</v>
      </c>
      <c r="J78" s="758">
        <v>474.7149</v>
      </c>
      <c r="K78" s="1547">
        <f>'Dopłaty stopowe'!$R$23*G78</f>
        <v>138.44049999999999</v>
      </c>
      <c r="L78" s="1548">
        <f t="shared" si="0"/>
        <v>122.63108</v>
      </c>
      <c r="M78" s="1417">
        <f>(J78*(1-(VLOOKUP(A78,'Cennik numeryczny'!$A$2:$N$1462,14,FALSE)))+K78)/G78</f>
        <v>122.63108</v>
      </c>
      <c r="N78" s="1072" t="str">
        <f>VLOOKUP($A78,'Cennik numeryczny'!$A$2:$K$1857,10,FALSE)</f>
        <v>A</v>
      </c>
      <c r="O78" s="1517">
        <f>VLOOKUP($A78,'Cennik numeryczny'!$A$2:$K$1857,11,FALSE)</f>
        <v>5</v>
      </c>
      <c r="P78" s="1518" t="s">
        <v>3831</v>
      </c>
      <c r="Q78" s="503"/>
    </row>
    <row r="79" spans="1:18" ht="13.5" thickTop="1">
      <c r="A79" s="1584" t="s">
        <v>259</v>
      </c>
      <c r="B79" s="1574" t="s">
        <v>5631</v>
      </c>
      <c r="C79" s="731" t="s">
        <v>247</v>
      </c>
      <c r="D79" s="730" t="s">
        <v>2958</v>
      </c>
      <c r="E79" s="888">
        <v>1.6</v>
      </c>
      <c r="F79" s="889">
        <v>1000</v>
      </c>
      <c r="G79" s="889">
        <v>5</v>
      </c>
      <c r="H79" s="889">
        <v>100</v>
      </c>
      <c r="I79" s="889">
        <v>500</v>
      </c>
      <c r="J79" s="2589">
        <v>2153.9529000000002</v>
      </c>
      <c r="K79" s="1551">
        <f>'Dopłaty stopowe'!$R$25*G79</f>
        <v>158.637</v>
      </c>
      <c r="L79" s="1552">
        <f t="shared" ref="L79:L85" si="2">(J79+K79)/G79</f>
        <v>462.51798000000008</v>
      </c>
      <c r="M79" s="1391">
        <f>(J79*(1-(VLOOKUP(A79,'Cennik numeryczny'!$A$2:$N$1462,14,FALSE)))+K79)/G79</f>
        <v>462.51798000000008</v>
      </c>
      <c r="N79" s="1406" t="str">
        <f>VLOOKUP($A79,'Cennik numeryczny'!$A$2:$K$1857,10,FALSE)</f>
        <v>A</v>
      </c>
      <c r="O79" s="1531">
        <f>VLOOKUP($A79,'Cennik numeryczny'!$A$2:$K$1857,11,FALSE)</f>
        <v>5</v>
      </c>
      <c r="P79" s="1532" t="s">
        <v>3831</v>
      </c>
      <c r="Q79" s="503"/>
    </row>
    <row r="80" spans="1:18" ht="13">
      <c r="A80" s="1585" t="s">
        <v>260</v>
      </c>
      <c r="B80" s="1574"/>
      <c r="C80" s="731"/>
      <c r="D80" s="730"/>
      <c r="E80" s="890">
        <v>2</v>
      </c>
      <c r="F80" s="891">
        <v>1000</v>
      </c>
      <c r="G80" s="891">
        <v>5</v>
      </c>
      <c r="H80" s="891">
        <v>100</v>
      </c>
      <c r="I80" s="891">
        <v>500</v>
      </c>
      <c r="J80" s="2590">
        <v>2096.2062000000001</v>
      </c>
      <c r="K80" s="1545">
        <f>'Dopłaty stopowe'!$R$25*G80</f>
        <v>158.637</v>
      </c>
      <c r="L80" s="1546">
        <f t="shared" si="2"/>
        <v>450.96864000000005</v>
      </c>
      <c r="M80" s="1396">
        <f>(J80*(1-(VLOOKUP(A80,'Cennik numeryczny'!$A$2:$N$1462,14,FALSE)))+K80)/G80</f>
        <v>450.96864000000005</v>
      </c>
      <c r="N80" s="1070" t="str">
        <f>VLOOKUP($A80,'Cennik numeryczny'!$A$2:$K$1857,10,FALSE)</f>
        <v>A</v>
      </c>
      <c r="O80" s="994">
        <f>VLOOKUP($A80,'Cennik numeryczny'!$A$2:$K$1857,11,FALSE)</f>
        <v>5</v>
      </c>
      <c r="P80" s="1084" t="s">
        <v>3831</v>
      </c>
      <c r="Q80" s="503"/>
    </row>
    <row r="81" spans="1:17" ht="13.5" thickBot="1">
      <c r="A81" s="1587" t="s">
        <v>261</v>
      </c>
      <c r="B81" s="1577"/>
      <c r="C81" s="779"/>
      <c r="D81" s="838"/>
      <c r="E81" s="1169">
        <v>2.4</v>
      </c>
      <c r="F81" s="1075">
        <v>1000</v>
      </c>
      <c r="G81" s="1075">
        <v>5</v>
      </c>
      <c r="H81" s="1451">
        <v>100</v>
      </c>
      <c r="I81" s="1451">
        <v>500</v>
      </c>
      <c r="J81" s="1454">
        <v>2037.2220000000002</v>
      </c>
      <c r="K81" s="1545">
        <f>'Dopłaty stopowe'!$R$25*G81</f>
        <v>158.637</v>
      </c>
      <c r="L81" s="1546">
        <f t="shared" si="2"/>
        <v>439.17180000000008</v>
      </c>
      <c r="M81" s="1396">
        <f>(J81*(1-(VLOOKUP(A81,'Cennik numeryczny'!$A$2:$N$1462,14,FALSE)))+K81)/G81</f>
        <v>439.17180000000008</v>
      </c>
      <c r="N81" s="1072" t="str">
        <f>VLOOKUP($A81,'Cennik numeryczny'!$A$2:$K$1857,10,FALSE)</f>
        <v>A</v>
      </c>
      <c r="O81" s="1517">
        <f>VLOOKUP($A81,'Cennik numeryczny'!$A$2:$K$1857,11,FALSE)</f>
        <v>5</v>
      </c>
      <c r="P81" s="1518" t="s">
        <v>3831</v>
      </c>
      <c r="Q81" s="503"/>
    </row>
    <row r="82" spans="1:17" ht="13.5" thickTop="1">
      <c r="A82" s="1588" t="s">
        <v>789</v>
      </c>
      <c r="B82" s="1574" t="s">
        <v>294</v>
      </c>
      <c r="C82" s="731"/>
      <c r="D82" s="730" t="s">
        <v>846</v>
      </c>
      <c r="E82" s="888">
        <v>1.6</v>
      </c>
      <c r="F82" s="889">
        <v>1000</v>
      </c>
      <c r="G82" s="889">
        <v>5</v>
      </c>
      <c r="H82" s="843">
        <v>180</v>
      </c>
      <c r="I82" s="843">
        <v>900</v>
      </c>
      <c r="J82" s="758">
        <v>276.79409999999996</v>
      </c>
      <c r="K82" s="1551">
        <f>'Dopłaty stopowe'!$R$26*G82</f>
        <v>84.921999999999997</v>
      </c>
      <c r="L82" s="1552">
        <f t="shared" si="2"/>
        <v>72.343220000000002</v>
      </c>
      <c r="M82" s="1391">
        <f>(J82*(1-(VLOOKUP(A82,'Cennik numeryczny'!$A$2:$N$1462,14,FALSE)))+K82)/G82</f>
        <v>72.343220000000002</v>
      </c>
      <c r="N82" s="1406" t="str">
        <f>VLOOKUP($A82,'Cennik numeryczny'!$A$2:$K$1857,10,FALSE)</f>
        <v>A</v>
      </c>
      <c r="O82" s="1531">
        <f>VLOOKUP($A82,'Cennik numeryczny'!$A$2:$K$1857,11,FALSE)</f>
        <v>5</v>
      </c>
      <c r="P82" s="1532" t="s">
        <v>3831</v>
      </c>
      <c r="Q82" s="503"/>
    </row>
    <row r="83" spans="1:17" ht="13">
      <c r="A83" s="1585" t="s">
        <v>790</v>
      </c>
      <c r="B83" s="1589"/>
      <c r="C83" s="1590"/>
      <c r="D83" s="1591"/>
      <c r="E83" s="890">
        <v>2</v>
      </c>
      <c r="F83" s="891">
        <v>1000</v>
      </c>
      <c r="G83" s="891">
        <v>5</v>
      </c>
      <c r="H83" s="891">
        <v>180</v>
      </c>
      <c r="I83" s="891">
        <v>900</v>
      </c>
      <c r="J83" s="1545">
        <v>229.0761</v>
      </c>
      <c r="K83" s="1545">
        <f>'Dopłaty stopowe'!$R$26*G83</f>
        <v>84.921999999999997</v>
      </c>
      <c r="L83" s="1546">
        <f t="shared" si="2"/>
        <v>62.799620000000004</v>
      </c>
      <c r="M83" s="1396">
        <f>(J83*(1-(VLOOKUP(A83,'Cennik numeryczny'!$A$2:$N$1462,14,FALSE)))+K83)/G83</f>
        <v>62.799620000000004</v>
      </c>
      <c r="N83" s="1070" t="str">
        <f>VLOOKUP($A83,'Cennik numeryczny'!$A$2:$K$1857,10,FALSE)</f>
        <v>A</v>
      </c>
      <c r="O83" s="994">
        <f>VLOOKUP($A83,'Cennik numeryczny'!$A$2:$K$1857,11,FALSE)</f>
        <v>5</v>
      </c>
      <c r="P83" s="1084" t="s">
        <v>3831</v>
      </c>
      <c r="Q83" s="503"/>
    </row>
    <row r="84" spans="1:17" ht="13">
      <c r="A84" s="1585" t="s">
        <v>791</v>
      </c>
      <c r="B84" s="1589"/>
      <c r="C84" s="1590"/>
      <c r="D84" s="1591"/>
      <c r="E84" s="890">
        <v>2.4</v>
      </c>
      <c r="F84" s="891">
        <v>1000</v>
      </c>
      <c r="G84" s="891">
        <v>5</v>
      </c>
      <c r="H84" s="891">
        <v>180</v>
      </c>
      <c r="I84" s="891">
        <v>900</v>
      </c>
      <c r="J84" s="1545">
        <v>216.16649999999998</v>
      </c>
      <c r="K84" s="1545">
        <f>'Dopłaty stopowe'!$R$26*G84</f>
        <v>84.921999999999997</v>
      </c>
      <c r="L84" s="1546">
        <f t="shared" si="2"/>
        <v>60.217699999999994</v>
      </c>
      <c r="M84" s="1396">
        <f>(J84*(1-(VLOOKUP(A84,'Cennik numeryczny'!$A$2:$N$1462,14,FALSE)))+K84)/G84</f>
        <v>60.217699999999994</v>
      </c>
      <c r="N84" s="1070" t="str">
        <f>VLOOKUP($A84,'Cennik numeryczny'!$A$2:$K$1857,10,FALSE)</f>
        <v>A</v>
      </c>
      <c r="O84" s="994">
        <f>VLOOKUP($A84,'Cennik numeryczny'!$A$2:$K$1857,11,FALSE)</f>
        <v>5</v>
      </c>
      <c r="P84" s="1084" t="s">
        <v>3831</v>
      </c>
      <c r="Q84" s="503"/>
    </row>
    <row r="85" spans="1:17" ht="13.5" thickBot="1">
      <c r="A85" s="1587" t="s">
        <v>792</v>
      </c>
      <c r="B85" s="1592"/>
      <c r="C85" s="681"/>
      <c r="D85" s="1593"/>
      <c r="E85" s="1169">
        <v>3.2</v>
      </c>
      <c r="F85" s="1075">
        <v>1000</v>
      </c>
      <c r="G85" s="1075">
        <v>5</v>
      </c>
      <c r="H85" s="1075">
        <v>180</v>
      </c>
      <c r="I85" s="1075">
        <v>900</v>
      </c>
      <c r="J85" s="1547">
        <v>212.74109999999999</v>
      </c>
      <c r="K85" s="1547">
        <f>'Dopłaty stopowe'!$R$26*G85</f>
        <v>84.921999999999997</v>
      </c>
      <c r="L85" s="1548">
        <f t="shared" si="2"/>
        <v>59.532619999999994</v>
      </c>
      <c r="M85" s="1417">
        <f>(J85*(1-(VLOOKUP(A85,'Cennik numeryczny'!$A$2:$N$1462,14,FALSE)))+K85)/G85</f>
        <v>59.532619999999994</v>
      </c>
      <c r="N85" s="1072" t="str">
        <f>VLOOKUP($A85,'Cennik numeryczny'!$A$2:$K$1857,10,FALSE)</f>
        <v>A</v>
      </c>
      <c r="O85" s="1517">
        <f>VLOOKUP($A85,'Cennik numeryczny'!$A$2:$K$1857,11,FALSE)</f>
        <v>5</v>
      </c>
      <c r="P85" s="1518" t="s">
        <v>3831</v>
      </c>
      <c r="Q85" s="503"/>
    </row>
    <row r="86" spans="1:17" ht="14" thickTop="1" thickBot="1">
      <c r="A86" s="50"/>
      <c r="B86" s="51"/>
      <c r="C86" s="51"/>
      <c r="D86" s="54"/>
      <c r="E86" s="51"/>
      <c r="F86" s="51"/>
      <c r="G86" s="51"/>
      <c r="H86" s="51"/>
      <c r="I86" s="51"/>
      <c r="J86" s="629"/>
      <c r="K86" s="1093"/>
      <c r="L86" s="1093"/>
      <c r="M86" s="1093"/>
      <c r="N86" s="237"/>
      <c r="O86" s="237"/>
      <c r="P86" s="529"/>
    </row>
  </sheetData>
  <autoFilter ref="N1:N86" xr:uid="{00000000-0001-0000-0D00-000000000000}"/>
  <phoneticPr fontId="0" type="noConversion"/>
  <pageMargins left="0.59055118110236227" right="0.59055118110236227" top="0.78740157480314965" bottom="0.62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colBreaks count="1" manualBreakCount="1">
    <brk id="16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/>
  <dimension ref="A1:Q64"/>
  <sheetViews>
    <sheetView zoomScaleNormal="75" zoomScaleSheetLayoutView="75" workbookViewId="0"/>
  </sheetViews>
  <sheetFormatPr defaultColWidth="9.1796875" defaultRowHeight="12.5"/>
  <cols>
    <col min="1" max="1" width="16" style="69" customWidth="1"/>
    <col min="2" max="2" width="23" style="82" customWidth="1"/>
    <col min="3" max="3" width="20.81640625" style="69" customWidth="1"/>
    <col min="4" max="4" width="6.453125" style="69" customWidth="1"/>
    <col min="5" max="5" width="11" style="69" customWidth="1"/>
    <col min="6" max="6" width="10.54296875" style="69" customWidth="1"/>
    <col min="7" max="8" width="14.54296875" style="69" customWidth="1"/>
    <col min="9" max="10" width="14.54296875" style="830" customWidth="1"/>
    <col min="11" max="11" width="13" style="831" customWidth="1"/>
    <col min="12" max="13" width="10.453125" style="82" customWidth="1"/>
    <col min="14" max="14" width="12.453125" style="6" customWidth="1"/>
    <col min="15" max="16384" width="9.1796875" style="69"/>
  </cols>
  <sheetData>
    <row r="1" spans="1:17" ht="18">
      <c r="A1" s="105" t="s">
        <v>330</v>
      </c>
      <c r="B1" s="20" t="s">
        <v>274</v>
      </c>
      <c r="C1" s="64"/>
      <c r="D1" s="64"/>
      <c r="E1" s="64"/>
      <c r="F1" s="64"/>
      <c r="G1" s="64"/>
      <c r="H1" s="64"/>
      <c r="I1" s="1131"/>
      <c r="J1" s="1131"/>
      <c r="K1" s="1132"/>
      <c r="L1" s="573"/>
      <c r="M1" s="573"/>
      <c r="N1" s="512"/>
    </row>
    <row r="2" spans="1:17" ht="33" customHeight="1" thickBot="1">
      <c r="A2" s="201"/>
      <c r="B2" s="211"/>
      <c r="C2" s="70"/>
      <c r="D2" s="209"/>
      <c r="E2" s="70"/>
      <c r="F2" s="70"/>
      <c r="G2" s="70"/>
      <c r="H2" s="70"/>
      <c r="I2" s="1110"/>
      <c r="J2" s="1110"/>
      <c r="K2" s="1133"/>
      <c r="L2" s="574"/>
      <c r="M2" s="574"/>
      <c r="N2" s="513"/>
    </row>
    <row r="3" spans="1:17" ht="33" customHeight="1" thickBot="1">
      <c r="A3" s="221" t="s">
        <v>72</v>
      </c>
      <c r="B3" s="61" t="s">
        <v>81</v>
      </c>
      <c r="C3" s="61" t="s">
        <v>717</v>
      </c>
      <c r="D3" s="228" t="s">
        <v>94</v>
      </c>
      <c r="E3" s="61" t="s">
        <v>90</v>
      </c>
      <c r="F3" s="61" t="s">
        <v>91</v>
      </c>
      <c r="G3" s="61" t="s">
        <v>92</v>
      </c>
      <c r="H3" s="61" t="s">
        <v>86</v>
      </c>
      <c r="I3" s="789" t="s">
        <v>93</v>
      </c>
      <c r="J3" s="559" t="s">
        <v>88</v>
      </c>
      <c r="K3" s="1134" t="s">
        <v>1184</v>
      </c>
      <c r="L3" s="559" t="s">
        <v>2711</v>
      </c>
      <c r="M3" s="104" t="s">
        <v>1305</v>
      </c>
      <c r="N3" s="514" t="s">
        <v>3824</v>
      </c>
    </row>
    <row r="4" spans="1:17" s="699" customFormat="1" ht="14.25" customHeight="1" thickTop="1">
      <c r="A4" s="1594">
        <v>3066127600</v>
      </c>
      <c r="B4" s="352" t="s">
        <v>3379</v>
      </c>
      <c r="C4" s="379"/>
      <c r="D4" s="888">
        <v>1.2</v>
      </c>
      <c r="E4" s="889" t="s">
        <v>3380</v>
      </c>
      <c r="F4" s="769">
        <v>15</v>
      </c>
      <c r="G4" s="1595">
        <v>56</v>
      </c>
      <c r="H4" s="1595">
        <v>840</v>
      </c>
      <c r="I4" s="2412">
        <v>744.54</v>
      </c>
      <c r="J4" s="2413">
        <f>I4/F4</f>
        <v>49.635999999999996</v>
      </c>
      <c r="K4" s="2414">
        <f>J4*(1-(VLOOKUP($A4,'Cennik numeryczny'!$A$2:$N$1462,14,FALSE)))</f>
        <v>49.635999999999996</v>
      </c>
      <c r="L4" s="1596" t="str">
        <f>VLOOKUP($A4,'Cennik numeryczny'!$A$2:$K$1857,10,FALSE)</f>
        <v>A</v>
      </c>
      <c r="M4" s="1597">
        <f>VLOOKUP($A4,'Cennik numeryczny'!$A$2:$K$1857,11,FALSE)</f>
        <v>15</v>
      </c>
      <c r="N4" s="815" t="s">
        <v>3827</v>
      </c>
      <c r="O4" s="503"/>
      <c r="P4" s="563"/>
      <c r="Q4" s="353"/>
    </row>
    <row r="5" spans="1:17" s="699" customFormat="1" ht="14.25" customHeight="1" thickBot="1">
      <c r="A5" s="1598">
        <v>3066167600</v>
      </c>
      <c r="B5" s="729"/>
      <c r="C5" s="380"/>
      <c r="D5" s="1169">
        <v>1.6</v>
      </c>
      <c r="E5" s="1075" t="s">
        <v>3380</v>
      </c>
      <c r="F5" s="1170">
        <v>15</v>
      </c>
      <c r="G5" s="1599">
        <v>56</v>
      </c>
      <c r="H5" s="1600">
        <v>840</v>
      </c>
      <c r="I5" s="2415">
        <v>741.95</v>
      </c>
      <c r="J5" s="2416">
        <f>I5/F5</f>
        <v>49.463333333333338</v>
      </c>
      <c r="K5" s="2417">
        <f>J5*(1-(VLOOKUP($A5,'Cennik numeryczny'!$A$2:$N$1462,14,FALSE)))</f>
        <v>49.463333333333338</v>
      </c>
      <c r="L5" s="1601" t="str">
        <f>VLOOKUP($A5,'Cennik numeryczny'!$A$2:$K$1857,10,FALSE)</f>
        <v>C</v>
      </c>
      <c r="M5" s="1602">
        <f>VLOOKUP($A5,'Cennik numeryczny'!$A$2:$K$1857,11,FALSE)</f>
        <v>840</v>
      </c>
      <c r="N5" s="1208" t="s">
        <v>3827</v>
      </c>
      <c r="O5" s="503"/>
      <c r="P5" s="563"/>
      <c r="Q5" s="353"/>
    </row>
    <row r="6" spans="1:17" ht="13.5" thickTop="1">
      <c r="A6" s="842">
        <v>1389107700</v>
      </c>
      <c r="B6" s="352" t="s">
        <v>3167</v>
      </c>
      <c r="C6" s="731" t="s">
        <v>316</v>
      </c>
      <c r="D6" s="888">
        <v>1</v>
      </c>
      <c r="E6" s="889" t="s">
        <v>570</v>
      </c>
      <c r="F6" s="769">
        <v>15</v>
      </c>
      <c r="G6" s="1603">
        <v>72</v>
      </c>
      <c r="H6" s="844">
        <v>1080</v>
      </c>
      <c r="I6" s="2418">
        <v>2898.77</v>
      </c>
      <c r="J6" s="1551">
        <f>I6/F6</f>
        <v>193.25133333333332</v>
      </c>
      <c r="K6" s="1391">
        <f>J6*(1-(VLOOKUP($A6,'Cennik numeryczny'!$A$2:$N$1462,14,FALSE)))</f>
        <v>193.25133333333332</v>
      </c>
      <c r="L6" s="1406" t="str">
        <f>VLOOKUP($A6,'Cennik numeryczny'!$A$2:$K$1857,10,FALSE)</f>
        <v>C</v>
      </c>
      <c r="M6" s="1407">
        <f>VLOOKUP($A6,'Cennik numeryczny'!$A$2:$K$1857,11,FALSE)</f>
        <v>105</v>
      </c>
      <c r="N6" s="1408" t="s">
        <v>3827</v>
      </c>
      <c r="O6" s="503"/>
      <c r="P6" s="563"/>
      <c r="Q6" s="353"/>
    </row>
    <row r="7" spans="1:17" ht="13" thickBot="1">
      <c r="A7" s="1088">
        <v>1389127700</v>
      </c>
      <c r="B7" s="838" t="s">
        <v>3131</v>
      </c>
      <c r="C7" s="779"/>
      <c r="D7" s="1169">
        <v>1.2</v>
      </c>
      <c r="E7" s="1075" t="s">
        <v>570</v>
      </c>
      <c r="F7" s="1170">
        <v>15</v>
      </c>
      <c r="G7" s="1604">
        <v>72</v>
      </c>
      <c r="H7" s="1605">
        <v>1080</v>
      </c>
      <c r="I7" s="2419">
        <v>2745.46</v>
      </c>
      <c r="J7" s="1557">
        <f t="shared" ref="J7:J12" si="0">I7/F7</f>
        <v>183.03066666666666</v>
      </c>
      <c r="K7" s="1400">
        <f>J7*(1-(VLOOKUP($A7,'Cennik numeryczny'!$A$2:$N$1462,14,FALSE)))</f>
        <v>183.03066666666666</v>
      </c>
      <c r="L7" s="1068" t="str">
        <f>VLOOKUP($A7,'Cennik numeryczny'!$A$2:$K$1857,10,FALSE)</f>
        <v>A</v>
      </c>
      <c r="M7" s="1517">
        <f>VLOOKUP($A7,'Cennik numeryczny'!$A$2:$K$1857,11,FALSE)</f>
        <v>15</v>
      </c>
      <c r="N7" s="1518" t="s">
        <v>3827</v>
      </c>
      <c r="O7" s="503"/>
      <c r="P7" s="563"/>
      <c r="Q7" s="353"/>
    </row>
    <row r="8" spans="1:17" ht="13.5" thickTop="1">
      <c r="A8" s="456">
        <v>1390107700</v>
      </c>
      <c r="B8" s="352" t="s">
        <v>5127</v>
      </c>
      <c r="C8" s="731" t="s">
        <v>275</v>
      </c>
      <c r="D8" s="888">
        <v>1</v>
      </c>
      <c r="E8" s="889" t="s">
        <v>570</v>
      </c>
      <c r="F8" s="769">
        <v>15</v>
      </c>
      <c r="G8" s="1603">
        <v>72</v>
      </c>
      <c r="H8" s="844">
        <v>1080</v>
      </c>
      <c r="I8" s="2418">
        <v>3552.64</v>
      </c>
      <c r="J8" s="1543">
        <f t="shared" si="0"/>
        <v>236.84266666666664</v>
      </c>
      <c r="K8" s="1405">
        <f>J8*(1-(VLOOKUP($A8,'Cennik numeryczny'!$A$2:$N$1462,14,FALSE)))</f>
        <v>236.84266666666664</v>
      </c>
      <c r="L8" s="1406" t="str">
        <f>VLOOKUP($A8,'Cennik numeryczny'!$A$2:$K$1857,10,FALSE)</f>
        <v>C</v>
      </c>
      <c r="M8" s="1531">
        <f>VLOOKUP($A8,'Cennik numeryczny'!$A$2:$K$1857,11,FALSE)</f>
        <v>300</v>
      </c>
      <c r="N8" s="1532" t="s">
        <v>3827</v>
      </c>
      <c r="O8" s="503"/>
      <c r="P8" s="563"/>
      <c r="Q8" s="353"/>
    </row>
    <row r="9" spans="1:17" ht="13" thickBot="1">
      <c r="A9" s="836">
        <v>1390127700</v>
      </c>
      <c r="B9" s="838" t="s">
        <v>3132</v>
      </c>
      <c r="C9" s="779"/>
      <c r="D9" s="1169">
        <v>1.2</v>
      </c>
      <c r="E9" s="1075" t="s">
        <v>570</v>
      </c>
      <c r="F9" s="1170">
        <v>15</v>
      </c>
      <c r="G9" s="1604">
        <v>56</v>
      </c>
      <c r="H9" s="1605">
        <v>840</v>
      </c>
      <c r="I9" s="2419">
        <v>2951.19</v>
      </c>
      <c r="J9" s="1557">
        <f t="shared" si="0"/>
        <v>196.74600000000001</v>
      </c>
      <c r="K9" s="1400">
        <f>J9*(1-(VLOOKUP($A9,'Cennik numeryczny'!$A$2:$N$1462,14,FALSE)))</f>
        <v>196.74600000000001</v>
      </c>
      <c r="L9" s="1068" t="str">
        <f>VLOOKUP($A9,'Cennik numeryczny'!$A$2:$K$1857,10,FALSE)</f>
        <v>C</v>
      </c>
      <c r="M9" s="1517">
        <f>VLOOKUP($A9,'Cennik numeryczny'!$A$2:$K$1857,11,FALSE)</f>
        <v>300</v>
      </c>
      <c r="N9" s="1518" t="s">
        <v>3827</v>
      </c>
      <c r="O9" s="503"/>
      <c r="P9" s="563"/>
      <c r="Q9" s="353"/>
    </row>
    <row r="10" spans="1:17" ht="13.5" thickTop="1">
      <c r="A10" s="456">
        <v>1391107700</v>
      </c>
      <c r="B10" s="352" t="s">
        <v>3168</v>
      </c>
      <c r="C10" s="731" t="s">
        <v>122</v>
      </c>
      <c r="D10" s="888">
        <v>1</v>
      </c>
      <c r="E10" s="889" t="s">
        <v>570</v>
      </c>
      <c r="F10" s="769">
        <v>15</v>
      </c>
      <c r="G10" s="1603">
        <v>72</v>
      </c>
      <c r="H10" s="844">
        <v>1080</v>
      </c>
      <c r="I10" s="2418">
        <v>3101.07</v>
      </c>
      <c r="J10" s="1543">
        <f t="shared" si="0"/>
        <v>206.738</v>
      </c>
      <c r="K10" s="1405">
        <f>J10*(1-(VLOOKUP($A10,'Cennik numeryczny'!$A$2:$N$1462,14,FALSE)))</f>
        <v>206.738</v>
      </c>
      <c r="L10" s="1406" t="str">
        <f>VLOOKUP($A10,'Cennik numeryczny'!$A$2:$K$1857,10,FALSE)</f>
        <v>A</v>
      </c>
      <c r="M10" s="1531">
        <f>VLOOKUP($A10,'Cennik numeryczny'!$A$2:$K$1857,11,FALSE)</f>
        <v>15</v>
      </c>
      <c r="N10" s="1532" t="s">
        <v>3827</v>
      </c>
      <c r="O10" s="503"/>
      <c r="P10" s="563"/>
      <c r="Q10" s="353"/>
    </row>
    <row r="11" spans="1:17">
      <c r="A11" s="757">
        <v>1391127700</v>
      </c>
      <c r="B11" s="730" t="s">
        <v>3133</v>
      </c>
      <c r="C11" s="731"/>
      <c r="D11" s="888">
        <v>1.2</v>
      </c>
      <c r="E11" s="889" t="s">
        <v>570</v>
      </c>
      <c r="F11" s="769">
        <v>15</v>
      </c>
      <c r="G11" s="1603">
        <v>72</v>
      </c>
      <c r="H11" s="844">
        <v>1080</v>
      </c>
      <c r="I11" s="2420">
        <v>2233.0700000000002</v>
      </c>
      <c r="J11" s="1543">
        <f t="shared" si="0"/>
        <v>148.87133333333335</v>
      </c>
      <c r="K11" s="1405">
        <f>J11*(1-(VLOOKUP($A11,'Cennik numeryczny'!$A$2:$N$1462,14,FALSE)))</f>
        <v>148.87133333333335</v>
      </c>
      <c r="L11" s="1406" t="str">
        <f>VLOOKUP($A11,'Cennik numeryczny'!$A$2:$K$1857,10,FALSE)</f>
        <v>A</v>
      </c>
      <c r="M11" s="994">
        <f>VLOOKUP($A11,'Cennik numeryczny'!$A$2:$K$1857,11,FALSE)</f>
        <v>15</v>
      </c>
      <c r="N11" s="1084" t="s">
        <v>3827</v>
      </c>
      <c r="O11" s="503"/>
      <c r="P11" s="563"/>
      <c r="Q11" s="353"/>
    </row>
    <row r="12" spans="1:17" ht="13.5" thickBot="1">
      <c r="A12" s="756">
        <v>1391167700</v>
      </c>
      <c r="B12" s="837"/>
      <c r="C12" s="779"/>
      <c r="D12" s="1169">
        <v>1.6</v>
      </c>
      <c r="E12" s="1075" t="s">
        <v>570</v>
      </c>
      <c r="F12" s="1170">
        <v>15</v>
      </c>
      <c r="G12" s="1604">
        <v>56</v>
      </c>
      <c r="H12" s="1605">
        <v>840</v>
      </c>
      <c r="I12" s="2419">
        <v>1984.75</v>
      </c>
      <c r="J12" s="1547">
        <f t="shared" si="0"/>
        <v>132.31666666666666</v>
      </c>
      <c r="K12" s="1417">
        <f>J12*(1-(VLOOKUP($A12,'Cennik numeryczny'!$A$2:$N$1462,14,FALSE)))</f>
        <v>132.31666666666666</v>
      </c>
      <c r="L12" s="1072" t="str">
        <f>VLOOKUP($A12,'Cennik numeryczny'!$A$2:$K$1857,10,FALSE)</f>
        <v>C</v>
      </c>
      <c r="M12" s="1517">
        <f>VLOOKUP($A12,'Cennik numeryczny'!$A$2:$K$1857,11,FALSE)</f>
        <v>300</v>
      </c>
      <c r="N12" s="1518" t="s">
        <v>3827</v>
      </c>
      <c r="O12" s="503"/>
      <c r="P12" s="563"/>
      <c r="Q12" s="353"/>
    </row>
    <row r="13" spans="1:17" ht="14" thickTop="1" thickBot="1">
      <c r="A13" s="86"/>
      <c r="B13" s="81"/>
      <c r="C13" s="54"/>
      <c r="D13" s="87"/>
      <c r="E13" s="87"/>
      <c r="F13" s="87"/>
      <c r="G13" s="87"/>
      <c r="H13" s="87"/>
      <c r="I13" s="1114"/>
      <c r="J13" s="1114"/>
      <c r="K13" s="1135"/>
      <c r="L13" s="166"/>
      <c r="M13" s="166"/>
      <c r="N13" s="515"/>
    </row>
    <row r="14" spans="1:17">
      <c r="A14" s="67"/>
      <c r="B14" s="68"/>
      <c r="C14" s="67"/>
      <c r="D14" s="67"/>
      <c r="E14" s="67"/>
      <c r="F14" s="67"/>
      <c r="G14" s="67"/>
      <c r="H14" s="67"/>
      <c r="I14" s="1136"/>
      <c r="J14" s="1136"/>
      <c r="K14" s="900"/>
      <c r="L14" s="68"/>
      <c r="M14" s="68"/>
      <c r="N14" s="187"/>
    </row>
    <row r="15" spans="1:17">
      <c r="A15" s="67" t="s">
        <v>3289</v>
      </c>
      <c r="B15" s="68"/>
      <c r="C15" s="67"/>
      <c r="D15" s="67"/>
      <c r="E15" s="67"/>
      <c r="F15" s="67"/>
      <c r="G15" s="67"/>
      <c r="H15" s="67"/>
      <c r="I15" s="1136"/>
      <c r="J15" s="1136"/>
      <c r="K15" s="900"/>
      <c r="L15" s="68"/>
      <c r="M15" s="68"/>
      <c r="N15" s="187"/>
    </row>
    <row r="16" spans="1:17">
      <c r="A16" s="67"/>
      <c r="B16" s="68"/>
      <c r="C16" s="67"/>
      <c r="D16" s="67"/>
      <c r="E16" s="67"/>
      <c r="F16" s="67"/>
      <c r="G16" s="67"/>
      <c r="H16" s="67"/>
      <c r="I16" s="1136"/>
      <c r="J16" s="1136"/>
      <c r="K16" s="900"/>
      <c r="L16" s="68"/>
      <c r="M16" s="68"/>
      <c r="N16" s="187"/>
    </row>
    <row r="17" spans="1:14">
      <c r="A17" s="67"/>
      <c r="B17" s="68"/>
      <c r="C17" s="67"/>
      <c r="D17" s="67"/>
      <c r="E17" s="67"/>
      <c r="F17" s="67"/>
      <c r="G17" s="67"/>
      <c r="H17" s="67"/>
      <c r="I17" s="1136"/>
      <c r="J17" s="1136"/>
      <c r="K17" s="900"/>
      <c r="L17" s="68"/>
      <c r="M17" s="68"/>
      <c r="N17" s="187"/>
    </row>
    <row r="18" spans="1:14">
      <c r="A18" s="67"/>
      <c r="B18" s="68"/>
      <c r="C18" s="67"/>
      <c r="D18" s="67"/>
      <c r="E18" s="67"/>
      <c r="F18" s="67"/>
      <c r="G18" s="67"/>
      <c r="H18" s="67"/>
      <c r="I18" s="1136"/>
      <c r="J18" s="1136"/>
      <c r="K18" s="900"/>
      <c r="L18" s="68"/>
      <c r="M18" s="68"/>
      <c r="N18" s="187"/>
    </row>
    <row r="19" spans="1:14">
      <c r="A19" s="67"/>
      <c r="B19" s="68"/>
      <c r="C19" s="67"/>
      <c r="D19" s="67"/>
      <c r="E19" s="67"/>
      <c r="F19" s="67"/>
      <c r="G19" s="67"/>
      <c r="H19" s="67"/>
      <c r="I19" s="1136"/>
      <c r="J19" s="1136"/>
      <c r="K19" s="900"/>
      <c r="L19" s="68"/>
      <c r="M19" s="68"/>
      <c r="N19" s="187"/>
    </row>
    <row r="20" spans="1:14">
      <c r="A20" s="67"/>
      <c r="B20" s="68"/>
      <c r="C20" s="67"/>
      <c r="D20" s="67"/>
      <c r="E20" s="67"/>
      <c r="F20" s="67"/>
      <c r="G20" s="67"/>
      <c r="H20" s="67"/>
      <c r="I20" s="1136"/>
      <c r="J20" s="1136"/>
      <c r="K20" s="900"/>
      <c r="L20" s="68"/>
      <c r="M20" s="68"/>
      <c r="N20" s="187"/>
    </row>
    <row r="21" spans="1:14">
      <c r="A21" s="67"/>
      <c r="B21" s="68"/>
      <c r="C21" s="67"/>
      <c r="D21" s="67"/>
      <c r="E21" s="67"/>
      <c r="F21" s="67"/>
      <c r="G21" s="67"/>
      <c r="H21" s="67"/>
      <c r="I21" s="1136"/>
      <c r="J21" s="1136"/>
      <c r="K21" s="1136"/>
      <c r="L21" s="480"/>
      <c r="M21" s="480"/>
      <c r="N21" s="187"/>
    </row>
    <row r="22" spans="1:14">
      <c r="A22" s="67"/>
      <c r="B22" s="68"/>
      <c r="C22" s="67"/>
      <c r="D22" s="67"/>
      <c r="E22" s="67"/>
      <c r="F22" s="67"/>
      <c r="G22" s="67"/>
      <c r="H22" s="67"/>
      <c r="I22" s="1136"/>
      <c r="J22" s="1136"/>
      <c r="K22" s="900"/>
      <c r="L22" s="68"/>
      <c r="M22" s="68"/>
      <c r="N22" s="187"/>
    </row>
    <row r="23" spans="1:14">
      <c r="A23" s="67"/>
      <c r="B23" s="68"/>
      <c r="C23" s="67"/>
      <c r="D23" s="67"/>
      <c r="E23" s="67"/>
      <c r="F23" s="67"/>
      <c r="G23" s="67"/>
      <c r="H23" s="67"/>
      <c r="I23" s="1136"/>
      <c r="J23" s="1136"/>
      <c r="K23" s="900"/>
      <c r="L23" s="68"/>
      <c r="M23" s="68"/>
      <c r="N23" s="187"/>
    </row>
    <row r="24" spans="1:14">
      <c r="A24" s="67"/>
      <c r="B24" s="68"/>
      <c r="C24" s="67"/>
      <c r="D24" s="67"/>
      <c r="E24" s="67"/>
      <c r="F24" s="67"/>
      <c r="G24" s="67"/>
      <c r="H24" s="67"/>
      <c r="I24" s="1136"/>
      <c r="J24" s="1136"/>
      <c r="K24" s="900"/>
      <c r="L24" s="68"/>
      <c r="M24" s="68"/>
      <c r="N24" s="187"/>
    </row>
    <row r="25" spans="1:14">
      <c r="A25" s="67"/>
      <c r="B25" s="68"/>
      <c r="C25" s="67"/>
      <c r="D25" s="67"/>
      <c r="E25" s="67"/>
      <c r="F25" s="67"/>
      <c r="G25" s="67"/>
      <c r="H25" s="67"/>
      <c r="I25" s="1136"/>
      <c r="J25" s="1136"/>
      <c r="K25" s="900"/>
      <c r="L25" s="68"/>
      <c r="M25" s="68"/>
      <c r="N25" s="187"/>
    </row>
    <row r="26" spans="1:14">
      <c r="A26" s="67"/>
      <c r="B26" s="68"/>
      <c r="C26" s="67"/>
      <c r="D26" s="67"/>
      <c r="E26" s="67"/>
      <c r="F26" s="67"/>
      <c r="G26" s="67"/>
      <c r="H26" s="67"/>
      <c r="I26" s="1136"/>
      <c r="J26" s="1136"/>
      <c r="K26" s="900"/>
      <c r="L26" s="68"/>
      <c r="M26" s="68"/>
      <c r="N26" s="187"/>
    </row>
    <row r="27" spans="1:14">
      <c r="A27" s="67"/>
      <c r="B27" s="68"/>
      <c r="C27" s="67"/>
      <c r="D27" s="67"/>
      <c r="E27" s="67"/>
      <c r="F27" s="67"/>
      <c r="G27" s="67"/>
      <c r="H27" s="67"/>
      <c r="I27" s="1136"/>
      <c r="J27" s="1136"/>
      <c r="K27" s="900"/>
      <c r="L27" s="68"/>
      <c r="M27" s="68"/>
      <c r="N27" s="187"/>
    </row>
    <row r="28" spans="1:14">
      <c r="A28" s="67"/>
      <c r="B28" s="68"/>
      <c r="C28" s="67"/>
      <c r="D28" s="67"/>
      <c r="E28" s="67"/>
      <c r="F28" s="67"/>
      <c r="G28" s="67"/>
      <c r="H28" s="67"/>
      <c r="I28" s="1136"/>
      <c r="J28" s="1136"/>
      <c r="K28" s="900"/>
      <c r="L28" s="68"/>
      <c r="M28" s="68"/>
      <c r="N28" s="187"/>
    </row>
    <row r="29" spans="1:14">
      <c r="A29" s="67"/>
      <c r="B29" s="68"/>
      <c r="C29" s="67"/>
      <c r="D29" s="67"/>
      <c r="E29" s="67"/>
      <c r="F29" s="67"/>
      <c r="G29" s="67"/>
      <c r="H29" s="67"/>
      <c r="I29" s="1136"/>
      <c r="J29" s="1136"/>
      <c r="K29" s="900"/>
      <c r="L29" s="68"/>
      <c r="M29" s="68"/>
      <c r="N29" s="187"/>
    </row>
    <row r="30" spans="1:14">
      <c r="A30" s="67"/>
      <c r="B30" s="68"/>
      <c r="C30" s="67"/>
      <c r="D30" s="67"/>
      <c r="E30" s="67"/>
      <c r="F30" s="67"/>
      <c r="G30" s="67"/>
      <c r="H30" s="67"/>
      <c r="I30" s="1136"/>
      <c r="J30" s="1136"/>
      <c r="K30" s="900"/>
      <c r="L30" s="68"/>
      <c r="M30" s="68"/>
      <c r="N30" s="187"/>
    </row>
    <row r="31" spans="1:14">
      <c r="A31" s="67"/>
      <c r="B31" s="68"/>
      <c r="C31" s="67"/>
      <c r="D31" s="67"/>
      <c r="E31" s="67"/>
      <c r="F31" s="67"/>
      <c r="G31" s="67"/>
      <c r="H31" s="67"/>
      <c r="I31" s="1136"/>
      <c r="J31" s="1136"/>
      <c r="K31" s="900"/>
      <c r="L31" s="68"/>
      <c r="M31" s="68"/>
      <c r="N31" s="187"/>
    </row>
    <row r="32" spans="1:14">
      <c r="A32" s="67"/>
      <c r="B32" s="68"/>
      <c r="C32" s="67"/>
      <c r="D32" s="67"/>
      <c r="E32" s="67"/>
      <c r="F32" s="67"/>
      <c r="N32" s="187"/>
    </row>
    <row r="33" spans="1:14">
      <c r="A33" s="67"/>
      <c r="B33" s="68"/>
      <c r="C33" s="67"/>
      <c r="D33" s="67"/>
      <c r="E33" s="67"/>
      <c r="F33" s="67"/>
      <c r="N33" s="187"/>
    </row>
    <row r="34" spans="1:14">
      <c r="A34" s="67"/>
      <c r="B34" s="68"/>
      <c r="C34" s="67"/>
      <c r="D34" s="67"/>
      <c r="E34" s="67"/>
      <c r="F34" s="67"/>
      <c r="N34" s="187"/>
    </row>
    <row r="35" spans="1:14">
      <c r="A35" s="67"/>
      <c r="B35" s="68"/>
      <c r="C35" s="67"/>
      <c r="D35" s="67"/>
      <c r="E35" s="67"/>
      <c r="F35" s="67"/>
      <c r="N35" s="187"/>
    </row>
    <row r="36" spans="1:14">
      <c r="A36" s="67"/>
      <c r="B36" s="68"/>
      <c r="C36" s="67"/>
      <c r="D36" s="67"/>
      <c r="E36" s="67"/>
      <c r="F36" s="67"/>
      <c r="N36" s="187"/>
    </row>
    <row r="37" spans="1:14">
      <c r="A37" s="67"/>
      <c r="B37" s="68"/>
      <c r="C37" s="67"/>
      <c r="D37" s="67"/>
      <c r="E37" s="67"/>
      <c r="F37" s="67"/>
      <c r="N37" s="187"/>
    </row>
    <row r="38" spans="1:14">
      <c r="A38" s="67"/>
      <c r="B38" s="68"/>
      <c r="C38" s="67"/>
      <c r="D38" s="67"/>
      <c r="E38" s="67"/>
      <c r="F38" s="67"/>
      <c r="N38" s="187"/>
    </row>
    <row r="39" spans="1:14">
      <c r="A39" s="67"/>
      <c r="B39" s="68"/>
      <c r="C39" s="67"/>
      <c r="D39" s="67"/>
      <c r="E39" s="67"/>
      <c r="F39" s="67"/>
      <c r="N39" s="187"/>
    </row>
    <row r="40" spans="1:14">
      <c r="A40" s="67"/>
      <c r="B40" s="68"/>
      <c r="C40" s="67"/>
      <c r="D40" s="67"/>
      <c r="E40" s="67"/>
      <c r="F40" s="67"/>
      <c r="N40" s="187"/>
    </row>
    <row r="41" spans="1:14">
      <c r="A41" s="67"/>
      <c r="B41" s="68"/>
      <c r="C41" s="67"/>
      <c r="D41" s="67"/>
      <c r="E41" s="67"/>
      <c r="F41" s="67"/>
    </row>
    <row r="42" spans="1:14">
      <c r="A42" s="67"/>
      <c r="B42" s="68"/>
      <c r="C42" s="67"/>
      <c r="D42" s="67"/>
      <c r="E42" s="67"/>
      <c r="F42" s="67"/>
    </row>
    <row r="43" spans="1:14">
      <c r="A43" s="67"/>
      <c r="B43" s="68"/>
      <c r="C43" s="67"/>
      <c r="D43" s="67"/>
      <c r="E43" s="67"/>
      <c r="F43" s="67"/>
    </row>
    <row r="44" spans="1:14">
      <c r="A44" s="67"/>
      <c r="B44" s="68"/>
      <c r="C44" s="67"/>
      <c r="D44" s="67"/>
      <c r="E44" s="67"/>
      <c r="F44" s="67"/>
    </row>
    <row r="45" spans="1:14">
      <c r="A45" s="67"/>
      <c r="B45" s="68"/>
      <c r="C45" s="67"/>
      <c r="D45" s="67"/>
      <c r="E45" s="67"/>
      <c r="F45" s="67"/>
    </row>
    <row r="46" spans="1:14">
      <c r="A46" s="67"/>
      <c r="B46" s="68"/>
      <c r="C46" s="67"/>
      <c r="D46" s="67"/>
      <c r="E46" s="67"/>
      <c r="F46" s="67"/>
    </row>
    <row r="47" spans="1:14">
      <c r="A47" s="67"/>
      <c r="B47" s="68"/>
      <c r="C47" s="67"/>
      <c r="D47" s="67"/>
      <c r="E47" s="67"/>
      <c r="F47" s="67"/>
    </row>
    <row r="48" spans="1:14">
      <c r="A48" s="67"/>
      <c r="B48" s="68"/>
      <c r="C48" s="67"/>
      <c r="D48" s="67"/>
      <c r="E48" s="67"/>
      <c r="F48" s="67"/>
    </row>
    <row r="49" spans="1:6">
      <c r="A49" s="67"/>
      <c r="B49" s="68"/>
      <c r="C49" s="67"/>
      <c r="D49" s="67"/>
      <c r="E49" s="67"/>
      <c r="F49" s="67"/>
    </row>
    <row r="50" spans="1:6">
      <c r="A50" s="67"/>
      <c r="B50" s="68"/>
      <c r="C50" s="67"/>
      <c r="D50" s="67"/>
      <c r="E50" s="67"/>
      <c r="F50" s="67"/>
    </row>
    <row r="51" spans="1:6">
      <c r="A51" s="67"/>
      <c r="B51" s="68"/>
      <c r="C51" s="67"/>
      <c r="D51" s="67"/>
      <c r="E51" s="67"/>
      <c r="F51" s="67"/>
    </row>
    <row r="52" spans="1:6">
      <c r="A52" s="67"/>
      <c r="B52" s="68"/>
      <c r="C52" s="67"/>
      <c r="D52" s="67"/>
      <c r="E52" s="67"/>
      <c r="F52" s="67"/>
    </row>
    <row r="53" spans="1:6">
      <c r="A53" s="67"/>
      <c r="B53" s="68"/>
      <c r="C53" s="67"/>
      <c r="D53" s="67"/>
      <c r="E53" s="67"/>
      <c r="F53" s="67"/>
    </row>
    <row r="54" spans="1:6">
      <c r="A54" s="67"/>
      <c r="B54" s="68"/>
      <c r="C54" s="67"/>
      <c r="D54" s="67"/>
      <c r="E54" s="67"/>
      <c r="F54" s="67"/>
    </row>
    <row r="55" spans="1:6">
      <c r="A55" s="67"/>
      <c r="B55" s="68"/>
      <c r="C55" s="67"/>
      <c r="D55" s="67"/>
      <c r="E55" s="67"/>
      <c r="F55" s="67"/>
    </row>
    <row r="56" spans="1:6">
      <c r="A56" s="67"/>
      <c r="B56" s="68"/>
      <c r="C56" s="67"/>
      <c r="D56" s="67"/>
      <c r="E56" s="67"/>
      <c r="F56" s="67"/>
    </row>
    <row r="57" spans="1:6">
      <c r="B57" s="68"/>
      <c r="C57" s="67"/>
      <c r="D57" s="67"/>
      <c r="E57" s="67"/>
      <c r="F57" s="67"/>
    </row>
    <row r="58" spans="1:6">
      <c r="B58" s="68"/>
      <c r="C58" s="67"/>
      <c r="D58" s="67"/>
      <c r="E58" s="67"/>
      <c r="F58" s="67"/>
    </row>
    <row r="59" spans="1:6">
      <c r="B59" s="68"/>
      <c r="C59" s="67"/>
      <c r="D59" s="67"/>
      <c r="E59" s="67"/>
      <c r="F59" s="67"/>
    </row>
    <row r="60" spans="1:6">
      <c r="B60" s="68"/>
      <c r="C60" s="67"/>
      <c r="D60" s="67"/>
      <c r="E60" s="67"/>
      <c r="F60" s="67"/>
    </row>
    <row r="61" spans="1:6">
      <c r="B61" s="68"/>
      <c r="C61" s="67"/>
      <c r="D61" s="67"/>
      <c r="E61" s="67"/>
      <c r="F61" s="67"/>
    </row>
    <row r="62" spans="1:6">
      <c r="B62" s="68"/>
      <c r="C62" s="67"/>
      <c r="D62" s="67"/>
      <c r="E62" s="67"/>
      <c r="F62" s="67"/>
    </row>
    <row r="63" spans="1:6">
      <c r="B63" s="68"/>
      <c r="C63" s="67"/>
      <c r="D63" s="67"/>
      <c r="E63" s="67"/>
      <c r="F63" s="67"/>
    </row>
    <row r="64" spans="1:6">
      <c r="B64" s="68"/>
      <c r="C64" s="67"/>
      <c r="D64" s="67"/>
      <c r="E64" s="67"/>
      <c r="F64" s="67"/>
    </row>
  </sheetData>
  <phoneticPr fontId="0" type="noConversion"/>
  <pageMargins left="0.59055118110236227" right="0.59055118110236227" top="0.78740157480314965" bottom="0.62" header="0" footer="0.47244094488188981"/>
  <pageSetup paperSize="9" scale="80" orientation="landscape" horizontalDpi="300" verticalDpi="300" r:id="rId1"/>
  <headerFooter alignWithMargins="0">
    <oddFooter>&amp;LCeny nie zawierają podatku VAT&amp;C&amp;A&amp;R&amp;P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/>
  <dimension ref="A1:T123"/>
  <sheetViews>
    <sheetView zoomScaleNormal="100" zoomScaleSheetLayoutView="100" workbookViewId="0"/>
  </sheetViews>
  <sheetFormatPr defaultColWidth="9.1796875" defaultRowHeight="12.5"/>
  <cols>
    <col min="1" max="1" width="14.453125" style="6" customWidth="1"/>
    <col min="2" max="2" width="26.54296875" style="6" customWidth="1"/>
    <col min="3" max="3" width="21.81640625" style="6" customWidth="1"/>
    <col min="4" max="4" width="25.1796875" style="6" customWidth="1"/>
    <col min="5" max="5" width="11.453125" style="332" customWidth="1"/>
    <col min="6" max="6" width="12.54296875" style="154" customWidth="1"/>
    <col min="7" max="7" width="10.54296875" style="6" customWidth="1"/>
    <col min="8" max="11" width="14.54296875" style="6" customWidth="1"/>
    <col min="12" max="12" width="13" style="6" customWidth="1"/>
    <col min="13" max="14" width="10.453125" style="150" customWidth="1"/>
    <col min="15" max="15" width="12.453125" style="150" customWidth="1"/>
    <col min="16" max="16" width="8.54296875" style="6" customWidth="1"/>
    <col min="17" max="16384" width="9.1796875" style="6"/>
  </cols>
  <sheetData>
    <row r="1" spans="1:20" ht="18">
      <c r="A1" s="18" t="s">
        <v>811</v>
      </c>
      <c r="B1" s="17" t="s">
        <v>262</v>
      </c>
      <c r="C1" s="8"/>
      <c r="D1" s="8"/>
      <c r="E1" s="329"/>
      <c r="F1" s="333"/>
      <c r="G1" s="8"/>
      <c r="H1" s="8"/>
      <c r="I1" s="8"/>
      <c r="J1" s="8"/>
      <c r="K1" s="8"/>
      <c r="L1" s="493"/>
      <c r="M1" s="588"/>
      <c r="N1" s="588"/>
      <c r="O1" s="517"/>
    </row>
    <row r="2" spans="1:20" ht="33" customHeight="1" thickBot="1">
      <c r="A2" s="204"/>
      <c r="B2" s="205"/>
      <c r="C2" s="205"/>
      <c r="D2" s="205"/>
      <c r="E2" s="206"/>
      <c r="F2" s="334"/>
      <c r="G2" s="205"/>
      <c r="H2" s="205"/>
      <c r="I2" s="205"/>
      <c r="J2" s="205"/>
      <c r="K2" s="205"/>
      <c r="L2" s="494"/>
      <c r="M2" s="589"/>
      <c r="N2" s="589"/>
      <c r="O2" s="518"/>
    </row>
    <row r="3" spans="1:20" ht="33" customHeight="1" thickBot="1">
      <c r="A3" s="230" t="s">
        <v>72</v>
      </c>
      <c r="B3" s="186" t="s">
        <v>81</v>
      </c>
      <c r="C3" s="61" t="s">
        <v>807</v>
      </c>
      <c r="D3" s="96" t="s">
        <v>3064</v>
      </c>
      <c r="E3" s="228" t="s">
        <v>94</v>
      </c>
      <c r="F3" s="61" t="s">
        <v>90</v>
      </c>
      <c r="G3" s="61" t="s">
        <v>91</v>
      </c>
      <c r="H3" s="61" t="s">
        <v>92</v>
      </c>
      <c r="I3" s="61" t="s">
        <v>86</v>
      </c>
      <c r="J3" s="104" t="s">
        <v>93</v>
      </c>
      <c r="K3" s="61" t="s">
        <v>88</v>
      </c>
      <c r="L3" s="490" t="s">
        <v>1184</v>
      </c>
      <c r="M3" s="789" t="s">
        <v>2711</v>
      </c>
      <c r="N3" s="61" t="s">
        <v>1305</v>
      </c>
      <c r="O3" s="514" t="s">
        <v>3824</v>
      </c>
    </row>
    <row r="4" spans="1:20" ht="14" thickTop="1" thickBot="1">
      <c r="A4" s="842" t="s">
        <v>223</v>
      </c>
      <c r="B4" s="1087" t="s">
        <v>222</v>
      </c>
      <c r="C4" s="875" t="s">
        <v>963</v>
      </c>
      <c r="D4" s="771" t="s">
        <v>602</v>
      </c>
      <c r="E4" s="893">
        <v>2.4</v>
      </c>
      <c r="F4" s="973" t="s">
        <v>241</v>
      </c>
      <c r="G4" s="847">
        <v>25</v>
      </c>
      <c r="H4" s="1606">
        <v>24</v>
      </c>
      <c r="I4" s="15">
        <v>600</v>
      </c>
      <c r="J4" s="1551">
        <v>1265.8077777777778</v>
      </c>
      <c r="K4" s="1551">
        <f t="shared" ref="K4:K18" si="0">J4/G4</f>
        <v>50.632311111111115</v>
      </c>
      <c r="L4" s="1391">
        <f>K4*(1-(VLOOKUP($A4,'Cennik numeryczny'!$A$2:$N$1462,14,FALSE)))</f>
        <v>50.632311111111115</v>
      </c>
      <c r="M4" s="1065" t="str">
        <f>VLOOKUP($A4,'Cennik numeryczny'!$A$2:$K$1857,10,FALSE)</f>
        <v>M</v>
      </c>
      <c r="N4" s="1043">
        <f>VLOOKUP($A4,'Cennik numeryczny'!$A$2:$K$1857,11,FALSE)</f>
        <v>600</v>
      </c>
      <c r="O4" s="1044" t="s">
        <v>3825</v>
      </c>
      <c r="P4" s="503"/>
      <c r="Q4" s="353"/>
      <c r="R4" s="353"/>
      <c r="T4" s="387"/>
    </row>
    <row r="5" spans="1:20" ht="14" thickTop="1" thickBot="1">
      <c r="A5" s="1607">
        <v>1401127630</v>
      </c>
      <c r="B5" s="1608" t="s">
        <v>224</v>
      </c>
      <c r="C5" s="1299" t="s">
        <v>3904</v>
      </c>
      <c r="D5" s="1298" t="s">
        <v>959</v>
      </c>
      <c r="E5" s="1300">
        <v>1.2</v>
      </c>
      <c r="F5" s="1301" t="s">
        <v>401</v>
      </c>
      <c r="G5" s="1302">
        <v>16</v>
      </c>
      <c r="H5" s="1302">
        <v>56</v>
      </c>
      <c r="I5" s="1302">
        <v>896</v>
      </c>
      <c r="J5" s="2407">
        <v>854.27777777777783</v>
      </c>
      <c r="K5" s="2407">
        <f t="shared" si="0"/>
        <v>53.392361111111114</v>
      </c>
      <c r="L5" s="2409">
        <f>K5*(1-(VLOOKUP($A5,'Cennik numeryczny'!$A$2:$N$1462,14,FALSE)))</f>
        <v>53.392361111111114</v>
      </c>
      <c r="M5" s="1609" t="str">
        <f>VLOOKUP($A5,'Cennik numeryczny'!$A$2:$K$1857,10,FALSE)</f>
        <v>A</v>
      </c>
      <c r="N5" s="1610">
        <f>VLOOKUP($A5,'Cennik numeryczny'!$A$2:$K$1857,11,FALSE)</f>
        <v>16</v>
      </c>
      <c r="O5" s="1611" t="s">
        <v>3825</v>
      </c>
      <c r="P5" s="503"/>
      <c r="Q5" s="353"/>
      <c r="R5" s="353"/>
      <c r="T5" s="387"/>
    </row>
    <row r="6" spans="1:20" ht="13.5" thickTop="1">
      <c r="A6" s="456">
        <v>1402127730</v>
      </c>
      <c r="B6" s="321" t="s">
        <v>225</v>
      </c>
      <c r="C6" s="730" t="s">
        <v>3905</v>
      </c>
      <c r="D6" s="731" t="s">
        <v>960</v>
      </c>
      <c r="E6" s="893">
        <v>1.2</v>
      </c>
      <c r="F6" s="973" t="s">
        <v>401</v>
      </c>
      <c r="G6" s="847">
        <v>16</v>
      </c>
      <c r="H6" s="847">
        <v>56</v>
      </c>
      <c r="I6" s="847">
        <v>896</v>
      </c>
      <c r="J6" s="1551">
        <v>879.10777777777776</v>
      </c>
      <c r="K6" s="1543">
        <f t="shared" si="0"/>
        <v>54.94423611111111</v>
      </c>
      <c r="L6" s="1405">
        <f>K6*(1-(VLOOKUP($A6,'Cennik numeryczny'!$A$2:$N$1462,14,FALSE)))</f>
        <v>54.94423611111111</v>
      </c>
      <c r="M6" s="1406" t="str">
        <f>VLOOKUP($A6,'Cennik numeryczny'!$A$2:$K$1857,10,FALSE)</f>
        <v>A</v>
      </c>
      <c r="N6" s="1612">
        <f>VLOOKUP($A6,'Cennik numeryczny'!$A$2:$K$1857,11,FALSE)</f>
        <v>16</v>
      </c>
      <c r="O6" s="1408" t="s">
        <v>3825</v>
      </c>
      <c r="P6" s="503"/>
      <c r="Q6" s="353"/>
      <c r="R6" s="353"/>
      <c r="T6" s="387"/>
    </row>
    <row r="7" spans="1:20" ht="13.5" thickBot="1">
      <c r="A7" s="899">
        <v>1402169310</v>
      </c>
      <c r="B7" s="560"/>
      <c r="C7" s="838"/>
      <c r="D7" s="779"/>
      <c r="E7" s="1613">
        <v>1.6</v>
      </c>
      <c r="F7" s="975" t="s">
        <v>239</v>
      </c>
      <c r="G7" s="841">
        <v>225</v>
      </c>
      <c r="H7" s="841">
        <v>2</v>
      </c>
      <c r="I7" s="841">
        <v>450</v>
      </c>
      <c r="J7" s="1557">
        <v>10945.65</v>
      </c>
      <c r="K7" s="1557">
        <f t="shared" si="0"/>
        <v>48.647333333333329</v>
      </c>
      <c r="L7" s="1400">
        <f>K7*(1-(VLOOKUP($A7,'Cennik numeryczny'!$A$2:$N$1462,14,FALSE)))</f>
        <v>48.647333333333329</v>
      </c>
      <c r="M7" s="1068" t="str">
        <f>VLOOKUP($A7,'Cennik numeryczny'!$A$2:$K$1857,10,FALSE)</f>
        <v>A</v>
      </c>
      <c r="N7" s="1062">
        <f>VLOOKUP($A7,'Cennik numeryczny'!$A$2:$K$1857,11,FALSE)</f>
        <v>225</v>
      </c>
      <c r="O7" s="1063" t="s">
        <v>3825</v>
      </c>
      <c r="P7" s="503"/>
      <c r="Q7" s="353"/>
      <c r="R7" s="353"/>
      <c r="T7" s="387"/>
    </row>
    <row r="8" spans="1:20" ht="13.5" thickTop="1">
      <c r="A8" s="842">
        <v>1403127630</v>
      </c>
      <c r="B8" s="321" t="s">
        <v>356</v>
      </c>
      <c r="C8" s="730" t="s">
        <v>3906</v>
      </c>
      <c r="D8" s="731" t="s">
        <v>961</v>
      </c>
      <c r="E8" s="893">
        <v>1.2</v>
      </c>
      <c r="F8" s="973" t="s">
        <v>401</v>
      </c>
      <c r="G8" s="847">
        <v>16</v>
      </c>
      <c r="H8" s="847">
        <v>56</v>
      </c>
      <c r="I8" s="847">
        <v>896</v>
      </c>
      <c r="J8" s="1551">
        <v>833.0777777777779</v>
      </c>
      <c r="K8" s="1551">
        <f t="shared" si="0"/>
        <v>52.067361111111119</v>
      </c>
      <c r="L8" s="1391">
        <f>K8*(1-(VLOOKUP($A8,'Cennik numeryczny'!$A$2:$N$1462,14,FALSE)))</f>
        <v>52.067361111111119</v>
      </c>
      <c r="M8" s="1065" t="str">
        <f>VLOOKUP($A8,'Cennik numeryczny'!$A$2:$K$1857,10,FALSE)</f>
        <v>A</v>
      </c>
      <c r="N8" s="1043">
        <f>VLOOKUP($A8,'Cennik numeryczny'!$A$2:$K$1857,11,FALSE)</f>
        <v>16</v>
      </c>
      <c r="O8" s="1044" t="s">
        <v>3825</v>
      </c>
      <c r="P8" s="503"/>
      <c r="Q8" s="353"/>
      <c r="R8" s="353"/>
      <c r="T8" s="387"/>
    </row>
    <row r="9" spans="1:20" ht="13.5" thickBot="1">
      <c r="A9" s="1614">
        <v>1403167630</v>
      </c>
      <c r="B9" s="560"/>
      <c r="C9" s="838"/>
      <c r="D9" s="779"/>
      <c r="E9" s="1615">
        <v>1.6</v>
      </c>
      <c r="F9" s="1616" t="s">
        <v>401</v>
      </c>
      <c r="G9" s="1170">
        <v>16</v>
      </c>
      <c r="H9" s="1170">
        <v>56</v>
      </c>
      <c r="I9" s="1170">
        <v>896</v>
      </c>
      <c r="J9" s="1547">
        <v>867.46777777777788</v>
      </c>
      <c r="K9" s="1547">
        <f t="shared" si="0"/>
        <v>54.216736111111118</v>
      </c>
      <c r="L9" s="1417">
        <f>K9*(1-(VLOOKUP($A9,'Cennik numeryczny'!$A$2:$N$1462,14,FALSE)))</f>
        <v>54.216736111111118</v>
      </c>
      <c r="M9" s="1072" t="str">
        <f>VLOOKUP($A9,'Cennik numeryczny'!$A$2:$K$1857,10,FALSE)</f>
        <v>A</v>
      </c>
      <c r="N9" s="1452">
        <f>VLOOKUP($A9,'Cennik numeryczny'!$A$2:$K$1857,11,FALSE)</f>
        <v>16</v>
      </c>
      <c r="O9" s="1074" t="s">
        <v>3825</v>
      </c>
      <c r="P9" s="503"/>
      <c r="Q9" s="353"/>
      <c r="R9" s="353"/>
      <c r="T9" s="387"/>
    </row>
    <row r="10" spans="1:20" ht="14" thickTop="1" thickBot="1">
      <c r="A10" s="869">
        <v>1404127630</v>
      </c>
      <c r="B10" s="1608" t="s">
        <v>226</v>
      </c>
      <c r="C10" s="1299" t="s">
        <v>3907</v>
      </c>
      <c r="D10" s="1298" t="s">
        <v>962</v>
      </c>
      <c r="E10" s="1617">
        <v>1.2</v>
      </c>
      <c r="F10" s="1301" t="s">
        <v>401</v>
      </c>
      <c r="G10" s="1302">
        <v>16</v>
      </c>
      <c r="H10" s="1302">
        <v>56</v>
      </c>
      <c r="I10" s="1302">
        <v>896</v>
      </c>
      <c r="J10" s="2407">
        <v>896.88777777777784</v>
      </c>
      <c r="K10" s="2407">
        <f t="shared" si="0"/>
        <v>56.055486111111115</v>
      </c>
      <c r="L10" s="2409">
        <f>K10*(1-(VLOOKUP($A10,'Cennik numeryczny'!$A$2:$N$1462,14,FALSE)))</f>
        <v>56.055486111111115</v>
      </c>
      <c r="M10" s="1609" t="str">
        <f>VLOOKUP($A10,'Cennik numeryczny'!$A$2:$K$1857,10,FALSE)</f>
        <v>M</v>
      </c>
      <c r="N10" s="1610">
        <f>VLOOKUP($A10,'Cennik numeryczny'!$A$2:$K$1857,11,FALSE)</f>
        <v>896</v>
      </c>
      <c r="O10" s="1611" t="s">
        <v>3825</v>
      </c>
      <c r="P10" s="503"/>
      <c r="Q10" s="353"/>
      <c r="R10" s="353"/>
      <c r="T10" s="387"/>
    </row>
    <row r="11" spans="1:20" ht="13.5" thickTop="1">
      <c r="A11" s="456">
        <v>1405107630</v>
      </c>
      <c r="B11" s="321" t="s">
        <v>227</v>
      </c>
      <c r="C11" s="730" t="s">
        <v>3908</v>
      </c>
      <c r="D11" s="731" t="s">
        <v>965</v>
      </c>
      <c r="E11" s="1618">
        <v>1</v>
      </c>
      <c r="F11" s="1619" t="s">
        <v>401</v>
      </c>
      <c r="G11" s="769">
        <v>16</v>
      </c>
      <c r="H11" s="769">
        <v>56</v>
      </c>
      <c r="I11" s="769">
        <v>896</v>
      </c>
      <c r="J11" s="1556">
        <v>963.79777777777792</v>
      </c>
      <c r="K11" s="1556">
        <f t="shared" si="0"/>
        <v>60.23736111111112</v>
      </c>
      <c r="L11" s="1405">
        <f>K11*(1-(VLOOKUP($A11,'Cennik numeryczny'!$A$2:$N$1462,14,FALSE)))</f>
        <v>60.23736111111112</v>
      </c>
      <c r="M11" s="1406" t="str">
        <f>VLOOKUP($A11,'Cennik numeryczny'!$A$2:$K$1857,10,FALSE)</f>
        <v>M</v>
      </c>
      <c r="N11" s="1612">
        <f>VLOOKUP($A11,'Cennik numeryczny'!$A$2:$K$1857,11,FALSE)</f>
        <v>592</v>
      </c>
      <c r="O11" s="1408" t="s">
        <v>3825</v>
      </c>
      <c r="P11" s="503"/>
      <c r="Q11" s="353"/>
      <c r="R11" s="353"/>
      <c r="T11" s="387"/>
    </row>
    <row r="12" spans="1:20" ht="13.5" thickBot="1">
      <c r="A12" s="756">
        <v>1405127630</v>
      </c>
      <c r="B12" s="560"/>
      <c r="C12" s="838"/>
      <c r="D12" s="779"/>
      <c r="E12" s="1169">
        <v>1.2</v>
      </c>
      <c r="F12" s="1616" t="s">
        <v>401</v>
      </c>
      <c r="G12" s="1170">
        <v>16</v>
      </c>
      <c r="H12" s="1170">
        <v>56</v>
      </c>
      <c r="I12" s="1170">
        <v>800</v>
      </c>
      <c r="J12" s="1547">
        <v>696.66777777777781</v>
      </c>
      <c r="K12" s="1547">
        <f t="shared" si="0"/>
        <v>43.541736111111113</v>
      </c>
      <c r="L12" s="1417">
        <f>K12*(1-(VLOOKUP($A12,'Cennik numeryczny'!$A$2:$N$1462,14,FALSE)))</f>
        <v>43.541736111111113</v>
      </c>
      <c r="M12" s="1072" t="str">
        <f>VLOOKUP($A12,'Cennik numeryczny'!$A$2:$K$1857,10,FALSE)</f>
        <v>C</v>
      </c>
      <c r="N12" s="1452">
        <f>VLOOKUP($A12,'Cennik numeryczny'!$A$2:$K$1857,11,FALSE)</f>
        <v>544</v>
      </c>
      <c r="O12" s="1074" t="s">
        <v>3825</v>
      </c>
      <c r="P12" s="503"/>
      <c r="Q12" s="353"/>
      <c r="R12" s="353"/>
      <c r="T12" s="387"/>
    </row>
    <row r="13" spans="1:20" ht="14" thickTop="1" thickBot="1">
      <c r="A13" s="869">
        <v>1410127730</v>
      </c>
      <c r="B13" s="1608" t="s">
        <v>4087</v>
      </c>
      <c r="C13" s="1299" t="s">
        <v>3922</v>
      </c>
      <c r="D13" s="1298" t="s">
        <v>484</v>
      </c>
      <c r="E13" s="976">
        <v>1.2</v>
      </c>
      <c r="F13" s="827" t="s">
        <v>402</v>
      </c>
      <c r="G13" s="850">
        <v>16</v>
      </c>
      <c r="H13" s="850">
        <v>56</v>
      </c>
      <c r="I13" s="850">
        <v>896</v>
      </c>
      <c r="J13" s="1556">
        <v>622.86777777777775</v>
      </c>
      <c r="K13" s="1556">
        <f t="shared" si="0"/>
        <v>38.929236111111109</v>
      </c>
      <c r="L13" s="1423">
        <f>K13*(1-(VLOOKUP($A13,'Cennik numeryczny'!$A$2:$N$1462,14,FALSE)))</f>
        <v>38.929236111111109</v>
      </c>
      <c r="M13" s="1086" t="str">
        <f>VLOOKUP($A13,'Cennik numeryczny'!$A$2:$K$1857,10,FALSE)</f>
        <v>A</v>
      </c>
      <c r="N13" s="1620">
        <f>VLOOKUP($A13,'Cennik numeryczny'!$A$2:$K$1857,11,FALSE)</f>
        <v>16</v>
      </c>
      <c r="O13" s="1090" t="s">
        <v>3825</v>
      </c>
      <c r="P13" s="503"/>
      <c r="Q13" s="353"/>
      <c r="R13" s="353"/>
      <c r="T13" s="387"/>
    </row>
    <row r="14" spans="1:20" s="656" customFormat="1" ht="13.5" thickTop="1">
      <c r="A14" s="1621">
        <v>1411127730</v>
      </c>
      <c r="B14" s="321" t="s">
        <v>586</v>
      </c>
      <c r="C14" s="730" t="s">
        <v>3909</v>
      </c>
      <c r="D14" s="731" t="s">
        <v>482</v>
      </c>
      <c r="E14" s="893">
        <v>1.2</v>
      </c>
      <c r="F14" s="973" t="s">
        <v>402</v>
      </c>
      <c r="G14" s="847">
        <v>16</v>
      </c>
      <c r="H14" s="847">
        <v>56</v>
      </c>
      <c r="I14" s="847">
        <v>896</v>
      </c>
      <c r="J14" s="1551">
        <v>721.1977777777779</v>
      </c>
      <c r="K14" s="1551">
        <f t="shared" si="0"/>
        <v>45.074861111111119</v>
      </c>
      <c r="L14" s="1391">
        <f>K14*(1-(VLOOKUP($A14,'Cennik numeryczny'!$A$2:$N$1462,14,FALSE)))</f>
        <v>45.074861111111119</v>
      </c>
      <c r="M14" s="1065" t="str">
        <f>VLOOKUP($A14,'Cennik numeryczny'!$A$2:$K$1857,10,FALSE)</f>
        <v>A</v>
      </c>
      <c r="N14" s="1043">
        <f>VLOOKUP($A14,'Cennik numeryczny'!$A$2:$K$1857,11,FALSE)</f>
        <v>16</v>
      </c>
      <c r="O14" s="1044" t="s">
        <v>3825</v>
      </c>
      <c r="P14" s="503"/>
      <c r="Q14" s="353"/>
      <c r="R14" s="737"/>
      <c r="T14" s="740"/>
    </row>
    <row r="15" spans="1:20" s="656" customFormat="1" ht="13">
      <c r="A15" s="1621">
        <v>1411129310</v>
      </c>
      <c r="B15" s="321"/>
      <c r="C15" s="730"/>
      <c r="D15" s="731"/>
      <c r="E15" s="888">
        <v>1.2</v>
      </c>
      <c r="F15" s="1619" t="s">
        <v>239</v>
      </c>
      <c r="G15" s="769">
        <v>225</v>
      </c>
      <c r="H15" s="769">
        <v>2</v>
      </c>
      <c r="I15" s="769">
        <v>450</v>
      </c>
      <c r="J15" s="1543">
        <v>10098.49</v>
      </c>
      <c r="K15" s="1543">
        <f t="shared" si="0"/>
        <v>44.882177777777777</v>
      </c>
      <c r="L15" s="1405">
        <f>K15*(1-(VLOOKUP($A15,'Cennik numeryczny'!$A$2:$N$1462,14,FALSE)))</f>
        <v>44.882177777777777</v>
      </c>
      <c r="M15" s="1406" t="str">
        <f>VLOOKUP($A15,'Cennik numeryczny'!$A$2:$K$1857,10,FALSE)</f>
        <v>A</v>
      </c>
      <c r="N15" s="1612">
        <f>VLOOKUP($A15,'Cennik numeryczny'!$A$2:$K$1857,11,FALSE)</f>
        <v>450</v>
      </c>
      <c r="O15" s="1408" t="s">
        <v>3825</v>
      </c>
      <c r="P15" s="503"/>
      <c r="Q15" s="353"/>
      <c r="R15" s="737"/>
      <c r="T15" s="740"/>
    </row>
    <row r="16" spans="1:20" s="656" customFormat="1" ht="13">
      <c r="A16" s="1621">
        <v>1411147730</v>
      </c>
      <c r="B16" s="321"/>
      <c r="C16" s="730"/>
      <c r="D16" s="731"/>
      <c r="E16" s="888">
        <v>1.4</v>
      </c>
      <c r="F16" s="1619" t="s">
        <v>402</v>
      </c>
      <c r="G16" s="769">
        <v>16</v>
      </c>
      <c r="H16" s="769">
        <v>56</v>
      </c>
      <c r="I16" s="769">
        <v>896</v>
      </c>
      <c r="J16" s="1543">
        <v>630.67777777777792</v>
      </c>
      <c r="K16" s="1543">
        <f>J16/G16</f>
        <v>39.41736111111112</v>
      </c>
      <c r="L16" s="1405">
        <f>K16*(1-(VLOOKUP($A16,'Cennik numeryczny'!$A$2:$N$1462,14,FALSE)))</f>
        <v>39.41736111111112</v>
      </c>
      <c r="M16" s="1406" t="str">
        <f>VLOOKUP($A16,'Cennik numeryczny'!$A$2:$K$1857,10,FALSE)</f>
        <v>A</v>
      </c>
      <c r="N16" s="1612">
        <f>VLOOKUP($A16,'Cennik numeryczny'!$A$2:$K$1857,11,FALSE)</f>
        <v>16</v>
      </c>
      <c r="O16" s="1408" t="s">
        <v>3825</v>
      </c>
      <c r="P16" s="503"/>
      <c r="Q16" s="353"/>
      <c r="R16" s="737"/>
      <c r="T16" s="740"/>
    </row>
    <row r="17" spans="1:20" s="656" customFormat="1" ht="13.5" thickBot="1">
      <c r="A17" s="1622">
        <v>1411149310</v>
      </c>
      <c r="B17" s="321"/>
      <c r="C17" s="730"/>
      <c r="D17" s="731"/>
      <c r="E17" s="1618">
        <v>1.4</v>
      </c>
      <c r="F17" s="1619" t="s">
        <v>239</v>
      </c>
      <c r="G17" s="769">
        <v>225</v>
      </c>
      <c r="H17" s="769">
        <v>2</v>
      </c>
      <c r="I17" s="769">
        <v>450</v>
      </c>
      <c r="J17" s="1543">
        <v>9200.51</v>
      </c>
      <c r="K17" s="1543">
        <f>J17/G17</f>
        <v>40.891155555555557</v>
      </c>
      <c r="L17" s="1405">
        <f>K17*(1-(VLOOKUP($A17,'Cennik numeryczny'!$A$2:$N$1462,14,FALSE)))</f>
        <v>40.891155555555557</v>
      </c>
      <c r="M17" s="1406" t="str">
        <f>VLOOKUP($A17,'Cennik numeryczny'!$A$2:$K$1857,10,FALSE)</f>
        <v>A</v>
      </c>
      <c r="N17" s="1612">
        <f>VLOOKUP($A17,'Cennik numeryczny'!$A$2:$K$1857,11,FALSE)</f>
        <v>450</v>
      </c>
      <c r="O17" s="1408" t="s">
        <v>3825</v>
      </c>
      <c r="P17" s="503"/>
      <c r="Q17" s="353"/>
      <c r="R17" s="737"/>
      <c r="T17" s="740"/>
    </row>
    <row r="18" spans="1:20" ht="13.5" thickTop="1">
      <c r="A18" s="468">
        <v>1412107630</v>
      </c>
      <c r="B18" s="1087" t="s">
        <v>892</v>
      </c>
      <c r="C18" s="875" t="s">
        <v>3910</v>
      </c>
      <c r="D18" s="771" t="s">
        <v>968</v>
      </c>
      <c r="E18" s="1623">
        <v>1</v>
      </c>
      <c r="F18" s="973" t="s">
        <v>401</v>
      </c>
      <c r="G18" s="847">
        <v>16</v>
      </c>
      <c r="H18" s="847">
        <v>56</v>
      </c>
      <c r="I18" s="847">
        <v>896</v>
      </c>
      <c r="J18" s="1551">
        <v>833.71777777777788</v>
      </c>
      <c r="K18" s="1551">
        <f t="shared" si="0"/>
        <v>52.107361111111118</v>
      </c>
      <c r="L18" s="1391">
        <f>K18*(1-(VLOOKUP($A18,'Cennik numeryczny'!$A$2:$N$1462,14,FALSE)))</f>
        <v>52.107361111111118</v>
      </c>
      <c r="M18" s="1065" t="str">
        <f>VLOOKUP($A18,'Cennik numeryczny'!$A$2:$K$1857,10,FALSE)</f>
        <v>A</v>
      </c>
      <c r="N18" s="1043">
        <f>VLOOKUP($A18,'Cennik numeryczny'!$A$2:$K$1857,11,FALSE)</f>
        <v>16</v>
      </c>
      <c r="O18" s="1044" t="s">
        <v>3825</v>
      </c>
      <c r="P18" s="503"/>
      <c r="Q18" s="353"/>
      <c r="R18" s="353"/>
      <c r="T18" s="387"/>
    </row>
    <row r="19" spans="1:20" ht="13">
      <c r="A19" s="1621">
        <v>1412124630</v>
      </c>
      <c r="B19" s="321"/>
      <c r="C19" s="730" t="s">
        <v>3911</v>
      </c>
      <c r="D19" s="731" t="s">
        <v>969</v>
      </c>
      <c r="E19" s="890">
        <v>1.2</v>
      </c>
      <c r="F19" s="1619" t="s">
        <v>242</v>
      </c>
      <c r="G19" s="769" t="s">
        <v>1281</v>
      </c>
      <c r="H19" s="769">
        <v>180</v>
      </c>
      <c r="I19" s="769">
        <v>810</v>
      </c>
      <c r="J19" s="1543">
        <v>930.29000000000008</v>
      </c>
      <c r="K19" s="1543">
        <f>J19/18</f>
        <v>51.68277777777778</v>
      </c>
      <c r="L19" s="1405">
        <f>K19*(1-(VLOOKUP($A19,'Cennik numeryczny'!$A$2:$N$1462,14,FALSE)))</f>
        <v>51.68277777777778</v>
      </c>
      <c r="M19" s="1406" t="str">
        <f>VLOOKUP($A19,'Cennik numeryczny'!$A$2:$K$1857,10,FALSE)</f>
        <v>M</v>
      </c>
      <c r="N19" s="1612">
        <f>VLOOKUP($A19,'Cennik numeryczny'!$A$2:$K$1857,11,FALSE)</f>
        <v>810</v>
      </c>
      <c r="O19" s="1408" t="s">
        <v>3825</v>
      </c>
      <c r="P19" s="503"/>
      <c r="Q19" s="353"/>
      <c r="R19" s="353"/>
      <c r="T19" s="387"/>
    </row>
    <row r="20" spans="1:20" ht="13">
      <c r="A20" s="757">
        <v>1412127630</v>
      </c>
      <c r="B20" s="321"/>
      <c r="C20" s="730"/>
      <c r="D20" s="731"/>
      <c r="E20" s="890">
        <v>1.2</v>
      </c>
      <c r="F20" s="1619" t="s">
        <v>401</v>
      </c>
      <c r="G20" s="769">
        <v>16</v>
      </c>
      <c r="H20" s="769">
        <v>56</v>
      </c>
      <c r="I20" s="769">
        <v>896</v>
      </c>
      <c r="J20" s="1543">
        <v>597.46777777777788</v>
      </c>
      <c r="K20" s="1543">
        <f t="shared" ref="K20:K49" si="1">J20/G20</f>
        <v>37.341736111111118</v>
      </c>
      <c r="L20" s="1405">
        <f>K20*(1-(VLOOKUP($A20,'Cennik numeryczny'!$A$2:$N$1462,14,FALSE)))</f>
        <v>37.341736111111118</v>
      </c>
      <c r="M20" s="1406" t="str">
        <f>VLOOKUP($A20,'Cennik numeryczny'!$A$2:$K$1857,10,FALSE)</f>
        <v>A</v>
      </c>
      <c r="N20" s="1612">
        <f>VLOOKUP($A20,'Cennik numeryczny'!$A$2:$K$1857,11,FALSE)</f>
        <v>16</v>
      </c>
      <c r="O20" s="1408" t="s">
        <v>3825</v>
      </c>
      <c r="P20" s="503"/>
      <c r="Q20" s="353"/>
      <c r="R20" s="353"/>
      <c r="T20" s="387"/>
    </row>
    <row r="21" spans="1:20" ht="13">
      <c r="A21" s="757">
        <v>1412129300</v>
      </c>
      <c r="B21" s="321"/>
      <c r="C21" s="730"/>
      <c r="D21" s="731"/>
      <c r="E21" s="890">
        <v>1.2</v>
      </c>
      <c r="F21" s="1179" t="s">
        <v>565</v>
      </c>
      <c r="G21" s="892">
        <v>200</v>
      </c>
      <c r="H21" s="892">
        <v>2</v>
      </c>
      <c r="I21" s="892">
        <v>400</v>
      </c>
      <c r="J21" s="1543">
        <v>7869.2022222222222</v>
      </c>
      <c r="K21" s="1543">
        <f t="shared" si="1"/>
        <v>39.34601111111111</v>
      </c>
      <c r="L21" s="1405">
        <f>K21*(1-(VLOOKUP($A21,'Cennik numeryczny'!$A$2:$N$1462,14,FALSE)))</f>
        <v>39.34601111111111</v>
      </c>
      <c r="M21" s="1406" t="str">
        <f>VLOOKUP($A21,'Cennik numeryczny'!$A$2:$K$1857,10,FALSE)</f>
        <v>M</v>
      </c>
      <c r="N21" s="1612">
        <f>VLOOKUP($A21,'Cennik numeryczny'!$A$2:$K$1857,11,FALSE)</f>
        <v>400</v>
      </c>
      <c r="O21" s="1408" t="s">
        <v>3825</v>
      </c>
      <c r="P21" s="503"/>
      <c r="Q21" s="353"/>
      <c r="R21" s="353"/>
      <c r="T21" s="387"/>
    </row>
    <row r="22" spans="1:20" ht="13">
      <c r="A22" s="456">
        <v>1412147630</v>
      </c>
      <c r="B22" s="321"/>
      <c r="C22" s="730"/>
      <c r="D22" s="731"/>
      <c r="E22" s="890">
        <v>1.4</v>
      </c>
      <c r="F22" s="1179" t="s">
        <v>401</v>
      </c>
      <c r="G22" s="892">
        <v>16</v>
      </c>
      <c r="H22" s="892">
        <v>56</v>
      </c>
      <c r="I22" s="892">
        <v>896</v>
      </c>
      <c r="J22" s="1543">
        <v>757.75777777777785</v>
      </c>
      <c r="K22" s="1543">
        <f t="shared" si="1"/>
        <v>47.359861111111115</v>
      </c>
      <c r="L22" s="1405">
        <f>K22*(1-(VLOOKUP($A22,'Cennik numeryczny'!$A$2:$N$1462,14,FALSE)))</f>
        <v>47.359861111111115</v>
      </c>
      <c r="M22" s="1406" t="str">
        <f>VLOOKUP($A22,'Cennik numeryczny'!$A$2:$K$1857,10,FALSE)</f>
        <v>C</v>
      </c>
      <c r="N22" s="1612">
        <f>VLOOKUP($A22,'Cennik numeryczny'!$A$2:$K$1857,11,FALSE)</f>
        <v>512</v>
      </c>
      <c r="O22" s="1408" t="s">
        <v>3825</v>
      </c>
      <c r="P22" s="503"/>
      <c r="Q22" s="353"/>
      <c r="R22" s="353"/>
      <c r="T22" s="387"/>
    </row>
    <row r="23" spans="1:20" ht="13.5" thickBot="1">
      <c r="A23" s="1614">
        <v>1412167630</v>
      </c>
      <c r="B23" s="560"/>
      <c r="C23" s="838"/>
      <c r="D23" s="779"/>
      <c r="E23" s="1615">
        <v>1.6</v>
      </c>
      <c r="F23" s="1179" t="s">
        <v>401</v>
      </c>
      <c r="G23" s="892">
        <v>16</v>
      </c>
      <c r="H23" s="892">
        <v>56</v>
      </c>
      <c r="I23" s="892">
        <v>896</v>
      </c>
      <c r="J23" s="1545">
        <v>700.87777777777785</v>
      </c>
      <c r="K23" s="1545">
        <f t="shared" si="1"/>
        <v>43.804861111111116</v>
      </c>
      <c r="L23" s="1396">
        <f>K23*(1-(VLOOKUP($A23,'Cennik numeryczny'!$A$2:$N$1462,14,FALSE)))</f>
        <v>43.804861111111116</v>
      </c>
      <c r="M23" s="1070" t="str">
        <f>VLOOKUP($A23,'Cennik numeryczny'!$A$2:$K$1857,10,FALSE)</f>
        <v>C</v>
      </c>
      <c r="N23" s="1054">
        <f>VLOOKUP($A23,'Cennik numeryczny'!$A$2:$K$1857,11,FALSE)</f>
        <v>896</v>
      </c>
      <c r="O23" s="816" t="s">
        <v>3825</v>
      </c>
      <c r="P23" s="503"/>
      <c r="Q23" s="353"/>
      <c r="R23" s="353"/>
      <c r="T23" s="387"/>
    </row>
    <row r="24" spans="1:20" ht="13.5" thickTop="1">
      <c r="A24" s="1622">
        <v>1413127730</v>
      </c>
      <c r="B24" s="321" t="s">
        <v>891</v>
      </c>
      <c r="C24" s="730" t="s">
        <v>3911</v>
      </c>
      <c r="D24" s="731" t="s">
        <v>483</v>
      </c>
      <c r="E24" s="893">
        <v>1.2</v>
      </c>
      <c r="F24" s="973" t="s">
        <v>402</v>
      </c>
      <c r="G24" s="847">
        <v>16</v>
      </c>
      <c r="H24" s="847">
        <v>56</v>
      </c>
      <c r="I24" s="847">
        <v>896</v>
      </c>
      <c r="J24" s="1551">
        <v>560.9377777777778</v>
      </c>
      <c r="K24" s="1551">
        <f t="shared" si="1"/>
        <v>35.058611111111112</v>
      </c>
      <c r="L24" s="1391">
        <f>K24*(1-(VLOOKUP($A24,'Cennik numeryczny'!$A$2:$N$1462,14,FALSE)))</f>
        <v>35.058611111111112</v>
      </c>
      <c r="M24" s="1065" t="str">
        <f>VLOOKUP($A24,'Cennik numeryczny'!$A$2:$K$1857,10,FALSE)</f>
        <v>A</v>
      </c>
      <c r="N24" s="1043">
        <f>VLOOKUP($A24,'Cennik numeryczny'!$A$2:$K$1857,11,FALSE)</f>
        <v>16</v>
      </c>
      <c r="O24" s="1044" t="s">
        <v>3825</v>
      </c>
      <c r="P24" s="503"/>
      <c r="Q24" s="353"/>
      <c r="R24" s="353"/>
      <c r="T24" s="387"/>
    </row>
    <row r="25" spans="1:20" ht="13">
      <c r="A25" s="757">
        <v>1413129310</v>
      </c>
      <c r="B25" s="321"/>
      <c r="C25" s="730"/>
      <c r="D25" s="731"/>
      <c r="E25" s="888">
        <v>1.2</v>
      </c>
      <c r="F25" s="1179" t="s">
        <v>239</v>
      </c>
      <c r="G25" s="892">
        <v>225</v>
      </c>
      <c r="H25" s="892">
        <v>2</v>
      </c>
      <c r="I25" s="892">
        <v>450</v>
      </c>
      <c r="J25" s="1545">
        <v>8798.94</v>
      </c>
      <c r="K25" s="1545">
        <f t="shared" si="1"/>
        <v>39.106400000000001</v>
      </c>
      <c r="L25" s="1396">
        <f>K25*(1-(VLOOKUP($A25,'Cennik numeryczny'!$A$2:$N$1462,14,FALSE)))</f>
        <v>39.106400000000001</v>
      </c>
      <c r="M25" s="1070" t="str">
        <f>VLOOKUP($A25,'Cennik numeryczny'!$A$2:$K$1857,10,FALSE)</f>
        <v>A</v>
      </c>
      <c r="N25" s="1054">
        <f>VLOOKUP($A25,'Cennik numeryczny'!$A$2:$K$1857,11,FALSE)</f>
        <v>225</v>
      </c>
      <c r="O25" s="816" t="s">
        <v>3825</v>
      </c>
      <c r="P25" s="503"/>
      <c r="Q25" s="353"/>
      <c r="R25" s="353"/>
      <c r="T25" s="387"/>
    </row>
    <row r="26" spans="1:20" ht="13">
      <c r="A26" s="757">
        <v>1413147730</v>
      </c>
      <c r="B26" s="321"/>
      <c r="C26" s="730"/>
      <c r="D26" s="731"/>
      <c r="E26" s="888">
        <v>1.4</v>
      </c>
      <c r="F26" s="1624" t="s">
        <v>402</v>
      </c>
      <c r="G26" s="892">
        <v>16</v>
      </c>
      <c r="H26" s="892">
        <v>56</v>
      </c>
      <c r="I26" s="892">
        <v>896</v>
      </c>
      <c r="J26" s="1545">
        <v>724.64777777777772</v>
      </c>
      <c r="K26" s="1545">
        <f t="shared" si="1"/>
        <v>45.290486111111107</v>
      </c>
      <c r="L26" s="1396">
        <f>K26*(1-(VLOOKUP($A26,'Cennik numeryczny'!$A$2:$N$1462,14,FALSE)))</f>
        <v>45.290486111111107</v>
      </c>
      <c r="M26" s="1070" t="str">
        <f>VLOOKUP($A26,'Cennik numeryczny'!$A$2:$K$1857,10,FALSE)</f>
        <v>A</v>
      </c>
      <c r="N26" s="1054">
        <f>VLOOKUP($A26,'Cennik numeryczny'!$A$2:$K$1857,11,FALSE)</f>
        <v>16</v>
      </c>
      <c r="O26" s="816" t="s">
        <v>3825</v>
      </c>
      <c r="P26" s="503"/>
      <c r="Q26" s="353"/>
      <c r="R26" s="353"/>
      <c r="T26" s="387"/>
    </row>
    <row r="27" spans="1:20" ht="13">
      <c r="A27" s="757">
        <v>1413167730</v>
      </c>
      <c r="B27" s="321"/>
      <c r="C27" s="730"/>
      <c r="D27" s="731"/>
      <c r="E27" s="888">
        <v>1.6</v>
      </c>
      <c r="F27" s="1624" t="s">
        <v>402</v>
      </c>
      <c r="G27" s="850">
        <v>16</v>
      </c>
      <c r="H27" s="850">
        <v>56</v>
      </c>
      <c r="I27" s="850">
        <v>896</v>
      </c>
      <c r="J27" s="1556">
        <v>669.23777777777786</v>
      </c>
      <c r="K27" s="1556">
        <f t="shared" si="1"/>
        <v>41.827361111111117</v>
      </c>
      <c r="L27" s="1423">
        <f>K27*(1-(VLOOKUP($A27,'Cennik numeryczny'!$A$2:$N$1462,14,FALSE)))</f>
        <v>41.827361111111117</v>
      </c>
      <c r="M27" s="1086" t="str">
        <f>VLOOKUP($A27,'Cennik numeryczny'!$A$2:$K$1857,10,FALSE)</f>
        <v>A</v>
      </c>
      <c r="N27" s="1612">
        <f>VLOOKUP($A27,'Cennik numeryczny'!$A$2:$K$1857,11,FALSE)</f>
        <v>16</v>
      </c>
      <c r="O27" s="1408" t="s">
        <v>3825</v>
      </c>
      <c r="P27" s="503"/>
      <c r="Q27" s="353"/>
      <c r="R27" s="353"/>
      <c r="T27" s="387"/>
    </row>
    <row r="28" spans="1:20" ht="13.5" thickBot="1">
      <c r="A28" s="899">
        <v>1413169310</v>
      </c>
      <c r="B28" s="560"/>
      <c r="C28" s="838"/>
      <c r="D28" s="779"/>
      <c r="E28" s="890">
        <v>1.6</v>
      </c>
      <c r="F28" s="1616" t="s">
        <v>239</v>
      </c>
      <c r="G28" s="1170">
        <v>225</v>
      </c>
      <c r="H28" s="1170">
        <v>2</v>
      </c>
      <c r="I28" s="1170">
        <v>450</v>
      </c>
      <c r="J28" s="1547">
        <v>8859.1299999999992</v>
      </c>
      <c r="K28" s="1547">
        <f t="shared" si="1"/>
        <v>39.373911111111106</v>
      </c>
      <c r="L28" s="1417">
        <f>K28*(1-(VLOOKUP($A28,'Cennik numeryczny'!$A$2:$N$1462,14,FALSE)))</f>
        <v>39.373911111111106</v>
      </c>
      <c r="M28" s="1072" t="str">
        <f>VLOOKUP($A28,'Cennik numeryczny'!$A$2:$K$1857,10,FALSE)</f>
        <v>C</v>
      </c>
      <c r="N28" s="1452">
        <f>VLOOKUP($A28,'Cennik numeryczny'!$A$2:$K$1857,11,FALSE)</f>
        <v>450</v>
      </c>
      <c r="O28" s="1074" t="s">
        <v>3825</v>
      </c>
      <c r="P28" s="503"/>
      <c r="Q28" s="353"/>
      <c r="R28" s="353"/>
      <c r="T28" s="387"/>
    </row>
    <row r="29" spans="1:20" ht="13.5" thickTop="1">
      <c r="A29" s="1625">
        <v>1500107630</v>
      </c>
      <c r="B29" s="1087" t="s">
        <v>893</v>
      </c>
      <c r="C29" s="875" t="s">
        <v>3912</v>
      </c>
      <c r="D29" s="771" t="s">
        <v>970</v>
      </c>
      <c r="E29" s="1623">
        <v>1</v>
      </c>
      <c r="F29" s="1619" t="s">
        <v>401</v>
      </c>
      <c r="G29" s="769">
        <v>16</v>
      </c>
      <c r="H29" s="769">
        <v>56</v>
      </c>
      <c r="I29" s="769">
        <v>896</v>
      </c>
      <c r="J29" s="1543">
        <v>810.16777777777781</v>
      </c>
      <c r="K29" s="1543">
        <f t="shared" si="1"/>
        <v>50.635486111111113</v>
      </c>
      <c r="L29" s="1405">
        <f>K29*(1-(VLOOKUP($A29,'Cennik numeryczny'!$A$2:$N$1462,14,FALSE)))</f>
        <v>50.635486111111113</v>
      </c>
      <c r="M29" s="1406" t="str">
        <f>VLOOKUP($A29,'Cennik numeryczny'!$A$2:$K$1857,10,FALSE)</f>
        <v>C</v>
      </c>
      <c r="N29" s="1612">
        <f>VLOOKUP($A29,'Cennik numeryczny'!$A$2:$K$1857,11,FALSE)</f>
        <v>608</v>
      </c>
      <c r="O29" s="1408" t="s">
        <v>3825</v>
      </c>
      <c r="P29" s="503"/>
      <c r="Q29" s="353"/>
      <c r="R29" s="353"/>
      <c r="T29" s="387"/>
    </row>
    <row r="30" spans="1:20" ht="13">
      <c r="A30" s="1626">
        <v>1500127630</v>
      </c>
      <c r="B30" s="321"/>
      <c r="C30" s="730" t="s">
        <v>3913</v>
      </c>
      <c r="D30" s="731" t="s">
        <v>967</v>
      </c>
      <c r="E30" s="1627">
        <v>1.2</v>
      </c>
      <c r="F30" s="1619" t="s">
        <v>401</v>
      </c>
      <c r="G30" s="769">
        <v>16</v>
      </c>
      <c r="H30" s="769">
        <v>56</v>
      </c>
      <c r="I30" s="769">
        <v>896</v>
      </c>
      <c r="J30" s="1543">
        <v>633.9477777777779</v>
      </c>
      <c r="K30" s="1543">
        <f t="shared" si="1"/>
        <v>39.621736111111119</v>
      </c>
      <c r="L30" s="1405">
        <f>K30*(1-(VLOOKUP($A30,'Cennik numeryczny'!$A$2:$N$1462,14,FALSE)))</f>
        <v>39.621736111111119</v>
      </c>
      <c r="M30" s="1406" t="str">
        <f>VLOOKUP($A30,'Cennik numeryczny'!$A$2:$K$1857,10,FALSE)</f>
        <v>A</v>
      </c>
      <c r="N30" s="1612">
        <f>VLOOKUP($A30,'Cennik numeryczny'!$A$2:$K$1857,11,FALSE)</f>
        <v>16</v>
      </c>
      <c r="O30" s="1408" t="s">
        <v>3825</v>
      </c>
      <c r="P30" s="503"/>
      <c r="Q30" s="353"/>
      <c r="R30" s="353"/>
      <c r="T30" s="387"/>
    </row>
    <row r="31" spans="1:20" ht="13">
      <c r="A31" s="1626">
        <v>1500147630</v>
      </c>
      <c r="B31" s="321"/>
      <c r="C31" s="730"/>
      <c r="D31" s="731"/>
      <c r="E31" s="890">
        <v>1.4</v>
      </c>
      <c r="F31" s="1619" t="s">
        <v>401</v>
      </c>
      <c r="G31" s="769">
        <v>16</v>
      </c>
      <c r="H31" s="769">
        <v>56</v>
      </c>
      <c r="I31" s="769">
        <v>896</v>
      </c>
      <c r="J31" s="1543">
        <v>772.78777777777782</v>
      </c>
      <c r="K31" s="1543">
        <f t="shared" si="1"/>
        <v>48.299236111111114</v>
      </c>
      <c r="L31" s="1405">
        <f>K31*(1-(VLOOKUP($A31,'Cennik numeryczny'!$A$2:$N$1462,14,FALSE)))</f>
        <v>48.299236111111114</v>
      </c>
      <c r="M31" s="1406" t="str">
        <f>VLOOKUP($A31,'Cennik numeryczny'!$A$2:$K$1857,10,FALSE)</f>
        <v>C</v>
      </c>
      <c r="N31" s="1612">
        <f>VLOOKUP($A31,'Cennik numeryczny'!$A$2:$K$1857,11,FALSE)</f>
        <v>688</v>
      </c>
      <c r="O31" s="1408" t="s">
        <v>3825</v>
      </c>
      <c r="P31" s="503"/>
      <c r="Q31" s="353"/>
      <c r="R31" s="353"/>
      <c r="T31" s="387"/>
    </row>
    <row r="32" spans="1:20" ht="13.5" thickBot="1">
      <c r="A32" s="1628">
        <v>1500167630</v>
      </c>
      <c r="B32" s="560"/>
      <c r="C32" s="838"/>
      <c r="D32" s="779"/>
      <c r="E32" s="1613">
        <v>1.6</v>
      </c>
      <c r="F32" s="975" t="s">
        <v>401</v>
      </c>
      <c r="G32" s="841">
        <v>16</v>
      </c>
      <c r="H32" s="841">
        <v>56</v>
      </c>
      <c r="I32" s="841">
        <v>896</v>
      </c>
      <c r="J32" s="1557">
        <v>648.4377777777778</v>
      </c>
      <c r="K32" s="1557">
        <f t="shared" si="1"/>
        <v>40.527361111111112</v>
      </c>
      <c r="L32" s="1400">
        <f>K32*(1-(VLOOKUP($A32,'Cennik numeryczny'!$A$2:$N$1462,14,FALSE)))</f>
        <v>40.527361111111112</v>
      </c>
      <c r="M32" s="1068" t="str">
        <f>VLOOKUP($A32,'Cennik numeryczny'!$A$2:$K$1857,10,FALSE)</f>
        <v>A</v>
      </c>
      <c r="N32" s="1062">
        <f>VLOOKUP($A32,'Cennik numeryczny'!$A$2:$K$1857,11,FALSE)</f>
        <v>16</v>
      </c>
      <c r="O32" s="1063" t="s">
        <v>3825</v>
      </c>
      <c r="P32" s="503"/>
      <c r="Q32" s="353"/>
      <c r="R32" s="353"/>
      <c r="T32" s="387"/>
    </row>
    <row r="33" spans="1:20" ht="13.5" thickTop="1">
      <c r="A33" s="835" t="s">
        <v>229</v>
      </c>
      <c r="B33" s="321" t="s">
        <v>228</v>
      </c>
      <c r="C33" s="730" t="s">
        <v>964</v>
      </c>
      <c r="D33" s="731"/>
      <c r="E33" s="893">
        <v>2.4</v>
      </c>
      <c r="F33" s="1619" t="s">
        <v>241</v>
      </c>
      <c r="G33" s="769">
        <v>25</v>
      </c>
      <c r="H33" s="15">
        <v>24</v>
      </c>
      <c r="I33" s="15">
        <v>600</v>
      </c>
      <c r="J33" s="1543">
        <v>1040.9477777777779</v>
      </c>
      <c r="K33" s="1543">
        <f t="shared" si="1"/>
        <v>41.637911111111116</v>
      </c>
      <c r="L33" s="1405">
        <f>K33*(1-(VLOOKUP($A33,'Cennik numeryczny'!$A$2:$N$1462,14,FALSE)))</f>
        <v>41.637911111111116</v>
      </c>
      <c r="M33" s="1406" t="str">
        <f>VLOOKUP($A33,'Cennik numeryczny'!$A$2:$K$1857,10,FALSE)</f>
        <v>A</v>
      </c>
      <c r="N33" s="1612">
        <f>VLOOKUP($A33,'Cennik numeryczny'!$A$2:$K$1857,11,FALSE)</f>
        <v>25</v>
      </c>
      <c r="O33" s="1408" t="s">
        <v>3825</v>
      </c>
      <c r="P33" s="503"/>
      <c r="Q33" s="353"/>
      <c r="R33" s="353"/>
      <c r="T33" s="387"/>
    </row>
    <row r="34" spans="1:20" ht="13">
      <c r="A34" s="1629" t="s">
        <v>230</v>
      </c>
      <c r="B34" s="321"/>
      <c r="C34" s="730"/>
      <c r="D34" s="731"/>
      <c r="E34" s="1627">
        <v>3</v>
      </c>
      <c r="F34" s="1179" t="s">
        <v>241</v>
      </c>
      <c r="G34" s="892">
        <v>25</v>
      </c>
      <c r="H34" s="15">
        <v>24</v>
      </c>
      <c r="I34" s="15">
        <v>600</v>
      </c>
      <c r="J34" s="1545">
        <v>1195.8277777777776</v>
      </c>
      <c r="K34" s="1545">
        <f>J34/G34</f>
        <v>47.833111111111101</v>
      </c>
      <c r="L34" s="1396">
        <f>K34*(1-(VLOOKUP($A34,'Cennik numeryczny'!$A$2:$N$1462,14,FALSE)))</f>
        <v>47.833111111111101</v>
      </c>
      <c r="M34" s="1070" t="str">
        <f>VLOOKUP($A34,'Cennik numeryczny'!$A$2:$K$1857,10,FALSE)</f>
        <v>A</v>
      </c>
      <c r="N34" s="1054">
        <f>VLOOKUP($A34,'Cennik numeryczny'!$A$2:$K$1857,11,FALSE)</f>
        <v>25</v>
      </c>
      <c r="O34" s="1408" t="s">
        <v>3825</v>
      </c>
      <c r="P34" s="503"/>
      <c r="Q34" s="353"/>
      <c r="R34" s="353"/>
      <c r="T34" s="387"/>
    </row>
    <row r="35" spans="1:20" ht="13.5" thickBot="1">
      <c r="A35" s="1630" t="s">
        <v>4618</v>
      </c>
      <c r="B35" s="560"/>
      <c r="C35" s="838"/>
      <c r="D35" s="779"/>
      <c r="E35" s="1169">
        <v>4</v>
      </c>
      <c r="F35" s="975" t="s">
        <v>241</v>
      </c>
      <c r="G35" s="841">
        <v>25</v>
      </c>
      <c r="H35" s="15">
        <v>24</v>
      </c>
      <c r="I35" s="15">
        <v>600</v>
      </c>
      <c r="J35" s="1557">
        <v>1020.4577777777778</v>
      </c>
      <c r="K35" s="1557">
        <f t="shared" si="1"/>
        <v>40.818311111111115</v>
      </c>
      <c r="L35" s="1400">
        <f>K35*(1-(VLOOKUP($A35,'Cennik numeryczny'!$A$2:$N$1462,14,FALSE)))</f>
        <v>40.818311111111115</v>
      </c>
      <c r="M35" s="1068" t="str">
        <f>VLOOKUP($A35,'Cennik numeryczny'!$A$2:$K$1857,10,FALSE)</f>
        <v>A</v>
      </c>
      <c r="N35" s="1062">
        <f>VLOOKUP($A35,'Cennik numeryczny'!$A$2:$K$1857,11,FALSE)</f>
        <v>25</v>
      </c>
      <c r="O35" s="1063" t="s">
        <v>3825</v>
      </c>
      <c r="P35" s="503"/>
      <c r="Q35" s="353"/>
      <c r="R35" s="353"/>
      <c r="T35" s="387"/>
    </row>
    <row r="36" spans="1:20" ht="14" thickTop="1" thickBot="1">
      <c r="A36" s="1631">
        <v>1509127730</v>
      </c>
      <c r="B36" s="560" t="s">
        <v>4090</v>
      </c>
      <c r="C36" s="838" t="s">
        <v>4091</v>
      </c>
      <c r="D36" s="779" t="s">
        <v>4092</v>
      </c>
      <c r="E36" s="1613">
        <v>1.2</v>
      </c>
      <c r="F36" s="1301" t="s">
        <v>402</v>
      </c>
      <c r="G36" s="1302">
        <v>16</v>
      </c>
      <c r="H36" s="1302">
        <v>56</v>
      </c>
      <c r="I36" s="1302">
        <v>896</v>
      </c>
      <c r="J36" s="2407">
        <v>974.31777777777779</v>
      </c>
      <c r="K36" s="2407">
        <f t="shared" si="1"/>
        <v>60.894861111111112</v>
      </c>
      <c r="L36" s="2409">
        <f>K36*(1-(VLOOKUP($A36,'Cennik numeryczny'!$A$2:$N$1462,14,FALSE)))</f>
        <v>60.894861111111112</v>
      </c>
      <c r="M36" s="1609" t="str">
        <f>VLOOKUP($A36,'Cennik numeryczny'!$A$2:$K$1857,10,FALSE)</f>
        <v>A</v>
      </c>
      <c r="N36" s="1610">
        <f>VLOOKUP($A36,'Cennik numeryczny'!$A$2:$K$1857,11,FALSE)</f>
        <v>16</v>
      </c>
      <c r="O36" s="1611" t="s">
        <v>3825</v>
      </c>
      <c r="P36" s="503"/>
      <c r="Q36" s="353"/>
      <c r="R36" s="353"/>
      <c r="T36" s="387"/>
    </row>
    <row r="37" spans="1:20" s="626" customFormat="1" ht="27.75" customHeight="1" thickTop="1" thickBot="1">
      <c r="A37" s="1631">
        <v>1513127730</v>
      </c>
      <c r="B37" s="560" t="s">
        <v>231</v>
      </c>
      <c r="C37" s="1632" t="s">
        <v>3914</v>
      </c>
      <c r="D37" s="1633" t="s">
        <v>2880</v>
      </c>
      <c r="E37" s="1613">
        <v>1.2</v>
      </c>
      <c r="F37" s="1619" t="s">
        <v>402</v>
      </c>
      <c r="G37" s="769">
        <v>16</v>
      </c>
      <c r="H37" s="769">
        <v>56</v>
      </c>
      <c r="I37" s="769">
        <v>896</v>
      </c>
      <c r="J37" s="1543">
        <v>627.46777777777788</v>
      </c>
      <c r="K37" s="1543">
        <f t="shared" si="1"/>
        <v>39.216736111111118</v>
      </c>
      <c r="L37" s="1405">
        <f>K37*(1-(VLOOKUP($A37,'Cennik numeryczny'!$A$2:$N$1462,14,FALSE)))</f>
        <v>39.216736111111118</v>
      </c>
      <c r="M37" s="1406" t="str">
        <f>VLOOKUP($A37,'Cennik numeryczny'!$A$2:$K$1857,10,FALSE)</f>
        <v>A</v>
      </c>
      <c r="N37" s="1612">
        <f>VLOOKUP($A37,'Cennik numeryczny'!$A$2:$K$1857,11,FALSE)</f>
        <v>16</v>
      </c>
      <c r="O37" s="1408" t="s">
        <v>3825</v>
      </c>
      <c r="P37" s="503"/>
      <c r="Q37" s="353"/>
      <c r="R37" s="353"/>
      <c r="T37" s="625"/>
    </row>
    <row r="38" spans="1:20" s="626" customFormat="1" ht="13.5" thickTop="1">
      <c r="A38" s="1622">
        <v>1514125600</v>
      </c>
      <c r="B38" s="321" t="s">
        <v>894</v>
      </c>
      <c r="C38" s="730" t="s">
        <v>3915</v>
      </c>
      <c r="D38" s="731" t="s">
        <v>2916</v>
      </c>
      <c r="E38" s="1618">
        <v>1.2</v>
      </c>
      <c r="F38" s="973" t="s">
        <v>403</v>
      </c>
      <c r="G38" s="847" t="s">
        <v>2888</v>
      </c>
      <c r="H38" s="847">
        <v>45</v>
      </c>
      <c r="I38" s="847">
        <v>900</v>
      </c>
      <c r="J38" s="1551">
        <v>680.64222222222213</v>
      </c>
      <c r="K38" s="1551">
        <f>J38/20</f>
        <v>34.032111111111107</v>
      </c>
      <c r="L38" s="1391">
        <f>K38*(1-(VLOOKUP($A38,'Cennik numeryczny'!$A$2:$N$1462,14,FALSE)))</f>
        <v>34.032111111111107</v>
      </c>
      <c r="M38" s="1065" t="str">
        <f>VLOOKUP($A38,'Cennik numeryczny'!$A$2:$K$1857,10,FALSE)</f>
        <v>A</v>
      </c>
      <c r="N38" s="1043">
        <f>VLOOKUP($A38,'Cennik numeryczny'!$A$2:$K$1857,11,FALSE)</f>
        <v>20</v>
      </c>
      <c r="O38" s="1044" t="s">
        <v>3825</v>
      </c>
      <c r="P38" s="503"/>
      <c r="Q38" s="353"/>
      <c r="R38" s="353"/>
      <c r="T38" s="625"/>
    </row>
    <row r="39" spans="1:20" s="626" customFormat="1" ht="13">
      <c r="A39" s="1622">
        <v>1514127730</v>
      </c>
      <c r="B39" s="321"/>
      <c r="C39" s="730" t="s">
        <v>3916</v>
      </c>
      <c r="D39" s="731" t="s">
        <v>5480</v>
      </c>
      <c r="E39" s="1618">
        <v>1.2</v>
      </c>
      <c r="F39" s="1619" t="s">
        <v>402</v>
      </c>
      <c r="G39" s="769">
        <v>16</v>
      </c>
      <c r="H39" s="769">
        <v>56</v>
      </c>
      <c r="I39" s="769">
        <v>896</v>
      </c>
      <c r="J39" s="1543">
        <v>447.61777777777775</v>
      </c>
      <c r="K39" s="1545">
        <f t="shared" si="1"/>
        <v>27.976111111111109</v>
      </c>
      <c r="L39" s="1405">
        <f>K39*(1-(VLOOKUP($A39,'Cennik numeryczny'!$A$2:$N$1462,14,FALSE)))</f>
        <v>27.976111111111109</v>
      </c>
      <c r="M39" s="1406" t="str">
        <f>VLOOKUP($A39,'Cennik numeryczny'!$A$2:$K$1857,10,FALSE)</f>
        <v>A</v>
      </c>
      <c r="N39" s="1612">
        <f>VLOOKUP($A39,'Cennik numeryczny'!$A$2:$K$1857,11,FALSE)</f>
        <v>16</v>
      </c>
      <c r="O39" s="1408" t="s">
        <v>3825</v>
      </c>
      <c r="P39" s="503"/>
      <c r="Q39" s="353"/>
      <c r="R39" s="353"/>
      <c r="T39" s="625"/>
    </row>
    <row r="40" spans="1:20" s="626" customFormat="1" ht="13">
      <c r="A40" s="1634" t="s">
        <v>232</v>
      </c>
      <c r="B40" s="321"/>
      <c r="C40" s="730"/>
      <c r="D40" s="1567"/>
      <c r="E40" s="890">
        <v>1.2</v>
      </c>
      <c r="F40" s="1179" t="s">
        <v>402</v>
      </c>
      <c r="G40" s="892">
        <v>16</v>
      </c>
      <c r="H40" s="892">
        <v>56</v>
      </c>
      <c r="I40" s="892">
        <v>896</v>
      </c>
      <c r="J40" s="1545">
        <v>447.61777777777775</v>
      </c>
      <c r="K40" s="1545">
        <f t="shared" si="1"/>
        <v>27.976111111111109</v>
      </c>
      <c r="L40" s="1396">
        <f>K40*(1-(VLOOKUP($A40,'Cennik numeryczny'!$A$2:$N$1462,14,FALSE)))</f>
        <v>27.976111111111109</v>
      </c>
      <c r="M40" s="1070" t="str">
        <f>VLOOKUP($A40,'Cennik numeryczny'!$A$2:$K$1857,10,FALSE)</f>
        <v>A</v>
      </c>
      <c r="N40" s="1054">
        <f>VLOOKUP($A40,'Cennik numeryczny'!$A$2:$K$1857,11,FALSE)</f>
        <v>16</v>
      </c>
      <c r="O40" s="816" t="s">
        <v>3825</v>
      </c>
      <c r="P40" s="503"/>
      <c r="Q40" s="353"/>
      <c r="R40" s="353"/>
      <c r="T40" s="625"/>
    </row>
    <row r="41" spans="1:20" s="626" customFormat="1" ht="13">
      <c r="A41" s="1634">
        <v>1514147730</v>
      </c>
      <c r="B41" s="321"/>
      <c r="C41" s="730"/>
      <c r="D41" s="1567"/>
      <c r="E41" s="890">
        <v>1.4</v>
      </c>
      <c r="F41" s="1179" t="s">
        <v>402</v>
      </c>
      <c r="G41" s="892">
        <v>16</v>
      </c>
      <c r="H41" s="892">
        <v>56</v>
      </c>
      <c r="I41" s="892">
        <v>896</v>
      </c>
      <c r="J41" s="1545">
        <v>545.31777777777779</v>
      </c>
      <c r="K41" s="1545">
        <f t="shared" si="1"/>
        <v>34.082361111111112</v>
      </c>
      <c r="L41" s="1396">
        <f>K41*(1-(VLOOKUP($A41,'Cennik numeryczny'!$A$2:$N$1462,14,FALSE)))</f>
        <v>34.082361111111112</v>
      </c>
      <c r="M41" s="1070" t="str">
        <f>VLOOKUP($A41,'Cennik numeryczny'!$A$2:$K$1857,10,FALSE)</f>
        <v>M</v>
      </c>
      <c r="N41" s="1054">
        <f>VLOOKUP($A41,'Cennik numeryczny'!$A$2:$K$1857,11,FALSE)</f>
        <v>16</v>
      </c>
      <c r="O41" s="816" t="s">
        <v>3825</v>
      </c>
      <c r="P41" s="503"/>
      <c r="Q41" s="353"/>
      <c r="R41" s="353"/>
      <c r="T41" s="625"/>
    </row>
    <row r="42" spans="1:20" s="626" customFormat="1" ht="13.5" thickBot="1">
      <c r="A42" s="1622">
        <v>1514167730</v>
      </c>
      <c r="B42" s="321"/>
      <c r="C42" s="780"/>
      <c r="D42" s="779"/>
      <c r="E42" s="1627">
        <v>1.6</v>
      </c>
      <c r="F42" s="827" t="s">
        <v>402</v>
      </c>
      <c r="G42" s="850">
        <v>16</v>
      </c>
      <c r="H42" s="850">
        <v>56</v>
      </c>
      <c r="I42" s="850">
        <v>896</v>
      </c>
      <c r="J42" s="1556">
        <v>493.63777777777779</v>
      </c>
      <c r="K42" s="1545">
        <f t="shared" si="1"/>
        <v>30.852361111111112</v>
      </c>
      <c r="L42" s="1423">
        <f>K42*(1-(VLOOKUP($A42,'Cennik numeryczny'!$A$2:$N$1462,14,FALSE)))</f>
        <v>30.852361111111112</v>
      </c>
      <c r="M42" s="1086" t="str">
        <f>VLOOKUP($A42,'Cennik numeryczny'!$A$2:$K$1857,10,FALSE)</f>
        <v>A</v>
      </c>
      <c r="N42" s="1620">
        <f>VLOOKUP($A42,'Cennik numeryczny'!$A$2:$K$1857,11,FALSE)</f>
        <v>16</v>
      </c>
      <c r="O42" s="1090" t="s">
        <v>3825</v>
      </c>
      <c r="P42" s="503"/>
      <c r="Q42" s="353"/>
      <c r="R42" s="353"/>
      <c r="T42" s="625"/>
    </row>
    <row r="43" spans="1:20" s="626" customFormat="1" ht="27.75" customHeight="1" thickTop="1" thickBot="1">
      <c r="A43" s="1180">
        <v>1515127730</v>
      </c>
      <c r="B43" s="1608" t="s">
        <v>233</v>
      </c>
      <c r="C43" s="1632" t="s">
        <v>3917</v>
      </c>
      <c r="D43" s="1633" t="s">
        <v>2881</v>
      </c>
      <c r="E43" s="1617">
        <v>1.2</v>
      </c>
      <c r="F43" s="1301" t="s">
        <v>402</v>
      </c>
      <c r="G43" s="1302">
        <v>16</v>
      </c>
      <c r="H43" s="1302">
        <v>56</v>
      </c>
      <c r="I43" s="1302">
        <v>896</v>
      </c>
      <c r="J43" s="2407">
        <v>623.11777777777786</v>
      </c>
      <c r="K43" s="2407">
        <f t="shared" si="1"/>
        <v>38.944861111111116</v>
      </c>
      <c r="L43" s="2409">
        <f>K43*(1-(VLOOKUP($A43,'Cennik numeryczny'!$A$2:$N$1462,14,FALSE)))</f>
        <v>38.944861111111116</v>
      </c>
      <c r="M43" s="1609" t="str">
        <f>VLOOKUP($A43,'Cennik numeryczny'!$A$2:$K$1857,10,FALSE)</f>
        <v>A</v>
      </c>
      <c r="N43" s="1610">
        <f>VLOOKUP($A43,'Cennik numeryczny'!$A$2:$K$1857,11,FALSE)</f>
        <v>16</v>
      </c>
      <c r="O43" s="1611" t="s">
        <v>3825</v>
      </c>
      <c r="P43" s="503"/>
      <c r="Q43" s="353"/>
      <c r="R43" s="353"/>
      <c r="T43" s="625"/>
    </row>
    <row r="44" spans="1:20" s="626" customFormat="1" ht="13.5" thickTop="1">
      <c r="A44" s="1635">
        <v>1517127730</v>
      </c>
      <c r="B44" s="321" t="s">
        <v>234</v>
      </c>
      <c r="C44" s="730" t="s">
        <v>3918</v>
      </c>
      <c r="D44" s="731" t="s">
        <v>971</v>
      </c>
      <c r="E44" s="1627">
        <v>1.2</v>
      </c>
      <c r="F44" s="827" t="s">
        <v>402</v>
      </c>
      <c r="G44" s="850">
        <v>16</v>
      </c>
      <c r="H44" s="850">
        <v>56</v>
      </c>
      <c r="I44" s="850">
        <v>896</v>
      </c>
      <c r="J44" s="1556">
        <v>637.46777777777788</v>
      </c>
      <c r="K44" s="1556">
        <f t="shared" si="1"/>
        <v>39.841736111111118</v>
      </c>
      <c r="L44" s="2588">
        <f>K44*(1-(VLOOKUP($A44,'Cennik numeryczny'!$A$2:$N$1462,14,FALSE)))</f>
        <v>39.841736111111118</v>
      </c>
      <c r="M44" s="1580" t="str">
        <f>VLOOKUP($A44,'Cennik numeryczny'!$A$2:$K$1857,10,FALSE)</f>
        <v>A</v>
      </c>
      <c r="N44" s="1636">
        <f>VLOOKUP($A44,'Cennik numeryczny'!$A$2:$K$1857,11,FALSE)</f>
        <v>16</v>
      </c>
      <c r="O44" s="1637" t="s">
        <v>3825</v>
      </c>
      <c r="P44" s="503"/>
      <c r="Q44" s="353"/>
      <c r="R44" s="353"/>
      <c r="T44" s="625"/>
    </row>
    <row r="45" spans="1:20" s="626" customFormat="1" ht="13.5" thickBot="1">
      <c r="A45" s="1628">
        <v>1517167630</v>
      </c>
      <c r="B45" s="560"/>
      <c r="C45" s="838"/>
      <c r="D45" s="779"/>
      <c r="E45" s="1615">
        <v>1.6</v>
      </c>
      <c r="F45" s="1616" t="s">
        <v>401</v>
      </c>
      <c r="G45" s="1170">
        <v>16</v>
      </c>
      <c r="H45" s="1170">
        <v>56</v>
      </c>
      <c r="I45" s="1170">
        <v>896</v>
      </c>
      <c r="J45" s="1557">
        <v>803.48777777777775</v>
      </c>
      <c r="K45" s="1557">
        <f t="shared" si="1"/>
        <v>50.217986111111109</v>
      </c>
      <c r="L45" s="2582">
        <f>K45*(1-(VLOOKUP($A45,'Cennik numeryczny'!$A$2:$N$1462,14,FALSE)))</f>
        <v>50.217986111111109</v>
      </c>
      <c r="M45" s="1583" t="str">
        <f>VLOOKUP($A45,'Cennik numeryczny'!$A$2:$K$1857,10,FALSE)</f>
        <v>C</v>
      </c>
      <c r="N45" s="1638">
        <f>VLOOKUP($A45,'Cennik numeryczny'!$A$2:$K$1857,11,FALSE)</f>
        <v>480</v>
      </c>
      <c r="O45" s="1639" t="s">
        <v>3825</v>
      </c>
      <c r="P45" s="503"/>
      <c r="Q45" s="353"/>
      <c r="R45" s="353"/>
      <c r="T45" s="625"/>
    </row>
    <row r="46" spans="1:20" s="626" customFormat="1" ht="13.5" thickTop="1">
      <c r="A46" s="835">
        <v>1519127730</v>
      </c>
      <c r="B46" s="1087" t="s">
        <v>235</v>
      </c>
      <c r="C46" s="875" t="s">
        <v>3919</v>
      </c>
      <c r="D46" s="731" t="s">
        <v>5549</v>
      </c>
      <c r="E46" s="893">
        <v>1.2</v>
      </c>
      <c r="F46" s="973" t="s">
        <v>402</v>
      </c>
      <c r="G46" s="847">
        <v>16</v>
      </c>
      <c r="H46" s="847">
        <v>56</v>
      </c>
      <c r="I46" s="847">
        <v>896</v>
      </c>
      <c r="J46" s="1551">
        <v>963.38777777777773</v>
      </c>
      <c r="K46" s="1551">
        <f>J46/G46</f>
        <v>60.211736111111108</v>
      </c>
      <c r="L46" s="2581">
        <f>K46*(1-(VLOOKUP($A46,'Cennik numeryczny'!$A$2:$N$1462,14,FALSE)))</f>
        <v>60.211736111111108</v>
      </c>
      <c r="M46" s="1581" t="str">
        <f>VLOOKUP($A46,'Cennik numeryczny'!$A$2:$K$1857,10,FALSE)</f>
        <v>M</v>
      </c>
      <c r="N46" s="2330">
        <f>VLOOKUP($A46,'Cennik numeryczny'!$A$2:$K$1857,11,FALSE)</f>
        <v>16</v>
      </c>
      <c r="O46" s="2331" t="s">
        <v>3825</v>
      </c>
      <c r="P46" s="503"/>
      <c r="Q46" s="353"/>
      <c r="R46" s="353"/>
      <c r="T46" s="625"/>
    </row>
    <row r="47" spans="1:20" s="626" customFormat="1" ht="13.5" thickBot="1">
      <c r="A47" s="1628" t="s">
        <v>5489</v>
      </c>
      <c r="B47" s="560"/>
      <c r="C47" s="838"/>
      <c r="D47" s="779"/>
      <c r="E47" s="1613">
        <v>1.2</v>
      </c>
      <c r="F47" s="975" t="s">
        <v>403</v>
      </c>
      <c r="G47" s="841" t="s">
        <v>2888</v>
      </c>
      <c r="H47" s="841">
        <v>45</v>
      </c>
      <c r="I47" s="841">
        <v>900</v>
      </c>
      <c r="J47" s="1557">
        <v>1308.3322222222221</v>
      </c>
      <c r="K47" s="1557">
        <f>J47/20</f>
        <v>65.416611111111109</v>
      </c>
      <c r="L47" s="2582">
        <f>K47*(1-(VLOOKUP($A47,'Cennik numeryczny'!$A$2:$N$1462,14,FALSE)))</f>
        <v>65.416611111111109</v>
      </c>
      <c r="M47" s="1583" t="str">
        <f>VLOOKUP($A47,'Cennik numeryczny'!$A$2:$K$1857,10,FALSE)</f>
        <v>C</v>
      </c>
      <c r="N47" s="1638">
        <f>VLOOKUP($A47,'Cennik numeryczny'!$A$2:$K$1857,11,FALSE)</f>
        <v>480</v>
      </c>
      <c r="O47" s="1639" t="s">
        <v>3825</v>
      </c>
      <c r="P47" s="503"/>
      <c r="Q47" s="353"/>
      <c r="R47" s="353"/>
      <c r="T47" s="625"/>
    </row>
    <row r="48" spans="1:20" ht="14" thickTop="1" thickBot="1">
      <c r="A48" s="1180">
        <v>1520127630</v>
      </c>
      <c r="B48" s="1608" t="s">
        <v>236</v>
      </c>
      <c r="C48" s="1299" t="s">
        <v>3920</v>
      </c>
      <c r="D48" s="1298"/>
      <c r="E48" s="1617">
        <v>1.2</v>
      </c>
      <c r="F48" s="975" t="s">
        <v>401</v>
      </c>
      <c r="G48" s="1302">
        <v>16</v>
      </c>
      <c r="H48" s="1302">
        <v>56</v>
      </c>
      <c r="I48" s="1302">
        <v>896</v>
      </c>
      <c r="J48" s="2407">
        <v>863.86777777777775</v>
      </c>
      <c r="K48" s="2407">
        <f t="shared" si="1"/>
        <v>53.991736111111109</v>
      </c>
      <c r="L48" s="2579">
        <f>K48*(1-(VLOOKUP($A48,'Cennik numeryczny'!$A$2:$N$1462,14,FALSE)))</f>
        <v>53.991736111111109</v>
      </c>
      <c r="M48" s="1640" t="str">
        <f>VLOOKUP($A48,'Cennik numeryczny'!$A$2:$K$1857,10,FALSE)</f>
        <v>A</v>
      </c>
      <c r="N48" s="1641">
        <f>VLOOKUP($A48,'Cennik numeryczny'!$A$2:$K$1857,11,FALSE)</f>
        <v>16</v>
      </c>
      <c r="O48" s="1642" t="s">
        <v>3825</v>
      </c>
      <c r="P48" s="503"/>
      <c r="Q48" s="353"/>
      <c r="R48" s="353"/>
      <c r="T48" s="387"/>
    </row>
    <row r="49" spans="1:20" ht="14" thickTop="1" thickBot="1">
      <c r="A49" s="1628">
        <v>1522127630</v>
      </c>
      <c r="B49" s="560" t="s">
        <v>237</v>
      </c>
      <c r="C49" s="838" t="s">
        <v>972</v>
      </c>
      <c r="D49" s="779"/>
      <c r="E49" s="1613">
        <v>1.2</v>
      </c>
      <c r="F49" s="975" t="s">
        <v>401</v>
      </c>
      <c r="G49" s="1302">
        <v>16</v>
      </c>
      <c r="H49" s="1302">
        <v>56</v>
      </c>
      <c r="I49" s="1302">
        <v>896</v>
      </c>
      <c r="J49" s="1557">
        <v>961.38777777777773</v>
      </c>
      <c r="K49" s="1557">
        <f t="shared" si="1"/>
        <v>60.086736111111108</v>
      </c>
      <c r="L49" s="2582">
        <f>K49*(1-(VLOOKUP($A49,'Cennik numeryczny'!$A$2:$N$1462,14,FALSE)))</f>
        <v>60.086736111111108</v>
      </c>
      <c r="M49" s="1583" t="str">
        <f>VLOOKUP($A49,'Cennik numeryczny'!$A$2:$K$1857,10,FALSE)</f>
        <v>C</v>
      </c>
      <c r="N49" s="1638">
        <f>VLOOKUP($A49,'Cennik numeryczny'!$A$2:$K$1857,11,FALSE)</f>
        <v>528</v>
      </c>
      <c r="O49" s="1639" t="s">
        <v>3825</v>
      </c>
      <c r="P49" s="503"/>
      <c r="Q49" s="353"/>
      <c r="R49" s="353"/>
      <c r="T49" s="387"/>
    </row>
    <row r="50" spans="1:20" ht="14" thickTop="1" thickBot="1">
      <c r="A50" s="1635">
        <v>1527127630</v>
      </c>
      <c r="B50" s="321" t="s">
        <v>238</v>
      </c>
      <c r="C50" s="730" t="s">
        <v>3921</v>
      </c>
      <c r="D50" s="731" t="s">
        <v>5550</v>
      </c>
      <c r="E50" s="1627">
        <v>1.2</v>
      </c>
      <c r="F50" s="975" t="s">
        <v>401</v>
      </c>
      <c r="G50" s="1302">
        <v>16</v>
      </c>
      <c r="H50" s="1302">
        <v>56</v>
      </c>
      <c r="I50" s="1302">
        <v>896</v>
      </c>
      <c r="J50" s="1557">
        <v>985.98777777777775</v>
      </c>
      <c r="K50" s="1557">
        <f t="shared" ref="K50:K90" si="2">J50/G50</f>
        <v>61.624236111111109</v>
      </c>
      <c r="L50" s="2582">
        <f>K50*(1-(VLOOKUP($A50,'Cennik numeryczny'!$A$2:$N$1462,14,FALSE)))</f>
        <v>61.624236111111109</v>
      </c>
      <c r="M50" s="1583" t="str">
        <f>VLOOKUP($A50,'Cennik numeryczny'!$A$2:$K$1857,10,FALSE)</f>
        <v>C</v>
      </c>
      <c r="N50" s="1638">
        <f>VLOOKUP($A50,'Cennik numeryczny'!$A$2:$K$1857,11,FALSE)</f>
        <v>528</v>
      </c>
      <c r="O50" s="1639" t="s">
        <v>3825</v>
      </c>
      <c r="P50" s="503"/>
      <c r="Q50" s="353"/>
      <c r="R50" s="353"/>
      <c r="T50" s="387"/>
    </row>
    <row r="51" spans="1:20" ht="13.5" thickTop="1">
      <c r="A51" s="468">
        <v>2621127730</v>
      </c>
      <c r="B51" s="1087" t="s">
        <v>5522</v>
      </c>
      <c r="C51" s="875" t="s">
        <v>3922</v>
      </c>
      <c r="D51" s="771" t="s">
        <v>484</v>
      </c>
      <c r="E51" s="1623">
        <v>1.2</v>
      </c>
      <c r="F51" s="1619" t="s">
        <v>402</v>
      </c>
      <c r="G51" s="769">
        <v>16</v>
      </c>
      <c r="H51" s="769">
        <v>56</v>
      </c>
      <c r="I51" s="769">
        <v>896</v>
      </c>
      <c r="J51" s="1543">
        <v>859.92777777777781</v>
      </c>
      <c r="K51" s="1543">
        <f t="shared" si="2"/>
        <v>53.745486111111113</v>
      </c>
      <c r="L51" s="1405">
        <f>K51*(1-(VLOOKUP($A51,'Cennik numeryczny'!$A$2:$N$1462,14,FALSE)))</f>
        <v>53.745486111111113</v>
      </c>
      <c r="M51" s="1406" t="str">
        <f>VLOOKUP($A51,'Cennik numeryczny'!$A$2:$K$1857,10,FALSE)</f>
        <v>A</v>
      </c>
      <c r="N51" s="1612">
        <f>VLOOKUP($A51,'Cennik numeryczny'!$A$2:$K$1857,11,FALSE)</f>
        <v>16</v>
      </c>
      <c r="O51" s="1408" t="s">
        <v>3825</v>
      </c>
      <c r="P51" s="503"/>
      <c r="Q51" s="353"/>
      <c r="R51" s="353"/>
      <c r="T51" s="387"/>
    </row>
    <row r="52" spans="1:20" ht="13.5" thickBot="1">
      <c r="A52" s="1614">
        <v>2621147730</v>
      </c>
      <c r="B52" s="560"/>
      <c r="C52" s="838"/>
      <c r="D52" s="779"/>
      <c r="E52" s="1169">
        <v>1.4</v>
      </c>
      <c r="F52" s="1616" t="s">
        <v>402</v>
      </c>
      <c r="G52" s="1170">
        <v>16</v>
      </c>
      <c r="H52" s="1170">
        <v>56</v>
      </c>
      <c r="I52" s="1170">
        <v>896</v>
      </c>
      <c r="J52" s="1547">
        <v>836.62777777777774</v>
      </c>
      <c r="K52" s="1547">
        <f t="shared" si="2"/>
        <v>52.289236111111109</v>
      </c>
      <c r="L52" s="1417">
        <f>K52*(1-(VLOOKUP($A52,'Cennik numeryczny'!$A$2:$N$1462,14,FALSE)))</f>
        <v>52.289236111111109</v>
      </c>
      <c r="M52" s="1072" t="str">
        <f>VLOOKUP($A52,'Cennik numeryczny'!$A$2:$K$1857,10,FALSE)</f>
        <v>A</v>
      </c>
      <c r="N52" s="1452">
        <f>VLOOKUP($A52,'Cennik numeryczny'!$A$2:$K$1857,11,FALSE)</f>
        <v>16</v>
      </c>
      <c r="O52" s="1074" t="s">
        <v>3825</v>
      </c>
      <c r="P52" s="503"/>
      <c r="Q52" s="353"/>
      <c r="R52" s="353"/>
      <c r="T52" s="387"/>
    </row>
    <row r="53" spans="1:20" ht="14" thickTop="1" thickBot="1">
      <c r="A53" s="869">
        <v>2616127730</v>
      </c>
      <c r="B53" s="1608" t="s">
        <v>5516</v>
      </c>
      <c r="C53" s="1299" t="s">
        <v>3923</v>
      </c>
      <c r="D53" s="1298" t="s">
        <v>973</v>
      </c>
      <c r="E53" s="1617">
        <v>1.2</v>
      </c>
      <c r="F53" s="1301" t="s">
        <v>402</v>
      </c>
      <c r="G53" s="1302">
        <v>16</v>
      </c>
      <c r="H53" s="1302">
        <v>56</v>
      </c>
      <c r="I53" s="1302">
        <v>896</v>
      </c>
      <c r="J53" s="2407">
        <v>1040.127777777778</v>
      </c>
      <c r="K53" s="2407">
        <f t="shared" si="2"/>
        <v>65.007986111111123</v>
      </c>
      <c r="L53" s="2409">
        <f>K53*(1-(VLOOKUP($A53,'Cennik numeryczny'!$A$2:$N$1462,14,FALSE)))</f>
        <v>65.007986111111123</v>
      </c>
      <c r="M53" s="1609" t="str">
        <f>VLOOKUP($A53,'Cennik numeryczny'!$A$2:$K$1857,10,FALSE)</f>
        <v>C</v>
      </c>
      <c r="N53" s="1610">
        <f>VLOOKUP($A53,'Cennik numeryczny'!$A$2:$K$1857,11,FALSE)</f>
        <v>896</v>
      </c>
      <c r="O53" s="1611" t="s">
        <v>3825</v>
      </c>
      <c r="P53" s="503"/>
      <c r="Q53" s="353"/>
      <c r="R53" s="353"/>
      <c r="T53" s="387"/>
    </row>
    <row r="54" spans="1:20" ht="13.5" thickTop="1">
      <c r="A54" s="842">
        <v>2880147730</v>
      </c>
      <c r="B54" s="321" t="s">
        <v>5515</v>
      </c>
      <c r="C54" s="730" t="s">
        <v>3909</v>
      </c>
      <c r="D54" s="731" t="s">
        <v>482</v>
      </c>
      <c r="E54" s="893">
        <v>1.4</v>
      </c>
      <c r="F54" s="973" t="s">
        <v>402</v>
      </c>
      <c r="G54" s="847">
        <v>16</v>
      </c>
      <c r="H54" s="847">
        <v>56</v>
      </c>
      <c r="I54" s="847">
        <v>896</v>
      </c>
      <c r="J54" s="1551">
        <v>632.88777777777784</v>
      </c>
      <c r="K54" s="1551">
        <f t="shared" si="2"/>
        <v>39.555486111111115</v>
      </c>
      <c r="L54" s="1391">
        <f>K54*(1-(VLOOKUP($A54,'Cennik numeryczny'!$A$2:$N$1462,14,FALSE)))</f>
        <v>39.555486111111115</v>
      </c>
      <c r="M54" s="1065" t="str">
        <f>VLOOKUP($A54,'Cennik numeryczny'!$A$2:$K$1857,10,FALSE)</f>
        <v>M</v>
      </c>
      <c r="N54" s="1043">
        <f>VLOOKUP($A54,'Cennik numeryczny'!$A$2:$K$1857,11,FALSE)</f>
        <v>16</v>
      </c>
      <c r="O54" s="1044" t="s">
        <v>3825</v>
      </c>
      <c r="P54" s="503"/>
      <c r="Q54" s="353"/>
      <c r="R54" s="353"/>
      <c r="T54" s="387"/>
    </row>
    <row r="55" spans="1:20" ht="13.5" thickBot="1">
      <c r="A55" s="899">
        <v>2880149310</v>
      </c>
      <c r="B55" s="560"/>
      <c r="C55" s="838" t="s">
        <v>3924</v>
      </c>
      <c r="D55" s="779"/>
      <c r="E55" s="1613">
        <v>1.4</v>
      </c>
      <c r="F55" s="827" t="s">
        <v>239</v>
      </c>
      <c r="G55" s="850">
        <v>225</v>
      </c>
      <c r="H55" s="850">
        <v>2</v>
      </c>
      <c r="I55" s="850">
        <v>450</v>
      </c>
      <c r="J55" s="1556">
        <v>9230.41</v>
      </c>
      <c r="K55" s="1556">
        <f t="shared" si="2"/>
        <v>41.024044444444442</v>
      </c>
      <c r="L55" s="1423">
        <f>K55*(1-(VLOOKUP($A55,'Cennik numeryczny'!$A$2:$N$1462,14,FALSE)))</f>
        <v>41.024044444444442</v>
      </c>
      <c r="M55" s="1086" t="str">
        <f>VLOOKUP($A55,'Cennik numeryczny'!$A$2:$K$1857,10,FALSE)</f>
        <v>M</v>
      </c>
      <c r="N55" s="1620">
        <f>VLOOKUP($A55,'Cennik numeryczny'!$A$2:$K$1857,11,FALSE)</f>
        <v>225</v>
      </c>
      <c r="O55" s="1090" t="s">
        <v>3825</v>
      </c>
      <c r="P55" s="503"/>
      <c r="Q55" s="353"/>
      <c r="R55" s="353"/>
      <c r="T55" s="387"/>
    </row>
    <row r="56" spans="1:20" s="626" customFormat="1" ht="13.5" thickTop="1">
      <c r="A56" s="1635">
        <v>2571127730</v>
      </c>
      <c r="B56" s="321" t="s">
        <v>5514</v>
      </c>
      <c r="C56" s="730" t="s">
        <v>3925</v>
      </c>
      <c r="D56" s="731" t="s">
        <v>486</v>
      </c>
      <c r="E56" s="1618">
        <v>1.2</v>
      </c>
      <c r="F56" s="973" t="s">
        <v>402</v>
      </c>
      <c r="G56" s="847">
        <v>16</v>
      </c>
      <c r="H56" s="847">
        <v>56</v>
      </c>
      <c r="I56" s="847">
        <v>896</v>
      </c>
      <c r="J56" s="1551">
        <v>687.46777777777788</v>
      </c>
      <c r="K56" s="1551">
        <f t="shared" si="2"/>
        <v>42.966736111111118</v>
      </c>
      <c r="L56" s="1391">
        <f>K56*(1-(VLOOKUP($A56,'Cennik numeryczny'!$A$2:$N$1462,14,FALSE)))</f>
        <v>42.966736111111118</v>
      </c>
      <c r="M56" s="1065" t="str">
        <f>VLOOKUP($A56,'Cennik numeryczny'!$A$2:$K$1857,10,FALSE)</f>
        <v>A</v>
      </c>
      <c r="N56" s="1043">
        <f>VLOOKUP($A56,'Cennik numeryczny'!$A$2:$K$1857,11,FALSE)</f>
        <v>16</v>
      </c>
      <c r="O56" s="1044" t="s">
        <v>3825</v>
      </c>
      <c r="P56" s="503"/>
      <c r="Q56" s="353"/>
      <c r="R56" s="353"/>
      <c r="T56" s="625"/>
    </row>
    <row r="57" spans="1:20" s="626" customFormat="1" ht="13">
      <c r="A57" s="1643">
        <v>2571147730</v>
      </c>
      <c r="B57" s="321"/>
      <c r="C57" s="730" t="s">
        <v>3926</v>
      </c>
      <c r="D57" s="731" t="s">
        <v>485</v>
      </c>
      <c r="E57" s="1644">
        <v>1.4</v>
      </c>
      <c r="F57" s="1179" t="s">
        <v>402</v>
      </c>
      <c r="G57" s="892">
        <v>16</v>
      </c>
      <c r="H57" s="892">
        <v>56</v>
      </c>
      <c r="I57" s="892">
        <v>896</v>
      </c>
      <c r="J57" s="1545">
        <v>911.68777777777791</v>
      </c>
      <c r="K57" s="1545">
        <f t="shared" si="2"/>
        <v>56.980486111111119</v>
      </c>
      <c r="L57" s="1396">
        <f>K57*(1-(VLOOKUP($A57,'Cennik numeryczny'!$A$2:$N$1462,14,FALSE)))</f>
        <v>56.980486111111119</v>
      </c>
      <c r="M57" s="1070" t="str">
        <f>VLOOKUP($A57,'Cennik numeryczny'!$A$2:$K$1857,10,FALSE)</f>
        <v>M</v>
      </c>
      <c r="N57" s="1054">
        <f>VLOOKUP($A57,'Cennik numeryczny'!$A$2:$K$1857,11,FALSE)</f>
        <v>896</v>
      </c>
      <c r="O57" s="816" t="s">
        <v>3825</v>
      </c>
      <c r="P57" s="503"/>
      <c r="Q57" s="353"/>
      <c r="R57" s="353"/>
      <c r="T57" s="625"/>
    </row>
    <row r="58" spans="1:20" s="626" customFormat="1" ht="13.5" thickBot="1">
      <c r="A58" s="1645">
        <v>2571167730</v>
      </c>
      <c r="B58" s="560"/>
      <c r="C58" s="838"/>
      <c r="D58" s="779"/>
      <c r="E58" s="1615">
        <v>1.6</v>
      </c>
      <c r="F58" s="1616" t="s">
        <v>402</v>
      </c>
      <c r="G58" s="1170">
        <v>16</v>
      </c>
      <c r="H58" s="1170">
        <v>56</v>
      </c>
      <c r="I58" s="1170">
        <v>896</v>
      </c>
      <c r="J58" s="1547">
        <v>703.44777777777779</v>
      </c>
      <c r="K58" s="1547">
        <f t="shared" si="2"/>
        <v>43.965486111111112</v>
      </c>
      <c r="L58" s="1417">
        <f>K58*(1-(VLOOKUP($A58,'Cennik numeryczny'!$A$2:$N$1462,14,FALSE)))</f>
        <v>43.965486111111112</v>
      </c>
      <c r="M58" s="1072" t="str">
        <f>VLOOKUP($A58,'Cennik numeryczny'!$A$2:$K$1857,10,FALSE)</f>
        <v>M</v>
      </c>
      <c r="N58" s="1452">
        <f>VLOOKUP($A58,'Cennik numeryczny'!$A$2:$K$1857,11,FALSE)</f>
        <v>16</v>
      </c>
      <c r="O58" s="1074" t="s">
        <v>3825</v>
      </c>
      <c r="P58" s="503"/>
      <c r="Q58" s="353"/>
      <c r="R58" s="353"/>
      <c r="T58" s="625"/>
    </row>
    <row r="59" spans="1:20" s="626" customFormat="1" ht="13.5" thickTop="1">
      <c r="A59" s="1625">
        <v>2853167730</v>
      </c>
      <c r="B59" s="1539" t="s">
        <v>5513</v>
      </c>
      <c r="C59" s="1038" t="s">
        <v>3927</v>
      </c>
      <c r="D59" s="1038" t="s">
        <v>486</v>
      </c>
      <c r="E59" s="893">
        <v>1.6</v>
      </c>
      <c r="F59" s="973" t="s">
        <v>402</v>
      </c>
      <c r="G59" s="847">
        <v>16</v>
      </c>
      <c r="H59" s="847">
        <v>56</v>
      </c>
      <c r="I59" s="847">
        <v>896</v>
      </c>
      <c r="J59" s="1551">
        <v>797.46777777777788</v>
      </c>
      <c r="K59" s="1551">
        <f>J59/G59</f>
        <v>49.841736111111118</v>
      </c>
      <c r="L59" s="1391">
        <f>K59*(1-(VLOOKUP($A59,'Cennik numeryczny'!$A$2:$N$1462,14,FALSE)))</f>
        <v>49.841736111111118</v>
      </c>
      <c r="M59" s="1065" t="str">
        <f>VLOOKUP($A59,'Cennik numeryczny'!$A$2:$K$1857,10,FALSE)</f>
        <v>A</v>
      </c>
      <c r="N59" s="1043">
        <f>VLOOKUP($A59,'Cennik numeryczny'!$A$2:$K$1857,11,FALSE)</f>
        <v>16</v>
      </c>
      <c r="O59" s="1044" t="s">
        <v>3825</v>
      </c>
      <c r="P59" s="503"/>
      <c r="Q59" s="353"/>
      <c r="R59" s="353"/>
      <c r="T59" s="625"/>
    </row>
    <row r="60" spans="1:20" s="656" customFormat="1" ht="13.5" thickBot="1">
      <c r="A60" s="1628">
        <v>2853169460</v>
      </c>
      <c r="B60" s="560"/>
      <c r="C60" s="838" t="s">
        <v>3928</v>
      </c>
      <c r="D60" s="779" t="s">
        <v>3929</v>
      </c>
      <c r="E60" s="1613">
        <v>1.6</v>
      </c>
      <c r="F60" s="975" t="s">
        <v>3930</v>
      </c>
      <c r="G60" s="841">
        <v>300</v>
      </c>
      <c r="H60" s="841">
        <v>2</v>
      </c>
      <c r="I60" s="841">
        <v>600</v>
      </c>
      <c r="J60" s="1557">
        <v>14680.283333333335</v>
      </c>
      <c r="K60" s="1557">
        <f t="shared" si="2"/>
        <v>48.93427777777778</v>
      </c>
      <c r="L60" s="1400">
        <f>K60*(1-(VLOOKUP($A60,'Cennik numeryczny'!$A$2:$N$1462,14,FALSE)))</f>
        <v>48.93427777777778</v>
      </c>
      <c r="M60" s="1068" t="str">
        <f>VLOOKUP($A60,'Cennik numeryczny'!$A$2:$K$1857,10,FALSE)</f>
        <v>M</v>
      </c>
      <c r="N60" s="1062">
        <f>VLOOKUP($A60,'Cennik numeryczny'!$A$2:$K$1857,11,FALSE)</f>
        <v>300</v>
      </c>
      <c r="O60" s="1063" t="s">
        <v>3825</v>
      </c>
      <c r="P60" s="503"/>
      <c r="Q60" s="353"/>
      <c r="R60" s="737"/>
      <c r="T60" s="740"/>
    </row>
    <row r="61" spans="1:20" s="626" customFormat="1" ht="28.75" customHeight="1" thickTop="1" thickBot="1">
      <c r="A61" s="1635">
        <v>2573127730</v>
      </c>
      <c r="B61" s="321" t="s">
        <v>5512</v>
      </c>
      <c r="C61" s="1632" t="s">
        <v>3933</v>
      </c>
      <c r="D61" s="1633" t="s">
        <v>974</v>
      </c>
      <c r="E61" s="1618">
        <v>1.2</v>
      </c>
      <c r="F61" s="1619" t="s">
        <v>402</v>
      </c>
      <c r="G61" s="769">
        <v>16</v>
      </c>
      <c r="H61" s="769">
        <v>56</v>
      </c>
      <c r="I61" s="769">
        <v>896</v>
      </c>
      <c r="J61" s="1543">
        <v>1000.3077777777778</v>
      </c>
      <c r="K61" s="1543">
        <f t="shared" si="2"/>
        <v>62.519236111111113</v>
      </c>
      <c r="L61" s="1405">
        <f>K61*(1-(VLOOKUP($A61,'Cennik numeryczny'!$A$2:$N$1462,14,FALSE)))</f>
        <v>62.519236111111113</v>
      </c>
      <c r="M61" s="1406" t="str">
        <f>VLOOKUP($A61,'Cennik numeryczny'!$A$2:$K$1857,10,FALSE)</f>
        <v>A</v>
      </c>
      <c r="N61" s="1612">
        <f>VLOOKUP($A61,'Cennik numeryczny'!$A$2:$K$1857,11,FALSE)</f>
        <v>16</v>
      </c>
      <c r="O61" s="1408" t="s">
        <v>3825</v>
      </c>
      <c r="P61" s="503"/>
      <c r="Q61" s="353"/>
      <c r="R61" s="353"/>
      <c r="T61" s="625"/>
    </row>
    <row r="62" spans="1:20" s="626" customFormat="1" ht="13.5" thickTop="1">
      <c r="A62" s="468">
        <v>2619105600</v>
      </c>
      <c r="B62" s="1087" t="s">
        <v>5511</v>
      </c>
      <c r="C62" s="875" t="s">
        <v>3934</v>
      </c>
      <c r="D62" s="771" t="s">
        <v>5479</v>
      </c>
      <c r="E62" s="1623">
        <v>1</v>
      </c>
      <c r="F62" s="973" t="s">
        <v>403</v>
      </c>
      <c r="G62" s="847" t="s">
        <v>2888</v>
      </c>
      <c r="H62" s="847">
        <v>180</v>
      </c>
      <c r="I62" s="847">
        <v>900</v>
      </c>
      <c r="J62" s="1551">
        <v>939.21222222222229</v>
      </c>
      <c r="K62" s="1551">
        <f>J62/20</f>
        <v>46.960611111111113</v>
      </c>
      <c r="L62" s="1391">
        <f>K62*(1-(VLOOKUP($A62,'Cennik numeryczny'!$A$2:$N$1462,14,FALSE)))</f>
        <v>46.960611111111113</v>
      </c>
      <c r="M62" s="1065" t="str">
        <f>VLOOKUP($A62,'Cennik numeryczny'!$A$2:$K$1857,10,FALSE)</f>
        <v>A</v>
      </c>
      <c r="N62" s="1043">
        <f>VLOOKUP($A62,'Cennik numeryczny'!$A$2:$K$1857,11,FALSE)</f>
        <v>20</v>
      </c>
      <c r="O62" s="1044" t="s">
        <v>3825</v>
      </c>
      <c r="P62" s="503"/>
      <c r="Q62" s="353"/>
      <c r="R62" s="353"/>
      <c r="T62" s="625"/>
    </row>
    <row r="63" spans="1:20" s="626" customFormat="1" ht="13">
      <c r="A63" s="1622">
        <v>2619125600</v>
      </c>
      <c r="B63" s="321"/>
      <c r="C63" s="730" t="s">
        <v>3916</v>
      </c>
      <c r="D63" s="731" t="s">
        <v>975</v>
      </c>
      <c r="E63" s="1618">
        <v>1.2</v>
      </c>
      <c r="F63" s="1619" t="s">
        <v>403</v>
      </c>
      <c r="G63" s="769" t="s">
        <v>2888</v>
      </c>
      <c r="H63" s="769">
        <v>180</v>
      </c>
      <c r="I63" s="769">
        <v>900</v>
      </c>
      <c r="J63" s="1543">
        <v>928.76222222222214</v>
      </c>
      <c r="K63" s="1543">
        <f>J63/20</f>
        <v>46.438111111111105</v>
      </c>
      <c r="L63" s="1405">
        <f>K63*(1-(VLOOKUP($A63,'Cennik numeryczny'!$A$2:$N$1462,14,FALSE)))</f>
        <v>46.438111111111105</v>
      </c>
      <c r="M63" s="1406" t="str">
        <f>VLOOKUP($A63,'Cennik numeryczny'!$A$2:$K$1857,10,FALSE)</f>
        <v>A</v>
      </c>
      <c r="N63" s="1612">
        <f>VLOOKUP($A63,'Cennik numeryczny'!$A$2:$K$1857,11,FALSE)</f>
        <v>20</v>
      </c>
      <c r="O63" s="1408" t="s">
        <v>3825</v>
      </c>
      <c r="P63" s="503"/>
      <c r="Q63" s="353"/>
      <c r="R63" s="353"/>
      <c r="T63" s="625"/>
    </row>
    <row r="64" spans="1:20" s="626" customFormat="1" ht="13">
      <c r="A64" s="894">
        <v>2619127730</v>
      </c>
      <c r="B64" s="321"/>
      <c r="C64" s="730"/>
      <c r="D64" s="731"/>
      <c r="E64" s="1644">
        <v>1.2</v>
      </c>
      <c r="F64" s="1179" t="s">
        <v>402</v>
      </c>
      <c r="G64" s="892">
        <v>16</v>
      </c>
      <c r="H64" s="892">
        <v>56</v>
      </c>
      <c r="I64" s="892">
        <v>896</v>
      </c>
      <c r="J64" s="1545">
        <v>593.71777777777788</v>
      </c>
      <c r="K64" s="1545">
        <f t="shared" si="2"/>
        <v>37.107361111111118</v>
      </c>
      <c r="L64" s="1396">
        <f>K64*(1-(VLOOKUP($A64,'Cennik numeryczny'!$A$2:$N$1462,14,FALSE)))</f>
        <v>37.107361111111118</v>
      </c>
      <c r="M64" s="1070" t="str">
        <f>VLOOKUP($A64,'Cennik numeryczny'!$A$2:$K$1857,10,FALSE)</f>
        <v>A</v>
      </c>
      <c r="N64" s="1054">
        <f>VLOOKUP($A64,'Cennik numeryczny'!$A$2:$K$1857,11,FALSE)</f>
        <v>16</v>
      </c>
      <c r="O64" s="816" t="s">
        <v>3825</v>
      </c>
      <c r="P64" s="503"/>
      <c r="Q64" s="353"/>
      <c r="R64" s="353"/>
      <c r="T64" s="625"/>
    </row>
    <row r="65" spans="1:20" s="626" customFormat="1" ht="13">
      <c r="A65" s="894">
        <v>2619127790</v>
      </c>
      <c r="B65" s="321"/>
      <c r="C65" s="730"/>
      <c r="D65" s="731"/>
      <c r="E65" s="1644">
        <v>1.2</v>
      </c>
      <c r="F65" s="1179" t="s">
        <v>240</v>
      </c>
      <c r="G65" s="892">
        <v>16</v>
      </c>
      <c r="H65" s="892">
        <v>48</v>
      </c>
      <c r="I65" s="892">
        <v>768</v>
      </c>
      <c r="J65" s="1545">
        <v>586.12777777777774</v>
      </c>
      <c r="K65" s="1545">
        <f t="shared" si="2"/>
        <v>36.632986111111109</v>
      </c>
      <c r="L65" s="1396">
        <f>K65*(1-(VLOOKUP($A65,'Cennik numeryczny'!$A$2:$N$1462,14,FALSE)))</f>
        <v>36.632986111111109</v>
      </c>
      <c r="M65" s="1070" t="str">
        <f>VLOOKUP($A65,'Cennik numeryczny'!$A$2:$K$1857,10,FALSE)</f>
        <v>A</v>
      </c>
      <c r="N65" s="1054">
        <f>VLOOKUP($A65,'Cennik numeryczny'!$A$2:$K$1857,11,FALSE)</f>
        <v>768</v>
      </c>
      <c r="O65" s="816" t="s">
        <v>3825</v>
      </c>
      <c r="P65" s="503"/>
      <c r="Q65" s="353"/>
      <c r="R65" s="353"/>
      <c r="T65" s="625"/>
    </row>
    <row r="66" spans="1:20" s="626" customFormat="1" ht="13">
      <c r="A66" s="894">
        <v>2619147730</v>
      </c>
      <c r="B66" s="321"/>
      <c r="C66" s="730"/>
      <c r="D66" s="731"/>
      <c r="E66" s="1644">
        <v>1.4</v>
      </c>
      <c r="F66" s="1179" t="s">
        <v>402</v>
      </c>
      <c r="G66" s="892">
        <v>16</v>
      </c>
      <c r="H66" s="892">
        <v>56</v>
      </c>
      <c r="I66" s="892">
        <v>896</v>
      </c>
      <c r="J66" s="1545">
        <v>696.61777777777775</v>
      </c>
      <c r="K66" s="1545">
        <f t="shared" si="2"/>
        <v>43.538611111111109</v>
      </c>
      <c r="L66" s="1396">
        <f>K66*(1-(VLOOKUP($A66,'Cennik numeryczny'!$A$2:$N$1462,14,FALSE)))</f>
        <v>43.538611111111109</v>
      </c>
      <c r="M66" s="1070" t="str">
        <f>VLOOKUP($A66,'Cennik numeryczny'!$A$2:$K$1857,10,FALSE)</f>
        <v>M</v>
      </c>
      <c r="N66" s="1054">
        <f>VLOOKUP($A66,'Cennik numeryczny'!$A$2:$K$1857,11,FALSE)</f>
        <v>544</v>
      </c>
      <c r="O66" s="816" t="s">
        <v>3825</v>
      </c>
      <c r="P66" s="503"/>
      <c r="Q66" s="353"/>
      <c r="R66" s="353"/>
      <c r="T66" s="625"/>
    </row>
    <row r="67" spans="1:20" s="626" customFormat="1" ht="13.5" thickBot="1">
      <c r="A67" s="1614">
        <v>2619167730</v>
      </c>
      <c r="B67" s="560"/>
      <c r="C67" s="838"/>
      <c r="D67" s="779"/>
      <c r="E67" s="1615">
        <v>1.6</v>
      </c>
      <c r="F67" s="1616" t="s">
        <v>402</v>
      </c>
      <c r="G67" s="1170">
        <v>16</v>
      </c>
      <c r="H67" s="1170">
        <v>56</v>
      </c>
      <c r="I67" s="1170">
        <v>896</v>
      </c>
      <c r="J67" s="1547">
        <v>633.22777777777787</v>
      </c>
      <c r="K67" s="1547">
        <f t="shared" si="2"/>
        <v>39.576736111111117</v>
      </c>
      <c r="L67" s="1417">
        <f>K67*(1-(VLOOKUP($A67,'Cennik numeryczny'!$A$2:$N$1462,14,FALSE)))</f>
        <v>39.576736111111117</v>
      </c>
      <c r="M67" s="1072" t="str">
        <f>VLOOKUP($A67,'Cennik numeryczny'!$A$2:$K$1857,10,FALSE)</f>
        <v>C</v>
      </c>
      <c r="N67" s="1452">
        <f>VLOOKUP($A67,'Cennik numeryczny'!$A$2:$K$1857,11,FALSE)</f>
        <v>896</v>
      </c>
      <c r="O67" s="1074" t="s">
        <v>3825</v>
      </c>
      <c r="P67" s="503"/>
      <c r="Q67" s="353"/>
      <c r="R67" s="353"/>
      <c r="T67" s="625"/>
    </row>
    <row r="68" spans="1:20" s="626" customFormat="1" ht="14" thickTop="1" thickBot="1">
      <c r="A68" s="1180">
        <v>2653127730</v>
      </c>
      <c r="B68" s="1608" t="s">
        <v>5517</v>
      </c>
      <c r="C68" s="1299" t="s">
        <v>3935</v>
      </c>
      <c r="D68" s="1298" t="s">
        <v>487</v>
      </c>
      <c r="E68" s="1617">
        <v>1.2</v>
      </c>
      <c r="F68" s="1301" t="s">
        <v>402</v>
      </c>
      <c r="G68" s="1302">
        <v>16</v>
      </c>
      <c r="H68" s="1302">
        <v>56</v>
      </c>
      <c r="I68" s="1302">
        <v>896</v>
      </c>
      <c r="J68" s="2407">
        <v>984.50777777777773</v>
      </c>
      <c r="K68" s="2407">
        <f t="shared" si="2"/>
        <v>61.531736111111108</v>
      </c>
      <c r="L68" s="2409">
        <f>K68*(1-(VLOOKUP($A68,'Cennik numeryczny'!$A$2:$N$1462,14,FALSE)))</f>
        <v>61.531736111111108</v>
      </c>
      <c r="M68" s="1609" t="str">
        <f>VLOOKUP($A68,'Cennik numeryczny'!$A$2:$K$1857,10,FALSE)</f>
        <v>A</v>
      </c>
      <c r="N68" s="1610">
        <f>VLOOKUP($A68,'Cennik numeryczny'!$A$2:$K$1857,11,FALSE)</f>
        <v>16</v>
      </c>
      <c r="O68" s="1611" t="s">
        <v>3825</v>
      </c>
      <c r="P68" s="503"/>
      <c r="Q68" s="353"/>
      <c r="R68" s="353"/>
      <c r="T68" s="625"/>
    </row>
    <row r="69" spans="1:20" s="626" customFormat="1" ht="14" thickTop="1" thickBot="1">
      <c r="A69" s="1635">
        <v>2829127730</v>
      </c>
      <c r="B69" s="1087" t="s">
        <v>5518</v>
      </c>
      <c r="C69" s="875" t="s">
        <v>3936</v>
      </c>
      <c r="D69" s="771" t="s">
        <v>5528</v>
      </c>
      <c r="E69" s="1618">
        <v>1.2</v>
      </c>
      <c r="F69" s="1619" t="s">
        <v>402</v>
      </c>
      <c r="G69" s="769">
        <v>16</v>
      </c>
      <c r="H69" s="769">
        <v>56</v>
      </c>
      <c r="I69" s="769">
        <v>896</v>
      </c>
      <c r="J69" s="1543">
        <v>667.46777777777788</v>
      </c>
      <c r="K69" s="1543">
        <f t="shared" si="2"/>
        <v>41.716736111111118</v>
      </c>
      <c r="L69" s="1405">
        <f>K69*(1-(VLOOKUP($A69,'Cennik numeryczny'!$A$2:$N$1462,14,FALSE)))</f>
        <v>41.716736111111118</v>
      </c>
      <c r="M69" s="1406" t="str">
        <f>VLOOKUP($A69,'Cennik numeryczny'!$A$2:$K$1857,10,FALSE)</f>
        <v>A</v>
      </c>
      <c r="N69" s="1612">
        <f>VLOOKUP($A69,'Cennik numeryczny'!$A$2:$K$1857,11,FALSE)</f>
        <v>16</v>
      </c>
      <c r="O69" s="1408" t="s">
        <v>3825</v>
      </c>
      <c r="P69" s="503"/>
      <c r="Q69" s="353"/>
      <c r="R69" s="353"/>
      <c r="T69" s="625"/>
    </row>
    <row r="70" spans="1:20" ht="14" thickTop="1" thickBot="1">
      <c r="A70" s="468">
        <v>2642127730</v>
      </c>
      <c r="B70" s="1608" t="s">
        <v>5519</v>
      </c>
      <c r="C70" s="1646" t="s">
        <v>3937</v>
      </c>
      <c r="D70" s="1298" t="s">
        <v>488</v>
      </c>
      <c r="E70" s="1623">
        <v>1.2</v>
      </c>
      <c r="F70" s="973" t="s">
        <v>402</v>
      </c>
      <c r="G70" s="847">
        <v>16</v>
      </c>
      <c r="H70" s="847">
        <v>56</v>
      </c>
      <c r="I70" s="847">
        <v>896</v>
      </c>
      <c r="J70" s="1551">
        <v>1089.0677777777778</v>
      </c>
      <c r="K70" s="1551">
        <f t="shared" si="2"/>
        <v>68.066736111111112</v>
      </c>
      <c r="L70" s="1391">
        <f>K70*(1-(VLOOKUP($A70,'Cennik numeryczny'!$A$2:$N$1462,14,FALSE)))</f>
        <v>68.066736111111112</v>
      </c>
      <c r="M70" s="1065" t="str">
        <f>VLOOKUP($A70,'Cennik numeryczny'!$A$2:$K$1857,10,FALSE)</f>
        <v>A</v>
      </c>
      <c r="N70" s="1043">
        <f>VLOOKUP($A70,'Cennik numeryczny'!$A$2:$K$1857,11,FALSE)</f>
        <v>16</v>
      </c>
      <c r="O70" s="1044" t="s">
        <v>3825</v>
      </c>
      <c r="P70" s="503"/>
      <c r="Q70" s="353"/>
      <c r="R70" s="353"/>
      <c r="T70" s="387"/>
    </row>
    <row r="71" spans="1:20" ht="13.5" thickTop="1">
      <c r="A71" s="842">
        <v>2580126930</v>
      </c>
      <c r="B71" s="1087" t="s">
        <v>5520</v>
      </c>
      <c r="C71" s="1647" t="s">
        <v>489</v>
      </c>
      <c r="D71" s="731" t="s">
        <v>5505</v>
      </c>
      <c r="E71" s="893">
        <v>1.2</v>
      </c>
      <c r="F71" s="973" t="s">
        <v>5603</v>
      </c>
      <c r="G71" s="847">
        <v>16</v>
      </c>
      <c r="H71" s="847">
        <v>56</v>
      </c>
      <c r="I71" s="847">
        <v>896</v>
      </c>
      <c r="J71" s="1551">
        <v>641.97777777777787</v>
      </c>
      <c r="K71" s="1551">
        <f t="shared" si="2"/>
        <v>40.123611111111117</v>
      </c>
      <c r="L71" s="1391">
        <f>K71*(1-(VLOOKUP($A71,'Cennik numeryczny'!$A$2:$N$1462,14,FALSE)))</f>
        <v>40.123611111111117</v>
      </c>
      <c r="M71" s="1065" t="str">
        <f>VLOOKUP($A71,'Cennik numeryczny'!$A$2:$K$1857,10,FALSE)</f>
        <v>A</v>
      </c>
      <c r="N71" s="1043">
        <f>VLOOKUP($A71,'Cennik numeryczny'!$A$2:$K$1857,11,FALSE)</f>
        <v>16</v>
      </c>
      <c r="O71" s="1044" t="s">
        <v>3825</v>
      </c>
      <c r="P71" s="503"/>
      <c r="Q71" s="353"/>
      <c r="R71" s="353"/>
      <c r="T71" s="387"/>
    </row>
    <row r="72" spans="1:20" s="626" customFormat="1" ht="13" thickBot="1">
      <c r="A72" s="1621">
        <v>2580127730</v>
      </c>
      <c r="B72" s="2504"/>
      <c r="C72" s="2504"/>
      <c r="D72" s="2505"/>
      <c r="E72" s="1169">
        <v>1.2</v>
      </c>
      <c r="F72" s="1619" t="s">
        <v>402</v>
      </c>
      <c r="G72" s="769">
        <v>16</v>
      </c>
      <c r="H72" s="769">
        <v>56</v>
      </c>
      <c r="I72" s="769">
        <v>896</v>
      </c>
      <c r="J72" s="1543">
        <v>637.46777777777788</v>
      </c>
      <c r="K72" s="1543">
        <f t="shared" si="2"/>
        <v>39.841736111111118</v>
      </c>
      <c r="L72" s="1423">
        <f>K72*(1-(VLOOKUP($A72,'Cennik numeryczny'!$A$2:$N$1462,14,FALSE)))</f>
        <v>39.841736111111118</v>
      </c>
      <c r="M72" s="1086" t="str">
        <f>VLOOKUP($A72,'Cennik numeryczny'!$A$2:$K$1857,10,FALSE)</f>
        <v>A</v>
      </c>
      <c r="N72" s="1620">
        <f>VLOOKUP($A72,'Cennik numeryczny'!$A$2:$K$1857,11,FALSE)</f>
        <v>16</v>
      </c>
      <c r="O72" s="1090" t="s">
        <v>3825</v>
      </c>
      <c r="P72" s="503"/>
      <c r="Q72" s="353"/>
      <c r="R72" s="353"/>
      <c r="T72" s="625"/>
    </row>
    <row r="73" spans="1:20" s="626" customFormat="1" ht="13.5" thickTop="1">
      <c r="A73" s="842">
        <v>2887127730</v>
      </c>
      <c r="B73" s="1087" t="s">
        <v>5521</v>
      </c>
      <c r="C73" s="1649" t="s">
        <v>4731</v>
      </c>
      <c r="D73" s="771" t="s">
        <v>4730</v>
      </c>
      <c r="E73" s="1064">
        <v>1.2</v>
      </c>
      <c r="F73" s="973" t="s">
        <v>402</v>
      </c>
      <c r="G73" s="847">
        <v>16</v>
      </c>
      <c r="H73" s="847">
        <v>56</v>
      </c>
      <c r="I73" s="847">
        <v>896</v>
      </c>
      <c r="J73" s="1551">
        <v>887.46777777777788</v>
      </c>
      <c r="K73" s="1551">
        <f>J73/G73</f>
        <v>55.466736111111118</v>
      </c>
      <c r="L73" s="1391">
        <f>K73*(1-(VLOOKUP($A73,'Cennik numeryczny'!$A$2:$N$1462,14,FALSE)))</f>
        <v>55.466736111111118</v>
      </c>
      <c r="M73" s="1065" t="str">
        <f>VLOOKUP($A73,'Cennik numeryczny'!$A$2:$K$1857,10,FALSE)</f>
        <v>A</v>
      </c>
      <c r="N73" s="1043">
        <f>VLOOKUP($A73,'Cennik numeryczny'!$A$2:$K$1857,11,FALSE)</f>
        <v>16</v>
      </c>
      <c r="O73" s="1044" t="s">
        <v>3825</v>
      </c>
      <c r="P73" s="503"/>
      <c r="Q73" s="353"/>
      <c r="R73" s="353"/>
      <c r="T73" s="625"/>
    </row>
    <row r="74" spans="1:20" s="626" customFormat="1" ht="13.5" thickBot="1">
      <c r="A74" s="899" t="s">
        <v>4729</v>
      </c>
      <c r="B74" s="560"/>
      <c r="C74" s="1066" t="s">
        <v>4732</v>
      </c>
      <c r="D74" s="779"/>
      <c r="E74" s="1067">
        <v>1.2</v>
      </c>
      <c r="F74" s="975" t="s">
        <v>402</v>
      </c>
      <c r="G74" s="841">
        <v>16</v>
      </c>
      <c r="H74" s="841">
        <v>56</v>
      </c>
      <c r="I74" s="841">
        <v>896</v>
      </c>
      <c r="J74" s="1454">
        <v>917.46777777777788</v>
      </c>
      <c r="K74" s="1454">
        <f>J74/G74</f>
        <v>57.341736111111118</v>
      </c>
      <c r="L74" s="1454">
        <f>K74*(1-(VLOOKUP($A74,'Cennik numeryczny'!$A$2:$N$1462,14,FALSE)))</f>
        <v>57.341736111111118</v>
      </c>
      <c r="M74" s="1068" t="str">
        <f>VLOOKUP($A74,'Cennik numeryczny'!$A$2:$K$1857,10,FALSE)</f>
        <v>C</v>
      </c>
      <c r="N74" s="1062">
        <f>VLOOKUP($A74,'Cennik numeryczny'!$A$2:$K$1857,11,FALSE)</f>
        <v>896</v>
      </c>
      <c r="O74" s="1063" t="s">
        <v>3825</v>
      </c>
      <c r="P74" s="503"/>
      <c r="Q74" s="353"/>
      <c r="R74" s="353"/>
      <c r="T74" s="625"/>
    </row>
    <row r="75" spans="1:20" s="626" customFormat="1" ht="13.5" thickTop="1">
      <c r="A75" s="1635" t="s">
        <v>3274</v>
      </c>
      <c r="B75" s="321" t="s">
        <v>3273</v>
      </c>
      <c r="C75" s="730" t="s">
        <v>3938</v>
      </c>
      <c r="D75" s="731" t="s">
        <v>484</v>
      </c>
      <c r="E75" s="1618">
        <v>1.2</v>
      </c>
      <c r="F75" s="1619" t="s">
        <v>402</v>
      </c>
      <c r="G75" s="769">
        <v>16</v>
      </c>
      <c r="H75" s="769">
        <v>56</v>
      </c>
      <c r="I75" s="769">
        <v>896</v>
      </c>
      <c r="J75" s="1543">
        <v>681.93777777777791</v>
      </c>
      <c r="K75" s="1543">
        <f t="shared" si="2"/>
        <v>42.621111111111119</v>
      </c>
      <c r="L75" s="2533">
        <f>K75*(1-(VLOOKUP($A75,'Cennik numeryczny'!$A$2:$N$1462,14,FALSE)))</f>
        <v>42.621111111111119</v>
      </c>
      <c r="M75" s="1406" t="str">
        <f>VLOOKUP($A75,'Cennik numeryczny'!$A$2:$K$1857,10,FALSE)</f>
        <v>A</v>
      </c>
      <c r="N75" s="1612">
        <f>VLOOKUP($A75,'Cennik numeryczny'!$A$2:$K$1857,11,FALSE)</f>
        <v>16</v>
      </c>
      <c r="O75" s="1408" t="s">
        <v>3825</v>
      </c>
      <c r="P75" s="503"/>
      <c r="Q75" s="353"/>
      <c r="R75" s="353"/>
      <c r="T75" s="625"/>
    </row>
    <row r="76" spans="1:20" s="626" customFormat="1" ht="13">
      <c r="A76" s="1635" t="s">
        <v>3680</v>
      </c>
      <c r="B76" s="321"/>
      <c r="C76" s="730" t="s">
        <v>3939</v>
      </c>
      <c r="D76" s="731"/>
      <c r="E76" s="1618">
        <v>1.2</v>
      </c>
      <c r="F76" s="1619" t="s">
        <v>239</v>
      </c>
      <c r="G76" s="769">
        <v>225</v>
      </c>
      <c r="H76" s="769">
        <v>2</v>
      </c>
      <c r="I76" s="769">
        <v>450</v>
      </c>
      <c r="J76" s="1545">
        <v>9306.0300000000007</v>
      </c>
      <c r="K76" s="1543">
        <f>J76/G76</f>
        <v>41.360133333333337</v>
      </c>
      <c r="L76" s="1405">
        <f>K76*(1-(VLOOKUP($A76,'Cennik numeryczny'!$A$2:$N$1462,14,FALSE)))</f>
        <v>41.360133333333337</v>
      </c>
      <c r="M76" s="1406" t="str">
        <f>VLOOKUP($A76,'Cennik numeryczny'!$A$2:$K$1857,10,FALSE)</f>
        <v>A</v>
      </c>
      <c r="N76" s="1612">
        <f>VLOOKUP($A76,'Cennik numeryczny'!$A$2:$K$1857,11,FALSE)</f>
        <v>225</v>
      </c>
      <c r="O76" s="1408" t="s">
        <v>3825</v>
      </c>
      <c r="P76" s="503"/>
      <c r="Q76" s="353"/>
      <c r="R76" s="353"/>
      <c r="T76" s="625"/>
    </row>
    <row r="77" spans="1:20" s="626" customFormat="1" ht="13">
      <c r="A77" s="1643" t="s">
        <v>3275</v>
      </c>
      <c r="B77" s="321"/>
      <c r="C77" s="730"/>
      <c r="D77" s="731"/>
      <c r="E77" s="1644">
        <v>1.4</v>
      </c>
      <c r="F77" s="1179" t="s">
        <v>402</v>
      </c>
      <c r="G77" s="892">
        <v>16</v>
      </c>
      <c r="H77" s="892">
        <v>56</v>
      </c>
      <c r="I77" s="892">
        <v>896</v>
      </c>
      <c r="J77" s="1545">
        <v>692.93777777777791</v>
      </c>
      <c r="K77" s="1545">
        <f t="shared" si="2"/>
        <v>43.308611111111119</v>
      </c>
      <c r="L77" s="1396">
        <f>K77*(1-(VLOOKUP($A77,'Cennik numeryczny'!$A$2:$N$1462,14,FALSE)))</f>
        <v>43.308611111111119</v>
      </c>
      <c r="M77" s="1070" t="str">
        <f>VLOOKUP($A77,'Cennik numeryczny'!$A$2:$K$1857,10,FALSE)</f>
        <v>A</v>
      </c>
      <c r="N77" s="1054">
        <f>VLOOKUP($A77,'Cennik numeryczny'!$A$2:$K$1857,11,FALSE)</f>
        <v>16</v>
      </c>
      <c r="O77" s="816" t="s">
        <v>3825</v>
      </c>
      <c r="P77" s="503"/>
      <c r="Q77" s="353"/>
      <c r="R77" s="353"/>
      <c r="T77" s="625"/>
    </row>
    <row r="78" spans="1:20" s="656" customFormat="1" ht="13">
      <c r="A78" s="1650" t="s">
        <v>3892</v>
      </c>
      <c r="B78" s="321"/>
      <c r="C78" s="730"/>
      <c r="D78" s="731"/>
      <c r="E78" s="1618">
        <v>1.4</v>
      </c>
      <c r="F78" s="1619" t="s">
        <v>239</v>
      </c>
      <c r="G78" s="769">
        <v>225</v>
      </c>
      <c r="H78" s="769">
        <v>2</v>
      </c>
      <c r="I78" s="769">
        <v>450</v>
      </c>
      <c r="J78" s="1545">
        <v>9721.2000000000025</v>
      </c>
      <c r="K78" s="1545">
        <f>J78/G78</f>
        <v>43.205333333333343</v>
      </c>
      <c r="L78" s="1396">
        <f>K78*(1-(VLOOKUP($A78,'Cennik numeryczny'!$A$2:$N$1462,14,FALSE)))</f>
        <v>43.205333333333343</v>
      </c>
      <c r="M78" s="1070" t="str">
        <f>VLOOKUP($A78,'Cennik numeryczny'!$A$2:$K$1857,10,FALSE)</f>
        <v>S</v>
      </c>
      <c r="N78" s="1054">
        <f>VLOOKUP($A78,'Cennik numeryczny'!$A$2:$K$1857,11,FALSE)</f>
        <v>225</v>
      </c>
      <c r="O78" s="816" t="s">
        <v>3825</v>
      </c>
      <c r="P78" s="503"/>
      <c r="Q78" s="353"/>
      <c r="R78" s="737"/>
      <c r="T78" s="740"/>
    </row>
    <row r="79" spans="1:20" s="656" customFormat="1" ht="13">
      <c r="A79" s="1650" t="s">
        <v>3893</v>
      </c>
      <c r="B79" s="321"/>
      <c r="C79" s="730"/>
      <c r="D79" s="731"/>
      <c r="E79" s="1618">
        <v>1.6</v>
      </c>
      <c r="F79" s="1619" t="s">
        <v>239</v>
      </c>
      <c r="G79" s="769">
        <v>225</v>
      </c>
      <c r="H79" s="769">
        <v>2</v>
      </c>
      <c r="I79" s="769">
        <v>450</v>
      </c>
      <c r="J79" s="1545">
        <v>10020.379999999999</v>
      </c>
      <c r="K79" s="1545">
        <f>J79/G79</f>
        <v>44.535022222222217</v>
      </c>
      <c r="L79" s="1396">
        <f>K79*(1-(VLOOKUP($A79,'Cennik numeryczny'!$A$2:$N$1462,14,FALSE)))</f>
        <v>44.535022222222217</v>
      </c>
      <c r="M79" s="1070" t="str">
        <f>VLOOKUP($A79,'Cennik numeryczny'!$A$2:$K$1857,10,FALSE)</f>
        <v>A</v>
      </c>
      <c r="N79" s="1054">
        <f>VLOOKUP($A79,'Cennik numeryczny'!$A$2:$K$1857,11,FALSE)</f>
        <v>225</v>
      </c>
      <c r="O79" s="816" t="s">
        <v>3825</v>
      </c>
      <c r="P79" s="503"/>
      <c r="Q79" s="353"/>
      <c r="R79" s="737"/>
      <c r="T79" s="740"/>
    </row>
    <row r="80" spans="1:20" s="656" customFormat="1" ht="13.5" thickBot="1">
      <c r="A80" s="1645" t="s">
        <v>3276</v>
      </c>
      <c r="B80" s="560"/>
      <c r="C80" s="838"/>
      <c r="D80" s="779"/>
      <c r="E80" s="1615">
        <v>1.6</v>
      </c>
      <c r="F80" s="1616" t="s">
        <v>402</v>
      </c>
      <c r="G80" s="1170">
        <v>16</v>
      </c>
      <c r="H80" s="1170">
        <v>56</v>
      </c>
      <c r="I80" s="1170">
        <v>896</v>
      </c>
      <c r="J80" s="1557">
        <v>804.44777777777779</v>
      </c>
      <c r="K80" s="1547">
        <f>J80/G80</f>
        <v>50.277986111111112</v>
      </c>
      <c r="L80" s="1417">
        <f>K80*(1-(VLOOKUP($A80,'Cennik numeryczny'!$A$2:$N$1462,14,FALSE)))</f>
        <v>50.277986111111112</v>
      </c>
      <c r="M80" s="1072" t="str">
        <f>VLOOKUP($A80,'Cennik numeryczny'!$A$2:$K$1857,10,FALSE)</f>
        <v>A</v>
      </c>
      <c r="N80" s="1452">
        <f>VLOOKUP($A80,'Cennik numeryczny'!$A$2:$K$1857,11,FALSE)</f>
        <v>16</v>
      </c>
      <c r="O80" s="1074" t="s">
        <v>3825</v>
      </c>
      <c r="P80" s="503"/>
      <c r="Q80" s="353"/>
      <c r="R80" s="737"/>
      <c r="T80" s="740"/>
    </row>
    <row r="81" spans="1:20" s="1279" customFormat="1" ht="14" thickTop="1" thickBot="1">
      <c r="A81" s="2673" t="s">
        <v>4084</v>
      </c>
      <c r="B81" s="2674" t="s">
        <v>4081</v>
      </c>
      <c r="C81" s="2675" t="s">
        <v>4082</v>
      </c>
      <c r="D81" s="1763" t="s">
        <v>4083</v>
      </c>
      <c r="E81" s="2676">
        <v>1.2</v>
      </c>
      <c r="F81" s="2677" t="s">
        <v>402</v>
      </c>
      <c r="G81" s="1765">
        <v>16</v>
      </c>
      <c r="H81" s="1765">
        <v>56</v>
      </c>
      <c r="I81" s="1765">
        <v>896</v>
      </c>
      <c r="J81" s="2678">
        <v>747.46777777777788</v>
      </c>
      <c r="K81" s="2678">
        <f>J81/G81</f>
        <v>46.716736111111118</v>
      </c>
      <c r="L81" s="2603">
        <f>K81*(1-(VLOOKUP($A81,'Cennik numeryczny'!$A$2:$N$1462,14,FALSE)))</f>
        <v>46.716736111111118</v>
      </c>
      <c r="M81" s="2679" t="str">
        <f>VLOOKUP($A81,'Cennik numeryczny'!$A$2:$K$1857,10,FALSE)</f>
        <v>A</v>
      </c>
      <c r="N81" s="1767">
        <f>VLOOKUP($A81,'Cennik numeryczny'!$A$2:$K$1857,11,FALSE)</f>
        <v>16</v>
      </c>
      <c r="O81" s="1768" t="s">
        <v>3825</v>
      </c>
      <c r="P81" s="503"/>
      <c r="Q81" s="353"/>
      <c r="R81" s="1278"/>
      <c r="T81" s="1280"/>
    </row>
    <row r="82" spans="1:20" s="1279" customFormat="1" ht="14" thickTop="1" thickBot="1">
      <c r="A82" s="2673" t="s">
        <v>4682</v>
      </c>
      <c r="B82" s="2674" t="s">
        <v>4683</v>
      </c>
      <c r="C82" s="2675" t="s">
        <v>4687</v>
      </c>
      <c r="D82" s="1763" t="s">
        <v>4686</v>
      </c>
      <c r="E82" s="2676">
        <v>1.2</v>
      </c>
      <c r="F82" s="2677" t="s">
        <v>402</v>
      </c>
      <c r="G82" s="1765">
        <v>16</v>
      </c>
      <c r="H82" s="1765">
        <v>56</v>
      </c>
      <c r="I82" s="1765">
        <v>896</v>
      </c>
      <c r="J82" s="2678">
        <v>827.46777777777788</v>
      </c>
      <c r="K82" s="2678">
        <f t="shared" ref="K82:K86" si="3">J82/G82</f>
        <v>51.716736111111118</v>
      </c>
      <c r="L82" s="2680">
        <f>K82*(1-(VLOOKUP($A82,'Cennik numeryczny'!$A$2:$N$1462,14,FALSE)))</f>
        <v>51.716736111111118</v>
      </c>
      <c r="M82" s="1766" t="str">
        <f>VLOOKUP($A82,'Cennik numeryczny'!$A$2:$K$1857,10,FALSE)</f>
        <v>C</v>
      </c>
      <c r="N82" s="1767">
        <f>VLOOKUP($A82,'Cennik numeryczny'!$A$2:$K$1857,11,FALSE)</f>
        <v>896</v>
      </c>
      <c r="O82" s="1768" t="s">
        <v>3825</v>
      </c>
      <c r="P82" s="503"/>
      <c r="Q82" s="353"/>
      <c r="R82" s="1278"/>
      <c r="T82" s="1280"/>
    </row>
    <row r="83" spans="1:20" s="1279" customFormat="1" ht="13.5" thickTop="1">
      <c r="A83" s="1669" t="s">
        <v>4502</v>
      </c>
      <c r="B83" s="1652" t="s">
        <v>4501</v>
      </c>
      <c r="C83" s="1653" t="s">
        <v>3906</v>
      </c>
      <c r="D83" s="1259" t="s">
        <v>4503</v>
      </c>
      <c r="E83" s="2517">
        <v>1.2</v>
      </c>
      <c r="F83" s="2518" t="s">
        <v>402</v>
      </c>
      <c r="G83" s="2519">
        <v>16</v>
      </c>
      <c r="H83" s="2519">
        <v>56</v>
      </c>
      <c r="I83" s="2519">
        <v>896</v>
      </c>
      <c r="J83" s="2594">
        <v>977.46777777777788</v>
      </c>
      <c r="K83" s="2594">
        <f t="shared" si="3"/>
        <v>61.091736111111118</v>
      </c>
      <c r="L83" s="2595">
        <f>K83*(1-(VLOOKUP($A83,'Cennik numeryczny'!$A$2:$N$1462,14,FALSE)))</f>
        <v>61.091736111111118</v>
      </c>
      <c r="M83" s="2520" t="str">
        <f>VLOOKUP($A83,'Cennik numeryczny'!$A$2:$K$1857,10,FALSE)</f>
        <v>A</v>
      </c>
      <c r="N83" s="1658">
        <f>VLOOKUP($A83,'Cennik numeryczny'!$A$2:$K$1857,11,FALSE)</f>
        <v>16</v>
      </c>
      <c r="O83" s="1659" t="s">
        <v>3825</v>
      </c>
      <c r="P83" s="503"/>
      <c r="Q83" s="353"/>
      <c r="R83" s="1278"/>
      <c r="T83" s="1280"/>
    </row>
    <row r="84" spans="1:20" s="1279" customFormat="1" ht="13">
      <c r="A84" s="1651" t="s">
        <v>4684</v>
      </c>
      <c r="B84" s="1652"/>
      <c r="C84" s="1653"/>
      <c r="D84" s="1259"/>
      <c r="E84" s="1251">
        <v>1.4</v>
      </c>
      <c r="F84" s="1655" t="s">
        <v>402</v>
      </c>
      <c r="G84" s="1253">
        <v>16</v>
      </c>
      <c r="H84" s="1253">
        <v>56</v>
      </c>
      <c r="I84" s="1253">
        <v>896</v>
      </c>
      <c r="J84" s="1656">
        <v>897.46777777777788</v>
      </c>
      <c r="K84" s="1656">
        <f t="shared" si="3"/>
        <v>56.091736111111118</v>
      </c>
      <c r="L84" s="2596">
        <f>K84*(1-(VLOOKUP($A84,'Cennik numeryczny'!$A$2:$N$1462,14,FALSE)))</f>
        <v>56.091736111111118</v>
      </c>
      <c r="M84" s="2516" t="str">
        <f>VLOOKUP($A84,'Cennik numeryczny'!$A$2:$K$1857,10,FALSE)</f>
        <v>C</v>
      </c>
      <c r="N84" s="1657">
        <f>VLOOKUP($A84,'Cennik numeryczny'!$A$2:$K$1857,11,FALSE)</f>
        <v>896</v>
      </c>
      <c r="O84" s="1256" t="s">
        <v>3825</v>
      </c>
      <c r="P84" s="503"/>
      <c r="Q84" s="353"/>
      <c r="R84" s="1278"/>
      <c r="T84" s="1280"/>
    </row>
    <row r="85" spans="1:20" s="1279" customFormat="1" ht="13.5" thickBot="1">
      <c r="A85" s="1670" t="s">
        <v>4685</v>
      </c>
      <c r="B85" s="1660"/>
      <c r="C85" s="1273"/>
      <c r="D85" s="1257"/>
      <c r="E85" s="2521">
        <v>1.6</v>
      </c>
      <c r="F85" s="1661" t="s">
        <v>402</v>
      </c>
      <c r="G85" s="1662">
        <v>16</v>
      </c>
      <c r="H85" s="1662">
        <v>56</v>
      </c>
      <c r="I85" s="1662">
        <v>896</v>
      </c>
      <c r="J85" s="2421">
        <v>917.46777777777788</v>
      </c>
      <c r="K85" s="2421">
        <f t="shared" si="3"/>
        <v>57.341736111111118</v>
      </c>
      <c r="L85" s="2597">
        <f>K85*(1-(VLOOKUP($A85,'Cennik numeryczny'!$A$2:$N$1462,14,FALSE)))</f>
        <v>57.341736111111118</v>
      </c>
      <c r="M85" s="2522" t="str">
        <f>VLOOKUP($A85,'Cennik numeryczny'!$A$2:$K$1857,10,FALSE)</f>
        <v>C</v>
      </c>
      <c r="N85" s="1664">
        <f>VLOOKUP($A85,'Cennik numeryczny'!$A$2:$K$1857,11,FALSE)</f>
        <v>896</v>
      </c>
      <c r="O85" s="1665" t="s">
        <v>3825</v>
      </c>
      <c r="P85" s="503"/>
      <c r="Q85" s="353"/>
      <c r="R85" s="1278"/>
      <c r="T85" s="1280"/>
    </row>
    <row r="86" spans="1:20" s="626" customFormat="1" ht="14" thickTop="1" thickBot="1">
      <c r="A86" s="1628" t="s">
        <v>4210</v>
      </c>
      <c r="B86" s="560" t="s">
        <v>4211</v>
      </c>
      <c r="C86" s="838" t="s">
        <v>4215</v>
      </c>
      <c r="D86" s="779" t="s">
        <v>4214</v>
      </c>
      <c r="E86" s="1067">
        <v>1.2</v>
      </c>
      <c r="F86" s="839" t="s">
        <v>402</v>
      </c>
      <c r="G86" s="1533">
        <v>16</v>
      </c>
      <c r="H86" s="841">
        <v>56</v>
      </c>
      <c r="I86" s="841">
        <v>896</v>
      </c>
      <c r="J86" s="2411">
        <v>969.75777777777785</v>
      </c>
      <c r="K86" s="1556">
        <f t="shared" si="3"/>
        <v>60.609861111111115</v>
      </c>
      <c r="L86" s="1423">
        <f>K86*(1-(VLOOKUP($A86,'Cennik numeryczny'!$A$2:$N$1462,14,FALSE)))</f>
        <v>60.609861111111115</v>
      </c>
      <c r="M86" s="1086" t="str">
        <f>VLOOKUP($A86,'Cennik numeryczny'!$A$2:$K$1857,10,FALSE)</f>
        <v>A</v>
      </c>
      <c r="N86" s="1620">
        <f>VLOOKUP($A86,'Cennik numeryczny'!$A$2:$K$1857,11,FALSE)</f>
        <v>16</v>
      </c>
      <c r="O86" s="1639" t="s">
        <v>3825</v>
      </c>
      <c r="P86" s="503"/>
      <c r="Q86" s="353"/>
      <c r="R86" s="647"/>
      <c r="T86" s="625"/>
    </row>
    <row r="87" spans="1:20" s="826" customFormat="1" ht="14" thickTop="1" thickBot="1">
      <c r="A87" s="869" t="s">
        <v>1214</v>
      </c>
      <c r="B87" s="1608" t="s">
        <v>4212</v>
      </c>
      <c r="C87" s="1537" t="s">
        <v>1215</v>
      </c>
      <c r="D87" s="1671" t="s">
        <v>1216</v>
      </c>
      <c r="E87" s="1672">
        <v>1.6</v>
      </c>
      <c r="F87" s="1673" t="s">
        <v>1217</v>
      </c>
      <c r="G87" s="1674">
        <v>11.3</v>
      </c>
      <c r="H87" s="1302">
        <v>50</v>
      </c>
      <c r="I87" s="1675">
        <v>565</v>
      </c>
      <c r="J87" s="2411">
        <v>1439.0155555555552</v>
      </c>
      <c r="K87" s="2407">
        <f t="shared" si="2"/>
        <v>127.34650934119956</v>
      </c>
      <c r="L87" s="2579">
        <f>K87*(1-(VLOOKUP($A87,'Cennik numeryczny'!$A$2:$N$1462,14,FALSE)))</f>
        <v>127.34650934119956</v>
      </c>
      <c r="M87" s="1640" t="str">
        <f>VLOOKUP($A87,'Cennik numeryczny'!$A$2:$K$1857,10,FALSE)</f>
        <v>A</v>
      </c>
      <c r="N87" s="1641">
        <f>VLOOKUP($A87,'Cennik numeryczny'!$A$2:$K$1857,11,FALSE)</f>
        <v>11.3</v>
      </c>
      <c r="O87" s="1642" t="s">
        <v>3825</v>
      </c>
      <c r="P87" s="503"/>
      <c r="Q87" s="353"/>
      <c r="R87" s="737"/>
      <c r="S87" s="656"/>
      <c r="T87" s="740"/>
    </row>
    <row r="88" spans="1:20" s="826" customFormat="1" ht="14" thickTop="1" thickBot="1">
      <c r="A88" s="468">
        <v>242200100</v>
      </c>
      <c r="B88" s="1539" t="s">
        <v>1218</v>
      </c>
      <c r="C88" s="1561" t="s">
        <v>966</v>
      </c>
      <c r="D88" s="1676"/>
      <c r="E88" s="893">
        <v>0.8</v>
      </c>
      <c r="F88" s="845" t="s">
        <v>242</v>
      </c>
      <c r="G88" s="1520">
        <v>4.5</v>
      </c>
      <c r="H88" s="847">
        <v>80</v>
      </c>
      <c r="I88" s="846">
        <v>360</v>
      </c>
      <c r="J88" s="1552">
        <v>482.09999999999997</v>
      </c>
      <c r="K88" s="1552">
        <f t="shared" si="2"/>
        <v>107.13333333333333</v>
      </c>
      <c r="L88" s="2581">
        <f>K88*(1-(VLOOKUP($A88,'Cennik numeryczny'!$A$2:$N$1462,14,FALSE)))</f>
        <v>107.13333333333333</v>
      </c>
      <c r="M88" s="1581" t="str">
        <f>VLOOKUP($A88,'Cennik numeryczny'!$A$2:$K$1857,10,FALSE)</f>
        <v>A</v>
      </c>
      <c r="N88" s="1641">
        <f>VLOOKUP($A88,'Cennik numeryczny'!$A$2:$K$1857,11,FALSE)</f>
        <v>4.5</v>
      </c>
      <c r="O88" s="1642" t="s">
        <v>3825</v>
      </c>
      <c r="P88" s="503"/>
      <c r="Q88" s="353"/>
      <c r="R88" s="737"/>
      <c r="S88" s="656"/>
      <c r="T88" s="740"/>
    </row>
    <row r="89" spans="1:20" s="826" customFormat="1" ht="14" thickTop="1" thickBot="1">
      <c r="A89" s="1607" t="s">
        <v>3633</v>
      </c>
      <c r="B89" s="501" t="s">
        <v>3637</v>
      </c>
      <c r="C89" s="1677" t="s">
        <v>3642</v>
      </c>
      <c r="D89" s="1678" t="s">
        <v>3641</v>
      </c>
      <c r="E89" s="1672">
        <v>1.2</v>
      </c>
      <c r="F89" s="1301" t="s">
        <v>402</v>
      </c>
      <c r="G89" s="1679" t="s">
        <v>3640</v>
      </c>
      <c r="H89" s="1674">
        <v>56</v>
      </c>
      <c r="I89" s="1674">
        <v>896</v>
      </c>
      <c r="J89" s="2422">
        <v>997.46777777777788</v>
      </c>
      <c r="K89" s="2422">
        <f>J89/G89</f>
        <v>62.341736111111118</v>
      </c>
      <c r="L89" s="2579">
        <f>K89*(1-(VLOOKUP($A89,'Cennik numeryczny'!$A$2:$N$1462,14,FALSE)))</f>
        <v>62.341736111111118</v>
      </c>
      <c r="M89" s="1560" t="str">
        <f>VLOOKUP($A89,'Cennik numeryczny'!$A$2:$K$1857,10,FALSE)</f>
        <v>A</v>
      </c>
      <c r="N89" s="1638">
        <f>VLOOKUP($A89,'Cennik numeryczny'!$A$2:$K$1857,11,FALSE)</f>
        <v>16</v>
      </c>
      <c r="O89" s="1639" t="s">
        <v>3825</v>
      </c>
      <c r="P89" s="503"/>
      <c r="Q89" s="353"/>
      <c r="R89" s="737"/>
      <c r="S89" s="656"/>
      <c r="T89" s="740"/>
    </row>
    <row r="90" spans="1:20" s="826" customFormat="1" ht="14" thickTop="1" thickBot="1">
      <c r="A90" s="1607" t="s">
        <v>3634</v>
      </c>
      <c r="B90" s="501" t="s">
        <v>3639</v>
      </c>
      <c r="C90" s="1677" t="s">
        <v>3643</v>
      </c>
      <c r="D90" s="1678" t="s">
        <v>3644</v>
      </c>
      <c r="E90" s="1672">
        <v>1.2</v>
      </c>
      <c r="F90" s="1301" t="s">
        <v>402</v>
      </c>
      <c r="G90" s="1679" t="s">
        <v>3640</v>
      </c>
      <c r="H90" s="1674">
        <v>56</v>
      </c>
      <c r="I90" s="1674">
        <v>896</v>
      </c>
      <c r="J90" s="2422">
        <v>1107.4677777777779</v>
      </c>
      <c r="K90" s="2422">
        <f t="shared" si="2"/>
        <v>69.216736111111118</v>
      </c>
      <c r="L90" s="2579">
        <f>K90*(1-(VLOOKUP($A90,'Cennik numeryczny'!$A$2:$N$1462,14,FALSE)))</f>
        <v>69.216736111111118</v>
      </c>
      <c r="M90" s="1560" t="str">
        <f>VLOOKUP($A90,'Cennik numeryczny'!$A$2:$K$1857,10,FALSE)</f>
        <v>S</v>
      </c>
      <c r="N90" s="1638">
        <f>VLOOKUP($A90,'Cennik numeryczny'!$A$2:$K$1857,11,FALSE)</f>
        <v>16</v>
      </c>
      <c r="O90" s="1639" t="s">
        <v>3825</v>
      </c>
      <c r="P90" s="503"/>
      <c r="Q90" s="353"/>
      <c r="R90" s="737"/>
      <c r="S90" s="656"/>
      <c r="T90" s="740"/>
    </row>
    <row r="91" spans="1:20" s="826" customFormat="1" ht="14" thickTop="1" thickBot="1">
      <c r="A91" s="899" t="s">
        <v>3635</v>
      </c>
      <c r="B91" s="1503" t="s">
        <v>3638</v>
      </c>
      <c r="C91" s="1680" t="s">
        <v>3646</v>
      </c>
      <c r="D91" s="780" t="s">
        <v>3645</v>
      </c>
      <c r="E91" s="1541">
        <v>1.2</v>
      </c>
      <c r="F91" s="1301" t="s">
        <v>402</v>
      </c>
      <c r="G91" s="1533">
        <v>16</v>
      </c>
      <c r="H91" s="1533">
        <v>56</v>
      </c>
      <c r="I91" s="1533">
        <v>896</v>
      </c>
      <c r="J91" s="2411">
        <v>947.46777777777788</v>
      </c>
      <c r="K91" s="2411">
        <f t="shared" ref="K91:K94" si="4">J91/G91</f>
        <v>59.216736111111118</v>
      </c>
      <c r="L91" s="2582">
        <f>K91*(1-(VLOOKUP($A91,'Cennik numeryczny'!$A$2:$N$1462,14,FALSE)))</f>
        <v>59.216736111111118</v>
      </c>
      <c r="M91" s="1681" t="str">
        <f>VLOOKUP($A91,'Cennik numeryczny'!$A$2:$K$1857,10,FALSE)</f>
        <v>A</v>
      </c>
      <c r="N91" s="1641">
        <f>VLOOKUP($A91,'Cennik numeryczny'!$A$2:$K$1857,11,FALSE)</f>
        <v>16</v>
      </c>
      <c r="O91" s="1642" t="s">
        <v>3825</v>
      </c>
      <c r="P91" s="503"/>
      <c r="Q91" s="353"/>
      <c r="R91" s="737"/>
      <c r="S91" s="656"/>
      <c r="T91" s="740"/>
    </row>
    <row r="92" spans="1:20" s="763" customFormat="1" ht="14" thickTop="1" thickBot="1">
      <c r="A92" s="899" t="s">
        <v>4638</v>
      </c>
      <c r="B92" s="1503" t="s">
        <v>4639</v>
      </c>
      <c r="C92" s="1680" t="s">
        <v>4642</v>
      </c>
      <c r="D92" s="1682" t="s">
        <v>4643</v>
      </c>
      <c r="E92" s="1541">
        <v>1.2</v>
      </c>
      <c r="F92" s="1301" t="s">
        <v>566</v>
      </c>
      <c r="G92" s="1533">
        <v>15</v>
      </c>
      <c r="H92" s="1533">
        <v>63</v>
      </c>
      <c r="I92" s="1533">
        <v>945</v>
      </c>
      <c r="J92" s="2411">
        <v>609.20666666666671</v>
      </c>
      <c r="K92" s="2411">
        <f t="shared" si="4"/>
        <v>40.613777777777777</v>
      </c>
      <c r="L92" s="2582">
        <f>K92*(1-(VLOOKUP($A92,'Cennik numeryczny'!$A$2:$N$1462,14,FALSE)))</f>
        <v>40.613777777777777</v>
      </c>
      <c r="M92" s="1681" t="str">
        <f>VLOOKUP($A92,'Cennik numeryczny'!$A$2:$K$1857,10,FALSE)</f>
        <v>C</v>
      </c>
      <c r="N92" s="1641">
        <f>VLOOKUP($A92,'Cennik numeryczny'!$A$2:$K$1857,11,FALSE)</f>
        <v>1890</v>
      </c>
      <c r="O92" s="1639" t="s">
        <v>3825</v>
      </c>
      <c r="P92" s="503"/>
      <c r="Q92" s="353"/>
      <c r="R92" s="353"/>
      <c r="S92" s="6"/>
      <c r="T92" s="387"/>
    </row>
    <row r="93" spans="1:20" s="606" customFormat="1" ht="14" thickTop="1" thickBot="1">
      <c r="A93" s="869" t="s">
        <v>4213</v>
      </c>
      <c r="B93" s="501" t="s">
        <v>4209</v>
      </c>
      <c r="C93" s="1677" t="s">
        <v>4216</v>
      </c>
      <c r="D93" s="1678" t="s">
        <v>4217</v>
      </c>
      <c r="E93" s="1672">
        <v>1.2</v>
      </c>
      <c r="F93" s="1301" t="s">
        <v>402</v>
      </c>
      <c r="G93" s="1679">
        <v>16</v>
      </c>
      <c r="H93" s="1674">
        <v>56</v>
      </c>
      <c r="I93" s="1674">
        <v>896</v>
      </c>
      <c r="J93" s="2422">
        <v>727.46777777777788</v>
      </c>
      <c r="K93" s="2422">
        <f t="shared" si="4"/>
        <v>45.466736111111118</v>
      </c>
      <c r="L93" s="2579">
        <f>K93*(1-(VLOOKUP($A93,'Cennik numeryczny'!$A$2:$N$1462,14,FALSE)))</f>
        <v>45.466736111111118</v>
      </c>
      <c r="M93" s="1609" t="str">
        <f>VLOOKUP($A93,'Cennik numeryczny'!$A$2:$K$1857,10,FALSE)</f>
        <v>A</v>
      </c>
      <c r="N93" s="1641">
        <f>VLOOKUP($A93,'Cennik numeryczny'!$A$2:$K$1857,11,FALSE)</f>
        <v>16</v>
      </c>
      <c r="O93" s="1642" t="s">
        <v>3825</v>
      </c>
      <c r="P93" s="503"/>
      <c r="Q93" s="353"/>
      <c r="R93" s="647"/>
      <c r="S93" s="626"/>
      <c r="T93" s="625"/>
    </row>
    <row r="94" spans="1:20" s="606" customFormat="1" ht="14" thickTop="1" thickBot="1">
      <c r="A94" s="899" t="s">
        <v>3859</v>
      </c>
      <c r="B94" s="1503" t="s">
        <v>3860</v>
      </c>
      <c r="C94" s="1680" t="s">
        <v>3862</v>
      </c>
      <c r="D94" s="780" t="s">
        <v>3861</v>
      </c>
      <c r="E94" s="1541">
        <v>1.2</v>
      </c>
      <c r="F94" s="975" t="s">
        <v>402</v>
      </c>
      <c r="G94" s="1533">
        <v>16</v>
      </c>
      <c r="H94" s="1533">
        <v>56</v>
      </c>
      <c r="I94" s="1533">
        <v>896</v>
      </c>
      <c r="J94" s="2411">
        <v>1077.4677777777779</v>
      </c>
      <c r="K94" s="2411">
        <f t="shared" si="4"/>
        <v>67.341736111111118</v>
      </c>
      <c r="L94" s="2582">
        <f>K94*(1-(VLOOKUP($A94,'Cennik numeryczny'!$A$2:$N$1462,14,FALSE)))</f>
        <v>67.341736111111118</v>
      </c>
      <c r="M94" s="1683" t="str">
        <f>VLOOKUP($A94,'Cennik numeryczny'!$A$2:$K$1857,10,FALSE)</f>
        <v>A</v>
      </c>
      <c r="N94" s="1684">
        <f>VLOOKUP($A94,'Cennik numeryczny'!$A$2:$K$1857,11,FALSE)</f>
        <v>16</v>
      </c>
      <c r="O94" s="1685" t="s">
        <v>3825</v>
      </c>
      <c r="P94" s="503"/>
      <c r="Q94" s="353"/>
      <c r="R94" s="647"/>
      <c r="S94" s="626"/>
      <c r="T94" s="625"/>
    </row>
    <row r="95" spans="1:20" s="763" customFormat="1" ht="14" thickTop="1" thickBot="1">
      <c r="A95" s="1607" t="s">
        <v>4984</v>
      </c>
      <c r="B95" s="1608" t="s">
        <v>4983</v>
      </c>
      <c r="C95" s="1646" t="s">
        <v>4986</v>
      </c>
      <c r="D95" s="1298" t="s">
        <v>4985</v>
      </c>
      <c r="E95" s="1672">
        <v>1.2</v>
      </c>
      <c r="F95" s="1301" t="s">
        <v>403</v>
      </c>
      <c r="G95" s="1302" t="s">
        <v>2888</v>
      </c>
      <c r="H95" s="1302">
        <v>45</v>
      </c>
      <c r="I95" s="1302">
        <v>900</v>
      </c>
      <c r="J95" s="2407">
        <v>1189.1022222222223</v>
      </c>
      <c r="K95" s="2407">
        <f>J95/20</f>
        <v>59.455111111111115</v>
      </c>
      <c r="L95" s="2409">
        <f>K95*(1-(VLOOKUP($A95,'Cennik numeryczny'!$A$2:$N$1462,14,FALSE)))</f>
        <v>59.455111111111115</v>
      </c>
      <c r="M95" s="1609" t="str">
        <f>VLOOKUP($A95,'Cennik numeryczny'!$A$2:$K$1857,10,FALSE)</f>
        <v>C</v>
      </c>
      <c r="N95" s="1610">
        <f>VLOOKUP($A95,'Cennik numeryczny'!$A$2:$K$1857,11,FALSE)</f>
        <v>900</v>
      </c>
      <c r="O95" s="1611" t="s">
        <v>3825</v>
      </c>
      <c r="P95" s="503"/>
      <c r="Q95" s="353"/>
      <c r="R95" s="830"/>
      <c r="T95" s="758"/>
    </row>
    <row r="96" spans="1:20" ht="14" thickTop="1" thickBot="1">
      <c r="A96" s="50"/>
      <c r="B96" s="51"/>
      <c r="C96" s="51"/>
      <c r="D96" s="54"/>
      <c r="E96" s="330"/>
      <c r="F96" s="338"/>
      <c r="G96" s="51"/>
      <c r="H96" s="51"/>
      <c r="I96" s="51"/>
      <c r="J96" s="51"/>
      <c r="K96" s="51"/>
      <c r="L96" s="496"/>
      <c r="M96" s="590"/>
      <c r="N96" s="590"/>
      <c r="O96" s="529"/>
    </row>
    <row r="97" spans="1:6">
      <c r="A97" s="123"/>
      <c r="B97" s="123"/>
      <c r="C97" s="123"/>
      <c r="D97" s="123"/>
      <c r="E97" s="331"/>
      <c r="F97" s="339"/>
    </row>
    <row r="98" spans="1:6">
      <c r="A98" s="123"/>
      <c r="B98" s="123"/>
      <c r="C98" s="123"/>
      <c r="D98" s="123"/>
      <c r="E98" s="331"/>
      <c r="F98" s="339"/>
    </row>
    <row r="99" spans="1:6">
      <c r="A99" s="123"/>
      <c r="B99" s="123"/>
      <c r="C99" s="123"/>
      <c r="D99" s="123"/>
      <c r="E99" s="331"/>
      <c r="F99" s="339"/>
    </row>
    <row r="100" spans="1:6">
      <c r="A100" s="123"/>
      <c r="B100" s="123"/>
      <c r="C100" s="123"/>
      <c r="D100" s="123"/>
      <c r="E100" s="331"/>
      <c r="F100" s="339"/>
    </row>
    <row r="101" spans="1:6">
      <c r="A101" s="123"/>
      <c r="B101" s="123"/>
      <c r="C101" s="123"/>
      <c r="D101" s="123"/>
      <c r="E101" s="331"/>
      <c r="F101" s="339"/>
    </row>
    <row r="102" spans="1:6">
      <c r="A102" s="123"/>
      <c r="B102" s="123"/>
      <c r="C102" s="123"/>
      <c r="D102" s="123"/>
      <c r="E102" s="331"/>
      <c r="F102" s="339"/>
    </row>
    <row r="103" spans="1:6">
      <c r="A103" s="123"/>
      <c r="B103" s="123"/>
      <c r="C103" s="123"/>
      <c r="D103" s="123"/>
      <c r="E103" s="331"/>
      <c r="F103" s="339"/>
    </row>
    <row r="104" spans="1:6">
      <c r="A104" s="123"/>
      <c r="B104" s="123"/>
      <c r="C104" s="123"/>
      <c r="D104" s="123"/>
      <c r="E104" s="331"/>
      <c r="F104" s="339"/>
    </row>
    <row r="105" spans="1:6">
      <c r="A105" s="123"/>
      <c r="B105" s="123"/>
      <c r="C105" s="123"/>
      <c r="D105" s="123"/>
      <c r="E105" s="331"/>
      <c r="F105" s="339"/>
    </row>
    <row r="106" spans="1:6">
      <c r="A106" s="123"/>
      <c r="B106" s="123"/>
      <c r="C106" s="123"/>
      <c r="D106" s="123"/>
      <c r="E106" s="331"/>
      <c r="F106" s="339"/>
    </row>
    <row r="107" spans="1:6">
      <c r="A107" s="123"/>
      <c r="B107" s="123"/>
      <c r="C107" s="123"/>
      <c r="D107" s="123"/>
      <c r="E107" s="331"/>
      <c r="F107" s="339"/>
    </row>
    <row r="108" spans="1:6">
      <c r="A108" s="123"/>
      <c r="B108" s="123"/>
      <c r="C108" s="123"/>
      <c r="D108" s="123"/>
      <c r="E108" s="331"/>
      <c r="F108" s="339"/>
    </row>
    <row r="109" spans="1:6">
      <c r="A109" s="123"/>
      <c r="B109" s="123"/>
      <c r="C109" s="123"/>
      <c r="D109" s="123"/>
      <c r="E109" s="331"/>
      <c r="F109" s="339"/>
    </row>
    <row r="110" spans="1:6">
      <c r="A110" s="123"/>
      <c r="B110" s="123"/>
      <c r="C110" s="123"/>
      <c r="D110" s="123"/>
      <c r="E110" s="331"/>
      <c r="F110" s="339"/>
    </row>
    <row r="111" spans="1:6">
      <c r="A111" s="123"/>
      <c r="B111" s="123"/>
      <c r="C111" s="123"/>
      <c r="D111" s="123"/>
      <c r="E111" s="331"/>
      <c r="F111" s="339"/>
    </row>
    <row r="112" spans="1:6">
      <c r="A112" s="123"/>
      <c r="B112" s="123"/>
      <c r="C112" s="123"/>
      <c r="D112" s="123"/>
      <c r="E112" s="331"/>
      <c r="F112" s="339"/>
    </row>
    <row r="113" spans="1:6">
      <c r="A113" s="123"/>
      <c r="B113" s="123"/>
      <c r="C113" s="123"/>
      <c r="D113" s="123"/>
      <c r="E113" s="331"/>
      <c r="F113" s="339"/>
    </row>
    <row r="114" spans="1:6">
      <c r="A114" s="123"/>
      <c r="B114" s="123"/>
      <c r="C114" s="123"/>
      <c r="D114" s="123"/>
      <c r="E114" s="331"/>
      <c r="F114" s="339"/>
    </row>
    <row r="115" spans="1:6">
      <c r="A115" s="123"/>
      <c r="B115" s="123"/>
      <c r="C115" s="123"/>
      <c r="D115" s="123"/>
      <c r="E115" s="331"/>
      <c r="F115" s="339"/>
    </row>
    <row r="116" spans="1:6">
      <c r="B116" s="123"/>
      <c r="C116" s="123"/>
      <c r="D116" s="123"/>
      <c r="E116" s="331"/>
      <c r="F116" s="339"/>
    </row>
    <row r="117" spans="1:6">
      <c r="B117" s="123"/>
      <c r="C117" s="123"/>
      <c r="D117" s="123"/>
      <c r="E117" s="331"/>
      <c r="F117" s="339"/>
    </row>
    <row r="118" spans="1:6">
      <c r="B118" s="123"/>
      <c r="C118" s="123"/>
      <c r="D118" s="123"/>
      <c r="E118" s="331"/>
      <c r="F118" s="339"/>
    </row>
    <row r="119" spans="1:6">
      <c r="B119" s="123"/>
      <c r="C119" s="123"/>
      <c r="D119" s="123"/>
      <c r="E119" s="331"/>
      <c r="F119" s="339"/>
    </row>
    <row r="120" spans="1:6">
      <c r="B120" s="123"/>
      <c r="C120" s="123"/>
      <c r="D120" s="123"/>
      <c r="E120" s="331"/>
      <c r="F120" s="339"/>
    </row>
    <row r="121" spans="1:6">
      <c r="B121" s="123"/>
      <c r="C121" s="123"/>
      <c r="D121" s="123"/>
      <c r="E121" s="331"/>
      <c r="F121" s="339"/>
    </row>
    <row r="122" spans="1:6">
      <c r="B122" s="123"/>
      <c r="C122" s="123"/>
      <c r="D122" s="123"/>
      <c r="E122" s="331"/>
      <c r="F122" s="339"/>
    </row>
    <row r="123" spans="1:6">
      <c r="B123" s="123"/>
      <c r="C123" s="123"/>
      <c r="D123" s="123"/>
      <c r="E123" s="331"/>
      <c r="F123" s="339"/>
    </row>
  </sheetData>
  <autoFilter ref="M1:M124" xr:uid="{00000000-0001-0000-0F00-000000000000}"/>
  <phoneticPr fontId="0" type="noConversion"/>
  <pageMargins left="0.59055118110236227" right="0.59055118110236227" top="0.78740157480314965" bottom="0.63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ignoredErrors>
    <ignoredError sqref="F18:F20 F37 F7 F27:F32 F75 F22:F25 F72 F87 F89:F90 F77 F48:F58 F61:F62 F39:F46 F64:F70" twoDigitTextYear="1"/>
    <ignoredError sqref="G29 G20 G22:G24 G89:G90" numberStoredAsText="1"/>
    <ignoredError sqref="K19 K38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7"/>
  <dimension ref="A1:Q70"/>
  <sheetViews>
    <sheetView zoomScaleNormal="80" zoomScaleSheetLayoutView="75" workbookViewId="0"/>
  </sheetViews>
  <sheetFormatPr defaultColWidth="9.1796875" defaultRowHeight="12.5"/>
  <cols>
    <col min="1" max="1" width="14.453125" style="6" customWidth="1"/>
    <col min="2" max="2" width="25.453125" style="6" customWidth="1"/>
    <col min="3" max="3" width="16.54296875" style="6" customWidth="1"/>
    <col min="4" max="4" width="22.453125" style="6" customWidth="1"/>
    <col min="5" max="5" width="11" style="6" customWidth="1"/>
    <col min="6" max="6" width="12.54296875" style="6" customWidth="1"/>
    <col min="7" max="7" width="11.1796875" style="6" customWidth="1"/>
    <col min="8" max="8" width="12.54296875" style="6" customWidth="1"/>
    <col min="9" max="9" width="14.54296875" style="6" customWidth="1"/>
    <col min="10" max="10" width="14.1796875" style="6" customWidth="1"/>
    <col min="11" max="11" width="16.1796875" style="1094" customWidth="1"/>
    <col min="12" max="12" width="16.1796875" style="6" customWidth="1"/>
    <col min="13" max="13" width="13.453125" style="6" customWidth="1"/>
    <col min="14" max="15" width="10.453125" style="150" customWidth="1"/>
    <col min="16" max="16" width="12.453125" style="150" customWidth="1"/>
    <col min="17" max="16384" width="9.1796875" style="6"/>
  </cols>
  <sheetData>
    <row r="1" spans="1:17" ht="18">
      <c r="A1" s="18" t="s">
        <v>131</v>
      </c>
      <c r="B1" s="17" t="s">
        <v>263</v>
      </c>
      <c r="C1" s="8"/>
      <c r="D1" s="8"/>
      <c r="E1" s="8"/>
      <c r="F1" s="8"/>
      <c r="G1" s="8"/>
      <c r="H1" s="8"/>
      <c r="I1" s="8"/>
      <c r="J1" s="8"/>
      <c r="K1" s="1091"/>
      <c r="L1" s="8"/>
      <c r="M1" s="493"/>
      <c r="N1" s="588"/>
      <c r="O1" s="588"/>
      <c r="P1" s="517"/>
    </row>
    <row r="2" spans="1:17" ht="33" customHeight="1" thickBot="1">
      <c r="A2" s="204"/>
      <c r="B2" s="205"/>
      <c r="C2" s="205"/>
      <c r="D2" s="205"/>
      <c r="E2" s="206"/>
      <c r="F2" s="205"/>
      <c r="G2" s="205"/>
      <c r="H2" s="205"/>
      <c r="I2" s="205"/>
      <c r="J2" s="205"/>
      <c r="K2" s="1092"/>
      <c r="L2" s="205"/>
      <c r="M2" s="494"/>
      <c r="N2" s="589"/>
      <c r="O2" s="589"/>
      <c r="P2" s="518"/>
    </row>
    <row r="3" spans="1:17" ht="33" customHeight="1" thickBot="1">
      <c r="A3" s="221" t="s">
        <v>72</v>
      </c>
      <c r="B3" s="220" t="s">
        <v>81</v>
      </c>
      <c r="C3" s="61" t="s">
        <v>807</v>
      </c>
      <c r="D3" s="61" t="s">
        <v>3065</v>
      </c>
      <c r="E3" s="228" t="s">
        <v>94</v>
      </c>
      <c r="F3" s="61" t="s">
        <v>90</v>
      </c>
      <c r="G3" s="61" t="s">
        <v>104</v>
      </c>
      <c r="H3" s="61" t="s">
        <v>92</v>
      </c>
      <c r="I3" s="61" t="s">
        <v>86</v>
      </c>
      <c r="J3" s="104" t="s">
        <v>990</v>
      </c>
      <c r="K3" s="61" t="s">
        <v>991</v>
      </c>
      <c r="L3" s="104" t="s">
        <v>989</v>
      </c>
      <c r="M3" s="674" t="s">
        <v>1184</v>
      </c>
      <c r="N3" s="559" t="s">
        <v>2711</v>
      </c>
      <c r="O3" s="104" t="s">
        <v>1305</v>
      </c>
      <c r="P3" s="514" t="s">
        <v>3824</v>
      </c>
    </row>
    <row r="4" spans="1:17" ht="13.5" thickTop="1">
      <c r="A4" s="842" t="s">
        <v>3448</v>
      </c>
      <c r="B4" s="352" t="s">
        <v>1274</v>
      </c>
      <c r="C4" s="731" t="s">
        <v>490</v>
      </c>
      <c r="D4" s="730" t="s">
        <v>491</v>
      </c>
      <c r="E4" s="843">
        <v>1.2</v>
      </c>
      <c r="F4" s="845" t="s">
        <v>549</v>
      </c>
      <c r="G4" s="846">
        <v>15</v>
      </c>
      <c r="H4" s="847">
        <v>50</v>
      </c>
      <c r="I4" s="847">
        <v>800</v>
      </c>
      <c r="J4" s="1551">
        <v>1995.49</v>
      </c>
      <c r="K4" s="1551">
        <f>'Dopłaty stopowe'!$R$3*G4</f>
        <v>289.84500000000003</v>
      </c>
      <c r="L4" s="1552">
        <f>(J4+K4)/G4</f>
        <v>152.35566666666668</v>
      </c>
      <c r="M4" s="1391">
        <f>(J4*(1-(VLOOKUP(A4,'Cennik numeryczny'!$A$2:$N$1462,14,FALSE)))+K4)/G4</f>
        <v>152.35566666666668</v>
      </c>
      <c r="N4" s="1065" t="str">
        <f>VLOOKUP($A4,'Cennik numeryczny'!$A$2:$K$1857,10,FALSE)</f>
        <v>A</v>
      </c>
      <c r="O4" s="1069">
        <f>VLOOKUP($A4,'Cennik numeryczny'!$A$2:$K$1857,11,FALSE)</f>
        <v>15</v>
      </c>
      <c r="P4" s="1044" t="s">
        <v>3825</v>
      </c>
      <c r="Q4" s="353"/>
    </row>
    <row r="5" spans="1:17" s="1277" customFormat="1" ht="13.5" thickBot="1">
      <c r="A5" s="1271" t="s">
        <v>3988</v>
      </c>
      <c r="B5" s="1272"/>
      <c r="C5" s="1257"/>
      <c r="D5" s="1273"/>
      <c r="E5" s="1257">
        <v>1.2</v>
      </c>
      <c r="F5" s="1274" t="s">
        <v>403</v>
      </c>
      <c r="G5" s="1275" t="s">
        <v>2888</v>
      </c>
      <c r="H5" s="1276">
        <v>192</v>
      </c>
      <c r="I5" s="1276">
        <v>960</v>
      </c>
      <c r="J5" s="1663">
        <v>3289.47</v>
      </c>
      <c r="K5" s="1663">
        <f>'Dopłaty stopowe'!$R$3*20</f>
        <v>386.46000000000004</v>
      </c>
      <c r="L5" s="2423">
        <f>(J5+K5)/20</f>
        <v>183.79649999999998</v>
      </c>
      <c r="M5" s="1502">
        <f>(J5*(1-(VLOOKUP(A5,'Cennik numeryczny'!$A$2:$N$1462,14,FALSE)))+K5)/20</f>
        <v>183.79649999999998</v>
      </c>
      <c r="N5" s="1479" t="str">
        <f>VLOOKUP($A5,'Cennik numeryczny'!$A$2:$K$1857,10,FALSE)</f>
        <v>C</v>
      </c>
      <c r="O5" s="1686">
        <f>VLOOKUP($A5,'Cennik numeryczny'!$A$2:$K$1857,11,FALSE)</f>
        <v>640</v>
      </c>
      <c r="P5" s="1668" t="s">
        <v>3825</v>
      </c>
      <c r="Q5" s="353"/>
    </row>
    <row r="6" spans="1:17" ht="13.5" thickTop="1">
      <c r="A6" s="842" t="s">
        <v>3449</v>
      </c>
      <c r="B6" s="352" t="s">
        <v>1275</v>
      </c>
      <c r="C6" s="731" t="s">
        <v>492</v>
      </c>
      <c r="D6" s="730" t="s">
        <v>493</v>
      </c>
      <c r="E6" s="843">
        <v>1.2</v>
      </c>
      <c r="F6" s="2498" t="s">
        <v>549</v>
      </c>
      <c r="G6" s="844">
        <v>15</v>
      </c>
      <c r="H6" s="769">
        <v>50</v>
      </c>
      <c r="I6" s="769">
        <v>800</v>
      </c>
      <c r="J6" s="1543">
        <v>2578.41</v>
      </c>
      <c r="K6" s="1543">
        <f>'Dopłaty stopowe'!$R$5*G6</f>
        <v>440.00100000000003</v>
      </c>
      <c r="L6" s="1544">
        <f>(J6+K6)/G6</f>
        <v>201.22740000000002</v>
      </c>
      <c r="M6" s="1405">
        <f>(J6*(1-(VLOOKUP(A6,'Cennik numeryczny'!$A$2:$N$1462,14,FALSE)))+K6)/G6</f>
        <v>201.22740000000002</v>
      </c>
      <c r="N6" s="1406" t="str">
        <f>VLOOKUP($A6,'Cennik numeryczny'!$A$2:$K$1857,10,FALSE)</f>
        <v>A</v>
      </c>
      <c r="O6" s="1407">
        <f>VLOOKUP($A6,'Cennik numeryczny'!$A$2:$K$1857,11,FALSE)</f>
        <v>15</v>
      </c>
      <c r="P6" s="1408" t="s">
        <v>3825</v>
      </c>
      <c r="Q6" s="353"/>
    </row>
    <row r="7" spans="1:17" s="626" customFormat="1" ht="13.5" thickBot="1">
      <c r="A7" s="836" t="s">
        <v>3986</v>
      </c>
      <c r="B7" s="837"/>
      <c r="C7" s="779"/>
      <c r="D7" s="838"/>
      <c r="E7" s="779">
        <v>1.2</v>
      </c>
      <c r="F7" s="839" t="s">
        <v>403</v>
      </c>
      <c r="G7" s="840" t="s">
        <v>2888</v>
      </c>
      <c r="H7" s="841">
        <v>192</v>
      </c>
      <c r="I7" s="841">
        <v>960</v>
      </c>
      <c r="J7" s="1557">
        <v>4060.09</v>
      </c>
      <c r="K7" s="1557">
        <f>'Dopłaty stopowe'!$R$5*20</f>
        <v>586.66800000000001</v>
      </c>
      <c r="L7" s="2411">
        <f>(J7+K7)/20</f>
        <v>232.33789999999999</v>
      </c>
      <c r="M7" s="1400">
        <f>(J7*(1-(VLOOKUP(A7,'Cennik numeryczny'!$A$2:$N$1462,14,FALSE)))+K7)/20</f>
        <v>232.33789999999999</v>
      </c>
      <c r="N7" s="1068" t="str">
        <f>VLOOKUP($A7,'Cennik numeryczny'!$A$2:$K$1857,10,FALSE)</f>
        <v>A</v>
      </c>
      <c r="O7" s="1178">
        <f>VLOOKUP($A7,'Cennik numeryczny'!$A$2:$K$1857,11,FALSE)</f>
        <v>20</v>
      </c>
      <c r="P7" s="1063" t="s">
        <v>3825</v>
      </c>
      <c r="Q7" s="353"/>
    </row>
    <row r="8" spans="1:17" ht="13.5" thickTop="1">
      <c r="A8" s="842" t="s">
        <v>3450</v>
      </c>
      <c r="B8" s="352" t="s">
        <v>1276</v>
      </c>
      <c r="C8" s="731" t="s">
        <v>494</v>
      </c>
      <c r="D8" s="730" t="s">
        <v>495</v>
      </c>
      <c r="E8" s="843">
        <v>1.2</v>
      </c>
      <c r="F8" s="845" t="s">
        <v>549</v>
      </c>
      <c r="G8" s="846">
        <v>15</v>
      </c>
      <c r="H8" s="847">
        <v>50</v>
      </c>
      <c r="I8" s="847">
        <v>800</v>
      </c>
      <c r="J8" s="1551">
        <v>2540.25</v>
      </c>
      <c r="K8" s="1551">
        <f>'Dopłaty stopowe'!$R9*G8</f>
        <v>360.1395</v>
      </c>
      <c r="L8" s="1552">
        <f>(J8+K8)/G8</f>
        <v>193.35930000000002</v>
      </c>
      <c r="M8" s="1391">
        <f>(J8*(1-(VLOOKUP(A8,'Cennik numeryczny'!$A$2:$N$1462,14,FALSE)))+K8)/G8</f>
        <v>193.35930000000002</v>
      </c>
      <c r="N8" s="1065" t="str">
        <f>VLOOKUP($A8,'Cennik numeryczny'!$A$2:$K$1857,10,FALSE)</f>
        <v>A</v>
      </c>
      <c r="O8" s="1069">
        <f>VLOOKUP($A8,'Cennik numeryczny'!$A$2:$K$1857,11,FALSE)</f>
        <v>15</v>
      </c>
      <c r="P8" s="1044" t="s">
        <v>3825</v>
      </c>
      <c r="Q8" s="353"/>
    </row>
    <row r="9" spans="1:17" s="626" customFormat="1" ht="13.5" thickBot="1">
      <c r="A9" s="836" t="s">
        <v>3990</v>
      </c>
      <c r="B9" s="837"/>
      <c r="C9" s="779"/>
      <c r="D9" s="838"/>
      <c r="E9" s="779">
        <v>1.2</v>
      </c>
      <c r="F9" s="839" t="s">
        <v>403</v>
      </c>
      <c r="G9" s="840" t="s">
        <v>2888</v>
      </c>
      <c r="H9" s="841">
        <v>192</v>
      </c>
      <c r="I9" s="841">
        <v>960</v>
      </c>
      <c r="J9" s="1557">
        <v>4030.82</v>
      </c>
      <c r="K9" s="1557">
        <f>'Dopłaty stopowe'!$R9*20</f>
        <v>480.18599999999998</v>
      </c>
      <c r="L9" s="2411">
        <f>(J9+K9)/20</f>
        <v>225.55030000000002</v>
      </c>
      <c r="M9" s="1400">
        <f>(J9*(1-(VLOOKUP(A9,'Cennik numeryczny'!$A$2:$N$1462,14,FALSE)))+K9)/20</f>
        <v>225.55030000000002</v>
      </c>
      <c r="N9" s="1068" t="str">
        <f>VLOOKUP($A9,'Cennik numeryczny'!$A$2:$K$1857,10,FALSE)</f>
        <v>A</v>
      </c>
      <c r="O9" s="1178">
        <f>VLOOKUP($A9,'Cennik numeryczny'!$A$2:$K$1857,11,FALSE)</f>
        <v>20</v>
      </c>
      <c r="P9" s="1063" t="s">
        <v>3825</v>
      </c>
      <c r="Q9" s="353"/>
    </row>
    <row r="10" spans="1:17" s="626" customFormat="1" ht="13.5" thickTop="1">
      <c r="A10" s="842" t="s">
        <v>3984</v>
      </c>
      <c r="B10" s="352" t="s">
        <v>3985</v>
      </c>
      <c r="C10" s="731" t="s">
        <v>5524</v>
      </c>
      <c r="D10" s="730" t="s">
        <v>5523</v>
      </c>
      <c r="E10" s="843">
        <v>1.2</v>
      </c>
      <c r="F10" s="845" t="s">
        <v>549</v>
      </c>
      <c r="G10" s="846">
        <v>15</v>
      </c>
      <c r="H10" s="847">
        <v>50</v>
      </c>
      <c r="I10" s="847">
        <v>800</v>
      </c>
      <c r="J10" s="1551">
        <v>3161.06</v>
      </c>
      <c r="K10" s="1551">
        <f>'Dopłaty stopowe'!$R10*G10</f>
        <v>492.20249999999999</v>
      </c>
      <c r="L10" s="1552">
        <f>(J10+K10)/G10</f>
        <v>243.55083333333332</v>
      </c>
      <c r="M10" s="1391">
        <f>(J10*(1-(VLOOKUP(A10,'Cennik numeryczny'!$A$2:$N$1462,14,FALSE)))+K10)/G10</f>
        <v>243.55083333333332</v>
      </c>
      <c r="N10" s="1065" t="str">
        <f>VLOOKUP($A10,'Cennik numeryczny'!$A$2:$K$1857,10,FALSE)</f>
        <v>C</v>
      </c>
      <c r="O10" s="1069">
        <f>VLOOKUP($A10,'Cennik numeryczny'!$A$2:$K$1857,11,FALSE)</f>
        <v>945</v>
      </c>
      <c r="P10" s="1044" t="s">
        <v>3825</v>
      </c>
      <c r="Q10" s="353"/>
    </row>
    <row r="11" spans="1:17" s="626" customFormat="1" ht="13.5" thickBot="1">
      <c r="A11" s="836" t="s">
        <v>3987</v>
      </c>
      <c r="B11" s="837"/>
      <c r="C11" s="779"/>
      <c r="D11" s="838"/>
      <c r="E11" s="779">
        <v>1.2</v>
      </c>
      <c r="F11" s="839" t="s">
        <v>403</v>
      </c>
      <c r="G11" s="840" t="s">
        <v>2888</v>
      </c>
      <c r="H11" s="841">
        <v>120</v>
      </c>
      <c r="I11" s="841">
        <v>600</v>
      </c>
      <c r="J11" s="1557">
        <v>4319.72</v>
      </c>
      <c r="K11" s="1557">
        <f>'Dopłaty stopowe'!$R10*20</f>
        <v>656.27</v>
      </c>
      <c r="L11" s="2411">
        <f>(J11+K11)/20</f>
        <v>248.79949999999999</v>
      </c>
      <c r="M11" s="1400">
        <f>(J11*(1-(VLOOKUP(A11,'Cennik numeryczny'!$A$2:$N$1462,14,FALSE)))+K11)/20</f>
        <v>248.79949999999999</v>
      </c>
      <c r="N11" s="1068" t="str">
        <f>VLOOKUP($A11,'Cennik numeryczny'!$A$2:$K$1857,10,FALSE)</f>
        <v>M</v>
      </c>
      <c r="O11" s="1178">
        <f>VLOOKUP($A11,'Cennik numeryczny'!$A$2:$K$1857,11,FALSE)</f>
        <v>640</v>
      </c>
      <c r="P11" s="1063" t="s">
        <v>3825</v>
      </c>
      <c r="Q11" s="353"/>
    </row>
    <row r="12" spans="1:17" ht="13.5" thickTop="1">
      <c r="A12" s="835" t="s">
        <v>3491</v>
      </c>
      <c r="B12" s="352" t="s">
        <v>3129</v>
      </c>
      <c r="C12" s="731" t="s">
        <v>496</v>
      </c>
      <c r="D12" s="730" t="s">
        <v>497</v>
      </c>
      <c r="E12" s="843">
        <v>1.2</v>
      </c>
      <c r="F12" s="845" t="s">
        <v>549</v>
      </c>
      <c r="G12" s="846">
        <v>15</v>
      </c>
      <c r="H12" s="847">
        <v>63</v>
      </c>
      <c r="I12" s="847">
        <v>945</v>
      </c>
      <c r="J12" s="1551">
        <v>2806.03</v>
      </c>
      <c r="K12" s="1551">
        <f>'Dopłaty stopowe'!$R23*G12</f>
        <v>415.32149999999996</v>
      </c>
      <c r="L12" s="1552">
        <f>(J12+K12)/G12</f>
        <v>214.75676666666669</v>
      </c>
      <c r="M12" s="1391">
        <f>(J12*(1-(VLOOKUP(A12,'Cennik numeryczny'!$A$2:$N$1462,14,FALSE)))+K12)/G12</f>
        <v>214.75676666666669</v>
      </c>
      <c r="N12" s="1065" t="str">
        <f>VLOOKUP($A12,'Cennik numeryczny'!$A$2:$K$1857,10,FALSE)</f>
        <v>A</v>
      </c>
      <c r="O12" s="1069">
        <f>VLOOKUP($A12,'Cennik numeryczny'!$A$2:$K$1857,11,FALSE)</f>
        <v>15</v>
      </c>
      <c r="P12" s="1044" t="s">
        <v>3825</v>
      </c>
      <c r="Q12" s="353"/>
    </row>
    <row r="13" spans="1:17" s="626" customFormat="1" ht="13.5" thickBot="1">
      <c r="A13" s="848" t="s">
        <v>4004</v>
      </c>
      <c r="B13" s="352"/>
      <c r="C13" s="731"/>
      <c r="D13" s="730"/>
      <c r="E13" s="731">
        <v>1.2</v>
      </c>
      <c r="F13" s="849" t="s">
        <v>403</v>
      </c>
      <c r="G13" s="840" t="s">
        <v>2888</v>
      </c>
      <c r="H13" s="850">
        <v>120</v>
      </c>
      <c r="I13" s="850">
        <v>600</v>
      </c>
      <c r="J13" s="1556">
        <v>3957.91</v>
      </c>
      <c r="K13" s="1557">
        <f>'Dopłaty stopowe'!$R23*20</f>
        <v>553.76199999999994</v>
      </c>
      <c r="L13" s="2410">
        <f>(J13+K13)/20</f>
        <v>225.58359999999999</v>
      </c>
      <c r="M13" s="1423">
        <f>(J13*(1-(VLOOKUP(A13,'Cennik numeryczny'!$A$2:$N$1462,14,FALSE)))+K13)/20</f>
        <v>225.58359999999999</v>
      </c>
      <c r="N13" s="1086" t="str">
        <f>VLOOKUP($A13,'Cennik numeryczny'!$A$2:$K$1857,10,FALSE)</f>
        <v>A</v>
      </c>
      <c r="O13" s="1089">
        <f>VLOOKUP($A13,'Cennik numeryczny'!$A$2:$K$1857,11,FALSE)</f>
        <v>20</v>
      </c>
      <c r="P13" s="1090" t="s">
        <v>3825</v>
      </c>
      <c r="Q13" s="353"/>
    </row>
    <row r="14" spans="1:17" ht="14" thickTop="1" thickBot="1">
      <c r="A14" s="1607" t="s">
        <v>3451</v>
      </c>
      <c r="B14" s="1687" t="s">
        <v>1219</v>
      </c>
      <c r="C14" s="1298" t="s">
        <v>977</v>
      </c>
      <c r="D14" s="1299" t="s">
        <v>976</v>
      </c>
      <c r="E14" s="1298">
        <v>1.2</v>
      </c>
      <c r="F14" s="1673" t="s">
        <v>549</v>
      </c>
      <c r="G14" s="1675">
        <v>15</v>
      </c>
      <c r="H14" s="1302">
        <v>50</v>
      </c>
      <c r="I14" s="1302">
        <v>800</v>
      </c>
      <c r="J14" s="2407">
        <v>2782.49</v>
      </c>
      <c r="K14" s="2407">
        <f>'Dopłaty stopowe'!$R$3*G14</f>
        <v>289.84500000000003</v>
      </c>
      <c r="L14" s="2422">
        <f>(J14+K14)/G14</f>
        <v>204.82233333333335</v>
      </c>
      <c r="M14" s="2409">
        <f>(J14*(1-(VLOOKUP(A14,'Cennik numeryczny'!$A$2:$N$1462,14,FALSE)))+K14)/G14</f>
        <v>204.82233333333335</v>
      </c>
      <c r="N14" s="1609" t="str">
        <f>VLOOKUP($A14,'Cennik numeryczny'!$A$2:$K$1857,10,FALSE)</f>
        <v>A</v>
      </c>
      <c r="O14" s="1688">
        <f>VLOOKUP($A14,'Cennik numeryczny'!$A$2:$K$1857,11,FALSE)</f>
        <v>15</v>
      </c>
      <c r="P14" s="1611" t="s">
        <v>3825</v>
      </c>
      <c r="Q14" s="353"/>
    </row>
    <row r="15" spans="1:17" ht="14" thickTop="1" thickBot="1">
      <c r="A15" s="1607" t="s">
        <v>3452</v>
      </c>
      <c r="B15" s="1687" t="s">
        <v>1220</v>
      </c>
      <c r="C15" s="1298" t="s">
        <v>979</v>
      </c>
      <c r="D15" s="1299" t="s">
        <v>978</v>
      </c>
      <c r="E15" s="731">
        <v>1.2</v>
      </c>
      <c r="F15" s="1673" t="s">
        <v>549</v>
      </c>
      <c r="G15" s="1675">
        <v>15</v>
      </c>
      <c r="H15" s="769">
        <v>50</v>
      </c>
      <c r="I15" s="769">
        <v>800</v>
      </c>
      <c r="J15" s="2407">
        <v>2726.18</v>
      </c>
      <c r="K15" s="2407">
        <f>'Dopłaty stopowe'!$R$5*G15</f>
        <v>440.00100000000003</v>
      </c>
      <c r="L15" s="2422">
        <f>(J15+K15)/G15</f>
        <v>211.07873333333333</v>
      </c>
      <c r="M15" s="2409">
        <f>(J15*(1-(VLOOKUP(A15,'Cennik numeryczny'!$A$2:$N$1462,14,FALSE)))+K15)/G15</f>
        <v>211.07873333333333</v>
      </c>
      <c r="N15" s="1609" t="str">
        <f>VLOOKUP($A15,'Cennik numeryczny'!$A$2:$K$1857,10,FALSE)</f>
        <v>A</v>
      </c>
      <c r="O15" s="1688">
        <f>VLOOKUP($A15,'Cennik numeryczny'!$A$2:$K$1857,11,FALSE)</f>
        <v>15</v>
      </c>
      <c r="P15" s="1611" t="s">
        <v>3825</v>
      </c>
      <c r="Q15" s="353"/>
    </row>
    <row r="16" spans="1:17" ht="14" thickTop="1" thickBot="1">
      <c r="A16" s="1607" t="s">
        <v>3453</v>
      </c>
      <c r="B16" s="1687" t="s">
        <v>1221</v>
      </c>
      <c r="C16" s="731" t="s">
        <v>981</v>
      </c>
      <c r="D16" s="730" t="s">
        <v>980</v>
      </c>
      <c r="E16" s="1298">
        <v>1.2</v>
      </c>
      <c r="F16" s="1673" t="s">
        <v>549</v>
      </c>
      <c r="G16" s="1675">
        <v>15</v>
      </c>
      <c r="H16" s="1302">
        <v>50</v>
      </c>
      <c r="I16" s="1302">
        <v>800</v>
      </c>
      <c r="J16" s="1557">
        <v>2520.91</v>
      </c>
      <c r="K16" s="2407">
        <f>'Dopłaty stopowe'!$R9*G16</f>
        <v>360.1395</v>
      </c>
      <c r="L16" s="2411">
        <f>(J16+K16)/G16</f>
        <v>192.06996666666666</v>
      </c>
      <c r="M16" s="1400">
        <f>(J16*(1-(VLOOKUP(A16,'Cennik numeryczny'!$A$2:$N$1462,14,FALSE)))+K16)/G16</f>
        <v>192.06996666666666</v>
      </c>
      <c r="N16" s="1068" t="str">
        <f>VLOOKUP($A16,'Cennik numeryczny'!$A$2:$K$1857,10,FALSE)</f>
        <v>A</v>
      </c>
      <c r="O16" s="1688">
        <f>VLOOKUP($A16,'Cennik numeryczny'!$A$2:$K$1857,11,FALSE)</f>
        <v>15</v>
      </c>
      <c r="P16" s="1611" t="s">
        <v>3825</v>
      </c>
      <c r="Q16" s="353"/>
    </row>
    <row r="17" spans="1:17" ht="14" thickTop="1" thickBot="1">
      <c r="A17" s="1607" t="s">
        <v>3454</v>
      </c>
      <c r="B17" s="501" t="s">
        <v>1222</v>
      </c>
      <c r="C17" s="1298" t="s">
        <v>983</v>
      </c>
      <c r="D17" s="1298" t="s">
        <v>982</v>
      </c>
      <c r="E17" s="1298">
        <v>1.2</v>
      </c>
      <c r="F17" s="1673" t="s">
        <v>549</v>
      </c>
      <c r="G17" s="1675">
        <v>15</v>
      </c>
      <c r="H17" s="1302">
        <v>50</v>
      </c>
      <c r="I17" s="1302">
        <v>800</v>
      </c>
      <c r="J17" s="2407">
        <v>3120.97</v>
      </c>
      <c r="K17" s="2407">
        <f>'Dopłaty stopowe'!$R10*G17</f>
        <v>492.20249999999999</v>
      </c>
      <c r="L17" s="2422">
        <f t="shared" ref="L17:L23" si="0">(J17+K17)/G17</f>
        <v>240.87816666666666</v>
      </c>
      <c r="M17" s="2409">
        <f>(J17*(1-(VLOOKUP(A17,'Cennik numeryczny'!$A$2:$N$1462,14,FALSE)))+K17)/G17</f>
        <v>240.87816666666666</v>
      </c>
      <c r="N17" s="1609" t="str">
        <f>VLOOKUP($A17,'Cennik numeryczny'!$A$2:$K$1857,10,FALSE)</f>
        <v>S</v>
      </c>
      <c r="O17" s="1688">
        <f>VLOOKUP($A17,'Cennik numeryczny'!$A$2:$K$1857,11,FALSE)</f>
        <v>15</v>
      </c>
      <c r="P17" s="1611" t="s">
        <v>3825</v>
      </c>
      <c r="Q17" s="353"/>
    </row>
    <row r="18" spans="1:17" s="656" customFormat="1" ht="26.5" thickTop="1" thickBot="1">
      <c r="A18" s="1555" t="s">
        <v>4627</v>
      </c>
      <c r="B18" s="378" t="s">
        <v>5387</v>
      </c>
      <c r="C18" s="1678" t="s">
        <v>3664</v>
      </c>
      <c r="D18" s="1298" t="s">
        <v>3665</v>
      </c>
      <c r="E18" s="1298">
        <v>1.2</v>
      </c>
      <c r="F18" s="1673" t="s">
        <v>549</v>
      </c>
      <c r="G18" s="1675">
        <v>15</v>
      </c>
      <c r="H18" s="1689">
        <v>63</v>
      </c>
      <c r="I18" s="1689">
        <v>945</v>
      </c>
      <c r="J18" s="2422">
        <v>3858.13</v>
      </c>
      <c r="K18" s="2407">
        <f>'Dopłaty stopowe'!$R25*G18</f>
        <v>475.911</v>
      </c>
      <c r="L18" s="2407">
        <f t="shared" si="0"/>
        <v>288.9360666666667</v>
      </c>
      <c r="M18" s="830">
        <f>(J18*(1-(VLOOKUP(A18,'Cennik numeryczny'!$A$2:$N$1462,14,FALSE)))+K18)/G18</f>
        <v>288.9360666666667</v>
      </c>
      <c r="N18" s="1609" t="str">
        <f>VLOOKUP($A18,'Cennik numeryczny'!$A$2:$K$1857,10,FALSE)</f>
        <v>A</v>
      </c>
      <c r="O18" s="1688">
        <f>VLOOKUP($A18,'Cennik numeryczny'!$A$2:$K$1857,11,FALSE)</f>
        <v>15</v>
      </c>
      <c r="P18" s="1611" t="s">
        <v>3825</v>
      </c>
      <c r="Q18" s="353"/>
    </row>
    <row r="19" spans="1:17" s="1277" customFormat="1" ht="13.5" thickTop="1">
      <c r="A19" s="762">
        <v>12026600</v>
      </c>
      <c r="B19" s="1690" t="s">
        <v>3849</v>
      </c>
      <c r="C19" s="1246" t="s">
        <v>3851</v>
      </c>
      <c r="D19" s="1307" t="s">
        <v>3850</v>
      </c>
      <c r="E19" s="1307">
        <v>1.2</v>
      </c>
      <c r="F19" s="1453" t="s">
        <v>569</v>
      </c>
      <c r="G19" s="1691">
        <v>5</v>
      </c>
      <c r="H19" s="1691">
        <v>24</v>
      </c>
      <c r="I19" s="1691">
        <v>120</v>
      </c>
      <c r="J19" s="2408">
        <v>4500</v>
      </c>
      <c r="K19" s="1450">
        <v>0</v>
      </c>
      <c r="L19" s="1450">
        <f>(J19+K19)/G19</f>
        <v>900</v>
      </c>
      <c r="M19" s="1450">
        <f>(J19*(1-(VLOOKUP(A19,'Cennik numeryczny'!$A$2:$N$1462,14,FALSE)))+K19)/G19</f>
        <v>900</v>
      </c>
      <c r="N19" s="1307" t="str">
        <f>VLOOKUP($A19,'Cennik numeryczny'!$A$2:$K$1857,10,FALSE)</f>
        <v>C</v>
      </c>
      <c r="O19" s="762">
        <f>VLOOKUP($A19,'Cennik numeryczny'!$A$2:$K$1857,11,FALSE)</f>
        <v>230</v>
      </c>
      <c r="P19" s="1659" t="s">
        <v>3825</v>
      </c>
      <c r="Q19" s="353"/>
    </row>
    <row r="20" spans="1:17" s="1277" customFormat="1" ht="13.5" thickBot="1">
      <c r="A20" s="1306">
        <v>12026800</v>
      </c>
      <c r="B20" s="1207"/>
      <c r="C20" s="1269"/>
      <c r="D20" s="1306"/>
      <c r="E20" s="1306">
        <v>1.2</v>
      </c>
      <c r="F20" s="1661" t="s">
        <v>549</v>
      </c>
      <c r="G20" s="1692">
        <v>15</v>
      </c>
      <c r="H20" s="1692">
        <v>24</v>
      </c>
      <c r="I20" s="1692">
        <v>360</v>
      </c>
      <c r="J20" s="2421">
        <v>13500</v>
      </c>
      <c r="K20" s="1454">
        <v>0</v>
      </c>
      <c r="L20" s="1454">
        <f t="shared" si="0"/>
        <v>900</v>
      </c>
      <c r="M20" s="1454">
        <f>(J20*(1-(VLOOKUP(A20,'Cennik numeryczny'!$A$2:$N$1462,14,FALSE)))+K20)/G20</f>
        <v>900</v>
      </c>
      <c r="N20" s="1455" t="str">
        <f>VLOOKUP($A20,'Cennik numeryczny'!$A$2:$K$1857,10,FALSE)</f>
        <v>C</v>
      </c>
      <c r="O20" s="1664">
        <f>VLOOKUP($A20,'Cennik numeryczny'!$A$2:$K$1857,11,FALSE)</f>
        <v>105</v>
      </c>
      <c r="P20" s="1668" t="s">
        <v>3825</v>
      </c>
      <c r="Q20" s="353"/>
    </row>
    <row r="21" spans="1:17" s="656" customFormat="1" ht="14" thickTop="1" thickBot="1">
      <c r="A21" s="899">
        <v>1531129840</v>
      </c>
      <c r="B21" s="1608" t="s">
        <v>3392</v>
      </c>
      <c r="C21" s="1678" t="s">
        <v>5525</v>
      </c>
      <c r="D21" s="1298" t="s">
        <v>3394</v>
      </c>
      <c r="E21" s="1298">
        <v>1.2</v>
      </c>
      <c r="F21" s="1673" t="s">
        <v>404</v>
      </c>
      <c r="G21" s="1693">
        <v>16</v>
      </c>
      <c r="H21" s="1674">
        <v>56</v>
      </c>
      <c r="I21" s="1674">
        <v>896</v>
      </c>
      <c r="J21" s="2422">
        <v>1762.56</v>
      </c>
      <c r="K21" s="1557">
        <f>'Dopłaty stopowe'!$R$5*G21</f>
        <v>469.33440000000002</v>
      </c>
      <c r="L21" s="2411">
        <f t="shared" si="0"/>
        <v>139.49340000000001</v>
      </c>
      <c r="M21" s="1400">
        <f>(J21*(1-(VLOOKUP(A21,'Cennik numeryczny'!$A$2:$N$1462,14,FALSE)))+K21)/G21</f>
        <v>139.49340000000001</v>
      </c>
      <c r="N21" s="1609" t="str">
        <f>VLOOKUP($A21,'Cennik numeryczny'!$A$2:$K$1857,10,FALSE)</f>
        <v>A</v>
      </c>
      <c r="O21" s="1688">
        <f>VLOOKUP($A21,'Cennik numeryczny'!$A$2:$K$1857,11,FALSE)</f>
        <v>16</v>
      </c>
      <c r="P21" s="1611" t="s">
        <v>3825</v>
      </c>
      <c r="Q21" s="353"/>
    </row>
    <row r="22" spans="1:17" s="656" customFormat="1" ht="14" thickTop="1" thickBot="1">
      <c r="A22" s="869">
        <v>1534129840</v>
      </c>
      <c r="B22" s="1608" t="s">
        <v>3393</v>
      </c>
      <c r="C22" s="1678"/>
      <c r="D22" s="1298" t="s">
        <v>3395</v>
      </c>
      <c r="E22" s="1298">
        <v>1.2</v>
      </c>
      <c r="F22" s="1673" t="s">
        <v>404</v>
      </c>
      <c r="G22" s="1693">
        <v>16</v>
      </c>
      <c r="H22" s="1674">
        <v>56</v>
      </c>
      <c r="I22" s="1674">
        <v>896</v>
      </c>
      <c r="J22" s="2422">
        <v>1694.02</v>
      </c>
      <c r="K22" s="1557">
        <f>'Dopłaty stopowe'!$R$26*G22</f>
        <v>271.75040000000001</v>
      </c>
      <c r="L22" s="2422">
        <f t="shared" si="0"/>
        <v>122.86064999999999</v>
      </c>
      <c r="M22" s="2409">
        <f>(J22*(1-(VLOOKUP(A22,'Cennik numeryczny'!$A$2:$N$1462,14,FALSE)))+K22)/G22</f>
        <v>122.86064999999999</v>
      </c>
      <c r="N22" s="1609" t="str">
        <f>VLOOKUP($A22,'Cennik numeryczny'!$A$2:$K$1857,10,FALSE)</f>
        <v>A</v>
      </c>
      <c r="O22" s="1688">
        <f>VLOOKUP($A22,'Cennik numeryczny'!$A$2:$K$1857,11,FALSE)</f>
        <v>16</v>
      </c>
      <c r="P22" s="1611" t="s">
        <v>3825</v>
      </c>
      <c r="Q22" s="353"/>
    </row>
    <row r="23" spans="1:17" s="656" customFormat="1" ht="14" thickTop="1" thickBot="1">
      <c r="A23" s="869">
        <v>1537129840</v>
      </c>
      <c r="B23" s="1608" t="s">
        <v>3396</v>
      </c>
      <c r="C23" s="1678" t="s">
        <v>3398</v>
      </c>
      <c r="D23" s="1678" t="s">
        <v>3397</v>
      </c>
      <c r="E23" s="1298">
        <v>1.2</v>
      </c>
      <c r="F23" s="1673" t="s">
        <v>404</v>
      </c>
      <c r="G23" s="1693">
        <v>16</v>
      </c>
      <c r="H23" s="1674">
        <v>56</v>
      </c>
      <c r="I23" s="1674">
        <v>896</v>
      </c>
      <c r="J23" s="2422">
        <v>2327.98</v>
      </c>
      <c r="K23" s="1557">
        <f>'Dopłaty stopowe'!$R23*G23</f>
        <v>443.00959999999998</v>
      </c>
      <c r="L23" s="2422">
        <f t="shared" si="0"/>
        <v>173.18684999999999</v>
      </c>
      <c r="M23" s="2409">
        <f>(J23*(1-(VLOOKUP(A23,'Cennik numeryczny'!$A$2:$N$1462,14,FALSE)))+K23)/G23</f>
        <v>173.18684999999999</v>
      </c>
      <c r="N23" s="1609" t="str">
        <f>VLOOKUP($A23,'Cennik numeryczny'!$A$2:$K$1857,10,FALSE)</f>
        <v>C</v>
      </c>
      <c r="O23" s="1688">
        <f>VLOOKUP($A23,'Cennik numeryczny'!$A$2:$K$1857,11,FALSE)</f>
        <v>896</v>
      </c>
      <c r="P23" s="1611" t="s">
        <v>3825</v>
      </c>
      <c r="Q23" s="353"/>
    </row>
    <row r="24" spans="1:17" ht="14" thickTop="1" thickBot="1">
      <c r="A24" s="869" t="s">
        <v>1322</v>
      </c>
      <c r="B24" s="501" t="s">
        <v>1323</v>
      </c>
      <c r="C24" s="1678" t="s">
        <v>602</v>
      </c>
      <c r="D24" s="1678" t="s">
        <v>1303</v>
      </c>
      <c r="E24" s="1298">
        <v>1.2</v>
      </c>
      <c r="F24" s="1673" t="s">
        <v>569</v>
      </c>
      <c r="G24" s="1693" t="s">
        <v>2888</v>
      </c>
      <c r="H24" s="1674">
        <v>240</v>
      </c>
      <c r="I24" s="1674">
        <v>1080</v>
      </c>
      <c r="J24" s="2422">
        <v>7093.6</v>
      </c>
      <c r="K24" s="1547">
        <f>'Dopłaty stopowe'!$R$47*20</f>
        <v>1088.0219999999999</v>
      </c>
      <c r="L24" s="2422">
        <f>(J24+K24)/20</f>
        <v>409.08109999999999</v>
      </c>
      <c r="M24" s="2409">
        <f>(J24*(1-(VLOOKUP(A24,'Cennik numeryczny'!$A$2:$N$1462,14,FALSE)))+K24)/20</f>
        <v>409.08109999999999</v>
      </c>
      <c r="N24" s="1609" t="str">
        <f>VLOOKUP($A24,'Cennik numeryczny'!$A$2:$K$1857,10,FALSE)</f>
        <v>A</v>
      </c>
      <c r="O24" s="1688">
        <f>VLOOKUP($A24,'Cennik numeryczny'!$A$2:$K$1857,11,FALSE)</f>
        <v>20</v>
      </c>
      <c r="P24" s="1611" t="s">
        <v>3825</v>
      </c>
      <c r="Q24" s="353"/>
    </row>
    <row r="25" spans="1:17" ht="14" thickTop="1" thickBot="1">
      <c r="A25" s="50"/>
      <c r="B25" s="51"/>
      <c r="C25" s="51"/>
      <c r="D25" s="54"/>
      <c r="E25" s="51"/>
      <c r="F25" s="51"/>
      <c r="G25" s="51"/>
      <c r="H25" s="51"/>
      <c r="I25" s="51"/>
      <c r="J25" s="51"/>
      <c r="K25" s="1093"/>
      <c r="L25" s="51"/>
      <c r="M25" s="496"/>
      <c r="N25" s="590"/>
      <c r="O25" s="590"/>
      <c r="P25" s="529"/>
    </row>
    <row r="26" spans="1:17">
      <c r="A26" s="196"/>
      <c r="B26" s="123"/>
      <c r="C26" s="123"/>
      <c r="D26" s="123"/>
      <c r="E26" s="123"/>
      <c r="F26" s="123"/>
      <c r="G26" s="123"/>
      <c r="H26" s="123"/>
      <c r="I26" s="123"/>
      <c r="J26" s="123"/>
      <c r="K26" s="1137"/>
      <c r="L26" s="123"/>
      <c r="M26" s="123"/>
      <c r="N26" s="187"/>
      <c r="O26" s="187"/>
      <c r="P26" s="187"/>
    </row>
    <row r="27" spans="1:17">
      <c r="A27" s="196" t="s">
        <v>3289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137"/>
      <c r="L27" s="123"/>
      <c r="M27" s="123"/>
      <c r="N27" s="187"/>
      <c r="O27" s="187"/>
      <c r="P27" s="187"/>
    </row>
    <row r="28" spans="1:17">
      <c r="A28" s="196"/>
      <c r="B28" s="123"/>
      <c r="C28" s="123"/>
      <c r="D28" s="123"/>
      <c r="E28" s="123"/>
      <c r="F28" s="123"/>
      <c r="G28" s="123"/>
      <c r="H28" s="123"/>
      <c r="I28" s="123"/>
      <c r="J28" s="123"/>
      <c r="K28" s="1137"/>
      <c r="L28" s="123"/>
      <c r="M28" s="123"/>
      <c r="N28" s="187"/>
      <c r="O28" s="187"/>
      <c r="P28" s="187"/>
    </row>
    <row r="29" spans="1:17">
      <c r="A29" s="196"/>
      <c r="B29" s="123"/>
      <c r="C29" s="123"/>
      <c r="D29" s="123"/>
      <c r="E29" s="123"/>
      <c r="F29" s="123"/>
      <c r="G29" s="123"/>
      <c r="H29" s="123"/>
      <c r="I29" s="123"/>
      <c r="J29" s="123"/>
      <c r="K29" s="1137"/>
      <c r="L29" s="123"/>
      <c r="M29" s="123"/>
      <c r="N29" s="187"/>
      <c r="O29" s="187"/>
      <c r="P29" s="187"/>
    </row>
    <row r="30" spans="1:17">
      <c r="A30" s="196"/>
      <c r="B30" s="123"/>
      <c r="C30" s="123"/>
      <c r="D30" s="123"/>
      <c r="E30" s="123"/>
      <c r="F30" s="123"/>
      <c r="G30" s="123"/>
      <c r="H30" s="123"/>
      <c r="I30" s="123"/>
      <c r="J30" s="123"/>
      <c r="K30" s="1137"/>
      <c r="L30" s="123"/>
      <c r="M30" s="123"/>
      <c r="N30" s="187"/>
      <c r="O30" s="187"/>
      <c r="P30" s="187"/>
    </row>
    <row r="31" spans="1:17">
      <c r="A31" s="196"/>
      <c r="B31" s="123"/>
      <c r="C31" s="123"/>
      <c r="D31" s="123"/>
      <c r="E31" s="123"/>
      <c r="F31" s="123"/>
      <c r="G31" s="123"/>
      <c r="H31" s="123"/>
      <c r="I31" s="123"/>
      <c r="J31" s="123"/>
      <c r="K31" s="1137"/>
      <c r="L31" s="123"/>
      <c r="M31" s="123"/>
      <c r="N31" s="187"/>
      <c r="O31" s="187"/>
      <c r="P31" s="187"/>
    </row>
    <row r="32" spans="1:17">
      <c r="A32" s="196"/>
      <c r="B32" s="123"/>
      <c r="C32" s="123"/>
      <c r="D32" s="123"/>
      <c r="E32" s="123"/>
      <c r="F32" s="123"/>
      <c r="G32" s="123"/>
      <c r="H32" s="123"/>
      <c r="I32" s="123"/>
      <c r="J32" s="123"/>
      <c r="K32" s="1137"/>
      <c r="L32" s="123"/>
      <c r="M32" s="123"/>
      <c r="N32" s="187"/>
      <c r="O32" s="187"/>
      <c r="P32" s="187"/>
    </row>
    <row r="33" spans="1:16">
      <c r="A33" s="196"/>
      <c r="B33" s="123"/>
      <c r="C33" s="123"/>
      <c r="D33" s="123"/>
      <c r="E33" s="123"/>
      <c r="F33" s="123"/>
      <c r="G33" s="123"/>
      <c r="H33" s="123"/>
      <c r="I33" s="123"/>
      <c r="J33" s="123"/>
      <c r="K33" s="1137"/>
      <c r="L33" s="123"/>
      <c r="M33" s="123"/>
      <c r="N33" s="187"/>
      <c r="O33" s="187"/>
      <c r="P33" s="187"/>
    </row>
    <row r="34" spans="1:16">
      <c r="A34" s="196"/>
      <c r="B34" s="123"/>
      <c r="C34" s="123"/>
      <c r="D34" s="123"/>
      <c r="E34" s="123"/>
      <c r="F34" s="123"/>
      <c r="G34" s="123"/>
      <c r="H34" s="123"/>
      <c r="I34" s="123"/>
      <c r="J34" s="123"/>
      <c r="K34" s="1137"/>
      <c r="L34" s="123"/>
      <c r="M34" s="123"/>
      <c r="N34" s="187"/>
      <c r="O34" s="187"/>
      <c r="P34" s="187"/>
    </row>
    <row r="35" spans="1:16">
      <c r="A35" s="196"/>
      <c r="B35" s="123"/>
      <c r="C35" s="123"/>
      <c r="D35" s="123"/>
      <c r="E35" s="123"/>
      <c r="F35" s="123"/>
      <c r="G35" s="123"/>
      <c r="H35" s="123"/>
      <c r="I35" s="123"/>
      <c r="J35" s="123"/>
      <c r="K35" s="1137"/>
      <c r="L35" s="123"/>
      <c r="M35" s="123"/>
      <c r="N35" s="187"/>
      <c r="O35" s="187"/>
      <c r="P35" s="187"/>
    </row>
    <row r="36" spans="1:16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137"/>
      <c r="L36" s="123"/>
      <c r="M36" s="123"/>
      <c r="N36" s="187"/>
      <c r="O36" s="187"/>
      <c r="P36" s="187"/>
    </row>
    <row r="37" spans="1:16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137"/>
      <c r="L37" s="123"/>
      <c r="M37" s="123"/>
      <c r="N37" s="187"/>
      <c r="O37" s="187"/>
      <c r="P37" s="187"/>
    </row>
    <row r="38" spans="1:16">
      <c r="A38" s="123"/>
      <c r="B38" s="123"/>
      <c r="C38" s="123"/>
      <c r="D38" s="123"/>
      <c r="E38" s="123"/>
      <c r="F38" s="123"/>
    </row>
    <row r="39" spans="1:16">
      <c r="A39" s="123"/>
      <c r="B39" s="123"/>
      <c r="C39" s="123"/>
      <c r="D39" s="123"/>
      <c r="E39" s="123"/>
      <c r="F39" s="123"/>
    </row>
    <row r="40" spans="1:16">
      <c r="A40" s="123"/>
      <c r="B40" s="123"/>
      <c r="C40" s="123"/>
      <c r="D40" s="123"/>
      <c r="E40" s="123"/>
      <c r="F40" s="123"/>
    </row>
    <row r="41" spans="1:16">
      <c r="A41" s="123"/>
      <c r="B41" s="123"/>
      <c r="C41" s="123"/>
      <c r="D41" s="123"/>
      <c r="E41" s="123"/>
      <c r="F41" s="123"/>
    </row>
    <row r="42" spans="1:16">
      <c r="A42" s="123"/>
      <c r="B42" s="123"/>
      <c r="C42" s="123"/>
      <c r="D42" s="123"/>
      <c r="E42" s="123"/>
      <c r="F42" s="123"/>
    </row>
    <row r="43" spans="1:16">
      <c r="A43" s="123"/>
      <c r="B43" s="123"/>
      <c r="C43" s="123"/>
      <c r="D43" s="123"/>
      <c r="E43" s="123"/>
      <c r="F43" s="123"/>
    </row>
    <row r="44" spans="1:16">
      <c r="A44" s="123"/>
      <c r="B44" s="123"/>
      <c r="C44" s="123"/>
      <c r="D44" s="123"/>
      <c r="E44" s="123"/>
      <c r="F44" s="123"/>
    </row>
    <row r="45" spans="1:16">
      <c r="A45" s="123"/>
      <c r="B45" s="123"/>
      <c r="C45" s="123"/>
      <c r="D45" s="123"/>
      <c r="E45" s="123"/>
      <c r="F45" s="123"/>
    </row>
    <row r="46" spans="1:16">
      <c r="A46" s="123"/>
      <c r="B46" s="123"/>
      <c r="C46" s="123"/>
      <c r="D46" s="123"/>
      <c r="E46" s="123"/>
      <c r="F46" s="123"/>
    </row>
    <row r="47" spans="1:16">
      <c r="A47" s="123"/>
      <c r="B47" s="123"/>
      <c r="C47" s="123"/>
      <c r="D47" s="123"/>
      <c r="E47" s="123"/>
      <c r="F47" s="123"/>
    </row>
    <row r="48" spans="1:16">
      <c r="A48" s="123"/>
      <c r="B48" s="123"/>
      <c r="C48" s="123"/>
      <c r="D48" s="123"/>
      <c r="E48" s="123"/>
      <c r="F48" s="123"/>
    </row>
    <row r="49" spans="1:6">
      <c r="A49" s="123"/>
      <c r="B49" s="123"/>
      <c r="C49" s="123"/>
      <c r="D49" s="123"/>
      <c r="E49" s="123"/>
      <c r="F49" s="123"/>
    </row>
    <row r="50" spans="1:6">
      <c r="A50" s="123"/>
      <c r="B50" s="123"/>
      <c r="C50" s="123"/>
      <c r="D50" s="123"/>
      <c r="E50" s="123"/>
      <c r="F50" s="123"/>
    </row>
    <row r="51" spans="1:6">
      <c r="A51" s="123"/>
      <c r="B51" s="123"/>
      <c r="C51" s="123"/>
      <c r="D51" s="123"/>
      <c r="E51" s="123"/>
      <c r="F51" s="123"/>
    </row>
    <row r="52" spans="1:6">
      <c r="A52" s="123"/>
      <c r="B52" s="123"/>
      <c r="C52" s="123"/>
      <c r="D52" s="123"/>
      <c r="E52" s="123"/>
      <c r="F52" s="123"/>
    </row>
    <row r="53" spans="1:6">
      <c r="A53" s="123"/>
      <c r="B53" s="123"/>
      <c r="C53" s="123"/>
      <c r="D53" s="123"/>
      <c r="E53" s="123"/>
      <c r="F53" s="123"/>
    </row>
    <row r="54" spans="1:6">
      <c r="A54" s="123"/>
      <c r="B54" s="123"/>
      <c r="C54" s="123"/>
      <c r="D54" s="123"/>
      <c r="E54" s="123"/>
      <c r="F54" s="123"/>
    </row>
    <row r="55" spans="1:6">
      <c r="A55" s="123"/>
      <c r="B55" s="123"/>
      <c r="C55" s="123"/>
      <c r="D55" s="123"/>
      <c r="E55" s="123"/>
      <c r="F55" s="123"/>
    </row>
    <row r="56" spans="1:6">
      <c r="A56" s="123"/>
      <c r="B56" s="123"/>
      <c r="C56" s="123"/>
      <c r="D56" s="123"/>
      <c r="E56" s="123"/>
      <c r="F56" s="123"/>
    </row>
    <row r="57" spans="1:6">
      <c r="A57" s="123"/>
      <c r="B57" s="123"/>
      <c r="C57" s="123"/>
      <c r="D57" s="123"/>
      <c r="E57" s="123"/>
      <c r="F57" s="123"/>
    </row>
    <row r="58" spans="1:6">
      <c r="A58" s="123"/>
      <c r="B58" s="123"/>
      <c r="C58" s="123"/>
      <c r="D58" s="123"/>
      <c r="E58" s="123"/>
      <c r="F58" s="123"/>
    </row>
    <row r="59" spans="1:6">
      <c r="A59" s="123"/>
      <c r="B59" s="123"/>
      <c r="C59" s="123"/>
      <c r="D59" s="123"/>
      <c r="E59" s="123"/>
      <c r="F59" s="123"/>
    </row>
    <row r="60" spans="1:6">
      <c r="A60" s="123"/>
      <c r="B60" s="123"/>
      <c r="C60" s="123"/>
      <c r="D60" s="123"/>
      <c r="E60" s="123"/>
      <c r="F60" s="123"/>
    </row>
    <row r="61" spans="1:6">
      <c r="A61" s="123"/>
      <c r="B61" s="123"/>
      <c r="C61" s="123"/>
      <c r="D61" s="123"/>
      <c r="E61" s="123"/>
      <c r="F61" s="123"/>
    </row>
    <row r="62" spans="1:6">
      <c r="A62" s="123"/>
      <c r="B62" s="123"/>
      <c r="C62" s="123"/>
      <c r="D62" s="123"/>
      <c r="E62" s="123"/>
      <c r="F62" s="123"/>
    </row>
    <row r="63" spans="1:6">
      <c r="B63" s="123"/>
      <c r="C63" s="123"/>
      <c r="D63" s="123"/>
      <c r="E63" s="123"/>
      <c r="F63" s="123"/>
    </row>
    <row r="64" spans="1:6">
      <c r="B64" s="123"/>
      <c r="C64" s="123"/>
      <c r="D64" s="123"/>
      <c r="E64" s="123"/>
      <c r="F64" s="123"/>
    </row>
    <row r="65" spans="2:6">
      <c r="B65" s="123"/>
      <c r="C65" s="123"/>
      <c r="D65" s="123"/>
      <c r="E65" s="123"/>
      <c r="F65" s="123"/>
    </row>
    <row r="66" spans="2:6">
      <c r="B66" s="123"/>
      <c r="C66" s="123"/>
      <c r="D66" s="123"/>
      <c r="E66" s="123"/>
      <c r="F66" s="123"/>
    </row>
    <row r="67" spans="2:6">
      <c r="B67" s="123"/>
      <c r="C67" s="123"/>
      <c r="D67" s="123"/>
      <c r="E67" s="123"/>
      <c r="F67" s="123"/>
    </row>
    <row r="68" spans="2:6">
      <c r="B68" s="123"/>
      <c r="C68" s="123"/>
      <c r="D68" s="123"/>
      <c r="E68" s="123"/>
      <c r="F68" s="123"/>
    </row>
    <row r="69" spans="2:6">
      <c r="B69" s="123"/>
      <c r="C69" s="123"/>
      <c r="D69" s="123"/>
      <c r="E69" s="123"/>
      <c r="F69" s="123"/>
    </row>
    <row r="70" spans="2:6">
      <c r="B70" s="123"/>
      <c r="C70" s="123"/>
      <c r="D70" s="123"/>
      <c r="E70" s="123"/>
      <c r="F70" s="123"/>
    </row>
  </sheetData>
  <autoFilter ref="N1:N70" xr:uid="{00000000-0001-0000-1000-000000000000}"/>
  <phoneticPr fontId="0" type="noConversion"/>
  <pageMargins left="0.59055118110236227" right="0.59055118110236227" top="0.78740157480314965" bottom="0.59055118110236227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ignoredErrors>
    <ignoredError sqref="L5:M13" formula="1"/>
  </ignoredErrors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8"/>
  <dimension ref="A1:Q68"/>
  <sheetViews>
    <sheetView zoomScaleNormal="100" zoomScaleSheetLayoutView="75" workbookViewId="0"/>
  </sheetViews>
  <sheetFormatPr defaultColWidth="9.1796875" defaultRowHeight="12.5"/>
  <cols>
    <col min="1" max="1" width="14.453125" style="6" customWidth="1"/>
    <col min="2" max="2" width="23.81640625" style="6" customWidth="1"/>
    <col min="3" max="3" width="16.54296875" style="6" customWidth="1"/>
    <col min="4" max="4" width="16.81640625" style="6" customWidth="1"/>
    <col min="5" max="5" width="11" style="6" customWidth="1"/>
    <col min="6" max="6" width="12.54296875" style="6" customWidth="1"/>
    <col min="7" max="7" width="10.453125" style="6" customWidth="1"/>
    <col min="8" max="11" width="14.54296875" style="6" customWidth="1"/>
    <col min="12" max="12" width="12.54296875" style="6" customWidth="1"/>
    <col min="13" max="14" width="10.453125" style="150" customWidth="1"/>
    <col min="15" max="15" width="12.453125" style="150" customWidth="1"/>
    <col min="16" max="16" width="9.1796875" style="387"/>
    <col min="17" max="16384" width="9.1796875" style="6"/>
  </cols>
  <sheetData>
    <row r="1" spans="1:17" ht="18">
      <c r="A1" s="18" t="s">
        <v>328</v>
      </c>
      <c r="B1" s="17" t="s">
        <v>4379</v>
      </c>
      <c r="C1" s="8"/>
      <c r="D1" s="8"/>
      <c r="E1" s="8"/>
      <c r="F1" s="8"/>
      <c r="G1" s="8"/>
      <c r="H1" s="8"/>
      <c r="I1" s="8"/>
      <c r="J1" s="8"/>
      <c r="K1" s="8"/>
      <c r="L1" s="493"/>
      <c r="M1" s="588"/>
      <c r="N1" s="588"/>
      <c r="O1" s="517"/>
    </row>
    <row r="2" spans="1:17" ht="33" customHeight="1" thickBot="1">
      <c r="A2" s="204"/>
      <c r="B2" s="205"/>
      <c r="C2" s="205"/>
      <c r="D2" s="205"/>
      <c r="E2" s="206"/>
      <c r="F2" s="205"/>
      <c r="G2" s="205"/>
      <c r="H2" s="205"/>
      <c r="I2" s="205"/>
      <c r="J2" s="205"/>
      <c r="K2" s="205"/>
      <c r="L2" s="494"/>
      <c r="M2" s="589"/>
      <c r="N2" s="589"/>
      <c r="O2" s="518"/>
    </row>
    <row r="3" spans="1:17" ht="33" customHeight="1" thickBot="1">
      <c r="A3" s="230" t="s">
        <v>72</v>
      </c>
      <c r="B3" s="186" t="s">
        <v>81</v>
      </c>
      <c r="C3" s="96" t="s">
        <v>807</v>
      </c>
      <c r="D3" s="186" t="s">
        <v>717</v>
      </c>
      <c r="E3" s="228" t="s">
        <v>94</v>
      </c>
      <c r="F3" s="61" t="s">
        <v>90</v>
      </c>
      <c r="G3" s="61" t="s">
        <v>91</v>
      </c>
      <c r="H3" s="61" t="s">
        <v>92</v>
      </c>
      <c r="I3" s="61" t="s">
        <v>86</v>
      </c>
      <c r="J3" s="104" t="s">
        <v>93</v>
      </c>
      <c r="K3" s="61" t="s">
        <v>88</v>
      </c>
      <c r="L3" s="490" t="s">
        <v>1184</v>
      </c>
      <c r="M3" s="559" t="s">
        <v>2711</v>
      </c>
      <c r="N3" s="104" t="s">
        <v>1305</v>
      </c>
      <c r="O3" s="514" t="s">
        <v>3824</v>
      </c>
    </row>
    <row r="4" spans="1:17" ht="26.5" thickTop="1" thickBot="1">
      <c r="A4" s="325">
        <v>1470167730</v>
      </c>
      <c r="B4" s="1694" t="s">
        <v>5388</v>
      </c>
      <c r="C4" s="134" t="s">
        <v>602</v>
      </c>
      <c r="D4" s="238" t="s">
        <v>737</v>
      </c>
      <c r="E4" s="241">
        <v>1.6</v>
      </c>
      <c r="F4" s="337" t="s">
        <v>402</v>
      </c>
      <c r="G4" s="151">
        <v>16</v>
      </c>
      <c r="H4" s="151">
        <v>56</v>
      </c>
      <c r="I4" s="151">
        <v>896</v>
      </c>
      <c r="J4" s="2424">
        <v>2580.08</v>
      </c>
      <c r="K4" s="2424">
        <f>J4/G4</f>
        <v>161.255</v>
      </c>
      <c r="L4" s="2387">
        <f>K4*(1-(VLOOKUP($A4,'Cennik numeryczny'!$A$2:$N$1462,14,FALSE)))</f>
        <v>161.255</v>
      </c>
      <c r="M4" s="592" t="str">
        <f>VLOOKUP($A4,'Cennik numeryczny'!$A$2:$K$1857,10,FALSE)</f>
        <v>A</v>
      </c>
      <c r="N4" s="811">
        <f>VLOOKUP($A4,'Cennik numeryczny'!$A$2:$K$1857,11,FALSE)</f>
        <v>16</v>
      </c>
      <c r="O4" s="540" t="s">
        <v>3825</v>
      </c>
      <c r="P4" s="503"/>
      <c r="Q4" s="353"/>
    </row>
    <row r="5" spans="1:17" ht="13.5" customHeight="1" thickTop="1">
      <c r="A5" s="319">
        <v>1471167730</v>
      </c>
      <c r="B5" s="2691" t="s">
        <v>5389</v>
      </c>
      <c r="C5" s="2689" t="s">
        <v>602</v>
      </c>
      <c r="D5" s="2689" t="s">
        <v>738</v>
      </c>
      <c r="E5" s="124">
        <v>1.6</v>
      </c>
      <c r="F5" s="335" t="s">
        <v>402</v>
      </c>
      <c r="G5" s="128">
        <v>16</v>
      </c>
      <c r="H5" s="128">
        <v>56</v>
      </c>
      <c r="I5" s="128">
        <v>896</v>
      </c>
      <c r="J5" s="2425">
        <v>2453.98</v>
      </c>
      <c r="K5" s="2425">
        <f>J5/G5</f>
        <v>153.37375</v>
      </c>
      <c r="L5" s="2361">
        <f>K5*(1-(VLOOKUP($A5,'Cennik numeryczny'!$A$2:$N$1462,14,FALSE)))</f>
        <v>153.37375</v>
      </c>
      <c r="M5" s="570" t="str">
        <f>VLOOKUP($A5,'Cennik numeryczny'!$A$2:$K$1857,10,FALSE)</f>
        <v>A</v>
      </c>
      <c r="N5" s="790">
        <f>VLOOKUP($A5,'Cennik numeryczny'!$A$2:$K$1857,11,FALSE)</f>
        <v>16</v>
      </c>
      <c r="O5" s="521" t="s">
        <v>3825</v>
      </c>
      <c r="P5" s="503"/>
      <c r="Q5" s="353"/>
    </row>
    <row r="6" spans="1:17" ht="13.5" customHeight="1" thickBot="1">
      <c r="A6" s="328" t="s">
        <v>4571</v>
      </c>
      <c r="B6" s="2692"/>
      <c r="C6" s="2690"/>
      <c r="D6" s="2690"/>
      <c r="E6" s="322">
        <v>2.4</v>
      </c>
      <c r="F6" s="284" t="s">
        <v>4572</v>
      </c>
      <c r="G6" s="291">
        <v>12</v>
      </c>
      <c r="H6" s="291">
        <v>56</v>
      </c>
      <c r="I6" s="291">
        <v>672</v>
      </c>
      <c r="J6" s="2426">
        <v>2474.12</v>
      </c>
      <c r="K6" s="2426">
        <f>J6/G6</f>
        <v>206.17666666666665</v>
      </c>
      <c r="L6" s="2360">
        <f>K6*(1-(VLOOKUP($A6,'Cennik numeryczny'!$A$2:$N$1462,14,FALSE)))</f>
        <v>206.17666666666665</v>
      </c>
      <c r="M6" s="565" t="str">
        <f>VLOOKUP($A6,'Cennik numeryczny'!$A$2:$K$1857,10,FALSE)</f>
        <v>C</v>
      </c>
      <c r="N6" s="784">
        <f>VLOOKUP($A6,'Cennik numeryczny'!$A$2:$K$1857,11,FALSE)</f>
        <v>672</v>
      </c>
      <c r="O6" s="524" t="s">
        <v>3825</v>
      </c>
      <c r="P6" s="503"/>
      <c r="Q6" s="353"/>
    </row>
    <row r="7" spans="1:17" ht="26.5" thickTop="1" thickBot="1">
      <c r="A7" s="325">
        <v>1540167630</v>
      </c>
      <c r="B7" s="1694" t="s">
        <v>5390</v>
      </c>
      <c r="C7" s="134" t="s">
        <v>602</v>
      </c>
      <c r="D7" s="342" t="s">
        <v>739</v>
      </c>
      <c r="E7" s="241">
        <v>1.6</v>
      </c>
      <c r="F7" s="337" t="s">
        <v>401</v>
      </c>
      <c r="G7" s="157">
        <v>16</v>
      </c>
      <c r="H7" s="157">
        <v>56</v>
      </c>
      <c r="I7" s="157">
        <v>896</v>
      </c>
      <c r="J7" s="2427">
        <v>890.11</v>
      </c>
      <c r="K7" s="2427">
        <f t="shared" ref="K7:K25" si="0">J7/G7</f>
        <v>55.631875000000001</v>
      </c>
      <c r="L7" s="2428">
        <f>K7*(1-(VLOOKUP($A7,'Cennik numeryczny'!$A$2:$N$1462,14,FALSE)))</f>
        <v>55.631875000000001</v>
      </c>
      <c r="M7" s="591" t="str">
        <f>VLOOKUP($A7,'Cennik numeryczny'!$A$2:$K$1857,10,FALSE)</f>
        <v>A</v>
      </c>
      <c r="N7" s="810">
        <f>VLOOKUP($A7,'Cennik numeryczny'!$A$2:$K$1857,11,FALSE)</f>
        <v>16</v>
      </c>
      <c r="O7" s="519" t="s">
        <v>3825</v>
      </c>
      <c r="P7" s="503"/>
      <c r="Q7" s="353"/>
    </row>
    <row r="8" spans="1:17" ht="25.25" customHeight="1" thickTop="1" thickBot="1">
      <c r="A8" s="325" t="s">
        <v>217</v>
      </c>
      <c r="B8" s="1694" t="s">
        <v>5391</v>
      </c>
      <c r="C8" s="134"/>
      <c r="D8" s="342" t="s">
        <v>739</v>
      </c>
      <c r="E8" s="241">
        <v>4</v>
      </c>
      <c r="F8" s="337" t="s">
        <v>241</v>
      </c>
      <c r="G8" s="157">
        <v>25</v>
      </c>
      <c r="H8" s="157">
        <v>24</v>
      </c>
      <c r="I8" s="157">
        <v>600</v>
      </c>
      <c r="J8" s="2427">
        <v>1090.1099999999999</v>
      </c>
      <c r="K8" s="2427">
        <f t="shared" si="0"/>
        <v>43.604399999999998</v>
      </c>
      <c r="L8" s="2428">
        <f>K8*(1-(VLOOKUP($A8,'Cennik numeryczny'!$A$2:$N$1462,14,FALSE)))</f>
        <v>43.604399999999998</v>
      </c>
      <c r="M8" s="591" t="str">
        <f>VLOOKUP($A8,'Cennik numeryczny'!$A$2:$K$1857,10,FALSE)</f>
        <v>A</v>
      </c>
      <c r="N8" s="810">
        <f>VLOOKUP($A8,'Cennik numeryczny'!$A$2:$K$1857,11,FALSE)</f>
        <v>25</v>
      </c>
      <c r="O8" s="519" t="s">
        <v>3825</v>
      </c>
      <c r="P8" s="503"/>
      <c r="Q8" s="353"/>
    </row>
    <row r="9" spans="1:17" ht="26.5" thickTop="1" thickBot="1">
      <c r="A9" s="318">
        <v>1541167630</v>
      </c>
      <c r="B9" s="1694" t="s">
        <v>5392</v>
      </c>
      <c r="C9" s="243"/>
      <c r="D9" s="243" t="s">
        <v>984</v>
      </c>
      <c r="E9" s="122">
        <v>1.6</v>
      </c>
      <c r="F9" s="336" t="s">
        <v>401</v>
      </c>
      <c r="G9" s="147">
        <v>16</v>
      </c>
      <c r="H9" s="147">
        <v>56</v>
      </c>
      <c r="I9" s="147">
        <v>896</v>
      </c>
      <c r="J9" s="1447">
        <v>753.98</v>
      </c>
      <c r="K9" s="1447">
        <f>J9/G9</f>
        <v>47.123750000000001</v>
      </c>
      <c r="L9" s="2359">
        <f>K9*(1-(VLOOKUP($A9,'Cennik numeryczny'!$A$2:$N$1462,14,FALSE)))</f>
        <v>47.123750000000001</v>
      </c>
      <c r="M9" s="564" t="str">
        <f>VLOOKUP($A9,'Cennik numeryczny'!$A$2:$K$1857,10,FALSE)</f>
        <v>A</v>
      </c>
      <c r="N9" s="783">
        <f>VLOOKUP($A9,'Cennik numeryczny'!$A$2:$K$1857,11,FALSE)</f>
        <v>16</v>
      </c>
      <c r="O9" s="522" t="s">
        <v>3825</v>
      </c>
      <c r="P9" s="503"/>
      <c r="Q9" s="353"/>
    </row>
    <row r="10" spans="1:17" ht="26.5" thickTop="1" thickBot="1">
      <c r="A10" s="325">
        <v>1542167630</v>
      </c>
      <c r="B10" s="1694" t="s">
        <v>5393</v>
      </c>
      <c r="C10" s="134" t="s">
        <v>602</v>
      </c>
      <c r="D10" s="134" t="s">
        <v>740</v>
      </c>
      <c r="E10" s="241">
        <v>1.6</v>
      </c>
      <c r="F10" s="337" t="s">
        <v>401</v>
      </c>
      <c r="G10" s="157">
        <v>16</v>
      </c>
      <c r="H10" s="157">
        <v>56</v>
      </c>
      <c r="I10" s="157">
        <v>896</v>
      </c>
      <c r="J10" s="2427">
        <v>973.98</v>
      </c>
      <c r="K10" s="2427">
        <f t="shared" si="0"/>
        <v>60.873750000000001</v>
      </c>
      <c r="L10" s="2428">
        <f>K10*(1-(VLOOKUP($A10,'Cennik numeryczny'!$A$2:$N$1462,14,FALSE)))</f>
        <v>60.873750000000001</v>
      </c>
      <c r="M10" s="591" t="str">
        <f>VLOOKUP($A10,'Cennik numeryczny'!$A$2:$K$1857,10,FALSE)</f>
        <v>A</v>
      </c>
      <c r="N10" s="810">
        <f>VLOOKUP($A10,'Cennik numeryczny'!$A$2:$K$1857,11,FALSE)</f>
        <v>16</v>
      </c>
      <c r="O10" s="519" t="s">
        <v>3825</v>
      </c>
      <c r="P10" s="503"/>
      <c r="Q10" s="353"/>
    </row>
    <row r="11" spans="1:17" ht="26.5" thickTop="1" thickBot="1">
      <c r="A11" s="500" t="s">
        <v>1313</v>
      </c>
      <c r="B11" s="1694" t="s">
        <v>5394</v>
      </c>
      <c r="C11" s="134" t="s">
        <v>602</v>
      </c>
      <c r="D11" s="127" t="s">
        <v>984</v>
      </c>
      <c r="E11" s="241">
        <v>4</v>
      </c>
      <c r="F11" s="337" t="s">
        <v>241</v>
      </c>
      <c r="G11" s="157">
        <v>25</v>
      </c>
      <c r="H11" s="157">
        <v>24</v>
      </c>
      <c r="I11" s="157">
        <v>600</v>
      </c>
      <c r="J11" s="2424">
        <v>1155.3399999999999</v>
      </c>
      <c r="K11" s="2424">
        <f t="shared" si="0"/>
        <v>46.2136</v>
      </c>
      <c r="L11" s="2387">
        <f>K11*(1-(VLOOKUP($A11,'Cennik numeryczny'!$A$2:$N$1462,14,FALSE)))</f>
        <v>46.2136</v>
      </c>
      <c r="M11" s="592" t="str">
        <f>VLOOKUP($A11,'Cennik numeryczny'!$A$2:$K$1857,10,FALSE)</f>
        <v>A</v>
      </c>
      <c r="N11" s="811">
        <f>VLOOKUP($A11,'Cennik numeryczny'!$A$2:$K$1857,11,FALSE)</f>
        <v>25</v>
      </c>
      <c r="O11" s="540" t="s">
        <v>3825</v>
      </c>
      <c r="P11" s="503"/>
      <c r="Q11" s="353"/>
    </row>
    <row r="12" spans="1:17" ht="13.5" thickTop="1">
      <c r="A12" s="324">
        <v>1543127630</v>
      </c>
      <c r="B12" s="714" t="s">
        <v>3158</v>
      </c>
      <c r="C12" s="2093"/>
      <c r="D12" s="2093" t="s">
        <v>741</v>
      </c>
      <c r="E12" s="124">
        <v>1.2</v>
      </c>
      <c r="F12" s="335" t="s">
        <v>401</v>
      </c>
      <c r="G12" s="128">
        <v>16</v>
      </c>
      <c r="H12" s="128">
        <v>56</v>
      </c>
      <c r="I12" s="128">
        <v>896</v>
      </c>
      <c r="J12" s="2425">
        <v>933.98</v>
      </c>
      <c r="K12" s="2425">
        <f t="shared" si="0"/>
        <v>58.373750000000001</v>
      </c>
      <c r="L12" s="2361">
        <f>K12*(1-(VLOOKUP($A12,'Cennik numeryczny'!$A$2:$N$1462,14,FALSE)))</f>
        <v>58.373750000000001</v>
      </c>
      <c r="M12" s="570" t="str">
        <f>VLOOKUP($A12,'Cennik numeryczny'!$A$2:$K$1857,10,FALSE)</f>
        <v>A</v>
      </c>
      <c r="N12" s="790">
        <f>VLOOKUP($A12,'Cennik numeryczny'!$A$2:$K$1857,11,FALSE)</f>
        <v>16</v>
      </c>
      <c r="O12" s="521" t="s">
        <v>3825</v>
      </c>
      <c r="P12" s="503"/>
      <c r="Q12" s="353"/>
    </row>
    <row r="13" spans="1:17" ht="13" thickBot="1">
      <c r="A13" s="328">
        <v>1543167630</v>
      </c>
      <c r="B13" s="1695" t="s">
        <v>3157</v>
      </c>
      <c r="C13" s="120" t="s">
        <v>602</v>
      </c>
      <c r="D13" s="120"/>
      <c r="E13" s="322">
        <v>1.6</v>
      </c>
      <c r="F13" s="284" t="s">
        <v>401</v>
      </c>
      <c r="G13" s="291">
        <v>16</v>
      </c>
      <c r="H13" s="291">
        <v>56</v>
      </c>
      <c r="I13" s="291">
        <v>896</v>
      </c>
      <c r="J13" s="2426">
        <v>873.98</v>
      </c>
      <c r="K13" s="2426">
        <f t="shared" si="0"/>
        <v>54.623750000000001</v>
      </c>
      <c r="L13" s="2360">
        <f>K13*(1-(VLOOKUP($A13,'Cennik numeryczny'!$A$2:$N$1462,14,FALSE)))</f>
        <v>54.623750000000001</v>
      </c>
      <c r="M13" s="565" t="str">
        <f>VLOOKUP($A13,'Cennik numeryczny'!$A$2:$K$1857,10,FALSE)</f>
        <v>A</v>
      </c>
      <c r="N13" s="784">
        <f>VLOOKUP($A13,'Cennik numeryczny'!$A$2:$K$1857,11,FALSE)</f>
        <v>16</v>
      </c>
      <c r="O13" s="524" t="s">
        <v>3825</v>
      </c>
      <c r="P13" s="503"/>
      <c r="Q13" s="353"/>
    </row>
    <row r="14" spans="1:17" ht="13.5" thickTop="1">
      <c r="A14" s="319">
        <v>1550127730</v>
      </c>
      <c r="B14" s="714" t="s">
        <v>3160</v>
      </c>
      <c r="C14" s="341"/>
      <c r="D14" s="2093" t="s">
        <v>740</v>
      </c>
      <c r="E14" s="124">
        <v>1.2</v>
      </c>
      <c r="F14" s="335" t="s">
        <v>402</v>
      </c>
      <c r="G14" s="128">
        <v>16</v>
      </c>
      <c r="H14" s="128">
        <v>56</v>
      </c>
      <c r="I14" s="128">
        <v>896</v>
      </c>
      <c r="J14" s="2425">
        <v>1293.7</v>
      </c>
      <c r="K14" s="2425">
        <f t="shared" si="0"/>
        <v>80.856250000000003</v>
      </c>
      <c r="L14" s="2361">
        <f>K14*(1-(VLOOKUP($A14,'Cennik numeryczny'!$A$2:$N$1462,14,FALSE)))</f>
        <v>80.856250000000003</v>
      </c>
      <c r="M14" s="570" t="str">
        <f>VLOOKUP($A14,'Cennik numeryczny'!$A$2:$K$1857,10,FALSE)</f>
        <v>A</v>
      </c>
      <c r="N14" s="790">
        <f>VLOOKUP($A14,'Cennik numeryczny'!$A$2:$K$1857,11,FALSE)</f>
        <v>16</v>
      </c>
      <c r="O14" s="521" t="s">
        <v>3825</v>
      </c>
      <c r="P14" s="503"/>
      <c r="Q14" s="353"/>
    </row>
    <row r="15" spans="1:17" ht="13" thickBot="1">
      <c r="A15" s="328">
        <v>1550167730</v>
      </c>
      <c r="B15" s="1696" t="s">
        <v>3159</v>
      </c>
      <c r="C15" s="120"/>
      <c r="D15" s="127"/>
      <c r="E15" s="322">
        <v>1.6</v>
      </c>
      <c r="F15" s="284" t="s">
        <v>402</v>
      </c>
      <c r="G15" s="291">
        <v>16</v>
      </c>
      <c r="H15" s="291">
        <v>56</v>
      </c>
      <c r="I15" s="291">
        <v>896</v>
      </c>
      <c r="J15" s="2429">
        <v>1280.54</v>
      </c>
      <c r="K15" s="2429">
        <f t="shared" si="0"/>
        <v>80.033749999999998</v>
      </c>
      <c r="L15" s="2362">
        <f>K15*(1-(VLOOKUP($A15,'Cennik numeryczny'!$A$2:$N$1462,14,FALSE)))</f>
        <v>80.033749999999998</v>
      </c>
      <c r="M15" s="566" t="str">
        <f>VLOOKUP($A15,'Cennik numeryczny'!$A$2:$K$1857,10,FALSE)</f>
        <v>A</v>
      </c>
      <c r="N15" s="787">
        <f>VLOOKUP($A15,'Cennik numeryczny'!$A$2:$K$1857,11,FALSE)</f>
        <v>16</v>
      </c>
      <c r="O15" s="520" t="s">
        <v>3825</v>
      </c>
      <c r="P15" s="503"/>
      <c r="Q15" s="353"/>
    </row>
    <row r="16" spans="1:17" ht="26.5" thickTop="1" thickBot="1">
      <c r="A16" s="325">
        <v>1552167630</v>
      </c>
      <c r="B16" s="1694" t="s">
        <v>5395</v>
      </c>
      <c r="C16" s="134" t="s">
        <v>602</v>
      </c>
      <c r="D16" s="238" t="s">
        <v>736</v>
      </c>
      <c r="E16" s="241">
        <v>1.6</v>
      </c>
      <c r="F16" s="337" t="s">
        <v>401</v>
      </c>
      <c r="G16" s="157">
        <v>16</v>
      </c>
      <c r="H16" s="157">
        <v>56</v>
      </c>
      <c r="I16" s="157">
        <v>896</v>
      </c>
      <c r="J16" s="2427">
        <v>965.7</v>
      </c>
      <c r="K16" s="2427">
        <f t="shared" si="0"/>
        <v>60.356250000000003</v>
      </c>
      <c r="L16" s="2428">
        <f>K16*(1-(VLOOKUP($A16,'Cennik numeryczny'!$A$2:$N$1462,14,FALSE)))</f>
        <v>60.356250000000003</v>
      </c>
      <c r="M16" s="591" t="str">
        <f>VLOOKUP($A16,'Cennik numeryczny'!$A$2:$K$1857,10,FALSE)</f>
        <v>A</v>
      </c>
      <c r="N16" s="810">
        <f>VLOOKUP($A16,'Cennik numeryczny'!$A$2:$K$1857,11,FALSE)</f>
        <v>16</v>
      </c>
      <c r="O16" s="519" t="s">
        <v>3825</v>
      </c>
      <c r="P16" s="503"/>
      <c r="Q16" s="353"/>
    </row>
    <row r="17" spans="1:17" ht="26.5" thickTop="1" thickBot="1">
      <c r="A17" s="325" t="s">
        <v>218</v>
      </c>
      <c r="B17" s="1694" t="s">
        <v>5396</v>
      </c>
      <c r="C17" s="134" t="s">
        <v>602</v>
      </c>
      <c r="D17" s="238"/>
      <c r="E17" s="241">
        <v>3</v>
      </c>
      <c r="F17" s="337" t="s">
        <v>241</v>
      </c>
      <c r="G17" s="157">
        <v>25</v>
      </c>
      <c r="H17" s="157">
        <v>24</v>
      </c>
      <c r="I17" s="157">
        <v>600</v>
      </c>
      <c r="J17" s="2427">
        <v>1420</v>
      </c>
      <c r="K17" s="2427">
        <f t="shared" si="0"/>
        <v>56.8</v>
      </c>
      <c r="L17" s="2428">
        <f>K17*(1-(VLOOKUP($A17,'Cennik numeryczny'!$A$2:$N$1462,14,FALSE)))</f>
        <v>56.8</v>
      </c>
      <c r="M17" s="591" t="str">
        <f>VLOOKUP($A17,'Cennik numeryczny'!$A$2:$K$1857,10,FALSE)</f>
        <v>C</v>
      </c>
      <c r="N17" s="810">
        <f>VLOOKUP($A17,'Cennik numeryczny'!$A$2:$K$1857,11,FALSE)</f>
        <v>300</v>
      </c>
      <c r="O17" s="519" t="s">
        <v>3825</v>
      </c>
      <c r="P17" s="503"/>
      <c r="Q17" s="353"/>
    </row>
    <row r="18" spans="1:17" ht="26.5" thickTop="1" thickBot="1">
      <c r="A18" s="325">
        <v>1560167740</v>
      </c>
      <c r="B18" s="1694" t="s">
        <v>5397</v>
      </c>
      <c r="C18" s="134" t="s">
        <v>602</v>
      </c>
      <c r="D18" s="238" t="s">
        <v>742</v>
      </c>
      <c r="E18" s="241">
        <v>1.6</v>
      </c>
      <c r="F18" s="337" t="s">
        <v>401</v>
      </c>
      <c r="G18" s="157">
        <v>12</v>
      </c>
      <c r="H18" s="157">
        <v>56</v>
      </c>
      <c r="I18" s="157">
        <v>672</v>
      </c>
      <c r="J18" s="2427">
        <v>850.48</v>
      </c>
      <c r="K18" s="2427">
        <f t="shared" si="0"/>
        <v>70.873333333333335</v>
      </c>
      <c r="L18" s="2428">
        <f>K18*(1-(VLOOKUP($A18,'Cennik numeryczny'!$A$2:$N$1462,14,FALSE)))</f>
        <v>70.873333333333335</v>
      </c>
      <c r="M18" s="591" t="str">
        <f>VLOOKUP($A18,'Cennik numeryczny'!$A$2:$K$1857,10,FALSE)</f>
        <v>M</v>
      </c>
      <c r="N18" s="810">
        <f>VLOOKUP($A18,'Cennik numeryczny'!$A$2:$K$1857,11,FALSE)</f>
        <v>12</v>
      </c>
      <c r="O18" s="519" t="s">
        <v>3825</v>
      </c>
      <c r="P18" s="503"/>
      <c r="Q18" s="353"/>
    </row>
    <row r="19" spans="1:17" ht="13.5" customHeight="1" thickTop="1">
      <c r="A19" s="319">
        <v>1565125600</v>
      </c>
      <c r="B19" s="2687" t="s">
        <v>5398</v>
      </c>
      <c r="C19" s="2689" t="s">
        <v>602</v>
      </c>
      <c r="D19" s="2689" t="s">
        <v>742</v>
      </c>
      <c r="E19" s="124">
        <v>1.2</v>
      </c>
      <c r="F19" s="335" t="s">
        <v>403</v>
      </c>
      <c r="G19" s="128" t="s">
        <v>2888</v>
      </c>
      <c r="H19" s="128">
        <v>45</v>
      </c>
      <c r="I19" s="128">
        <v>900</v>
      </c>
      <c r="J19" s="2425">
        <v>3667.46</v>
      </c>
      <c r="K19" s="2425">
        <f>J19/20</f>
        <v>183.37299999999999</v>
      </c>
      <c r="L19" s="2361">
        <f>K19*(1-(VLOOKUP($A19,'Cennik numeryczny'!$A$2:$N$1462,14,FALSE)))</f>
        <v>183.37299999999999</v>
      </c>
      <c r="M19" s="570" t="str">
        <f>VLOOKUP($A19,'Cennik numeryczny'!$A$2:$K$1857,10,FALSE)</f>
        <v>C</v>
      </c>
      <c r="N19" s="790">
        <f>VLOOKUP($A19,'Cennik numeryczny'!$A$2:$K$1857,11,FALSE)</f>
        <v>900</v>
      </c>
      <c r="O19" s="521" t="s">
        <v>3825</v>
      </c>
      <c r="P19" s="503"/>
      <c r="Q19" s="353"/>
    </row>
    <row r="20" spans="1:17" ht="13.5" customHeight="1" thickBot="1">
      <c r="A20" s="328">
        <v>1565167730</v>
      </c>
      <c r="B20" s="2688"/>
      <c r="C20" s="2690"/>
      <c r="D20" s="2690"/>
      <c r="E20" s="322">
        <v>1.6</v>
      </c>
      <c r="F20" s="120" t="s">
        <v>402</v>
      </c>
      <c r="G20" s="291">
        <v>16</v>
      </c>
      <c r="H20" s="291">
        <v>56</v>
      </c>
      <c r="I20" s="291">
        <v>896</v>
      </c>
      <c r="J20" s="2429">
        <v>2273.98</v>
      </c>
      <c r="K20" s="2429">
        <f t="shared" si="0"/>
        <v>142.12375</v>
      </c>
      <c r="L20" s="2362">
        <f>K20*(1-(VLOOKUP($A20,'Cennik numeryczny'!$A$2:$N$1462,14,FALSE)))</f>
        <v>142.12375</v>
      </c>
      <c r="M20" s="566" t="str">
        <f>VLOOKUP($A20,'Cennik numeryczny'!$A$2:$K$1857,10,FALSE)</f>
        <v>A</v>
      </c>
      <c r="N20" s="787">
        <f>VLOOKUP($A20,'Cennik numeryczny'!$A$2:$K$1857,11,FALSE)</f>
        <v>16</v>
      </c>
      <c r="O20" s="520" t="s">
        <v>3825</v>
      </c>
      <c r="P20" s="503"/>
      <c r="Q20" s="353"/>
    </row>
    <row r="21" spans="1:17" ht="26.5" thickTop="1" thickBot="1">
      <c r="A21" s="325">
        <v>1573167630</v>
      </c>
      <c r="B21" s="1694" t="s">
        <v>5399</v>
      </c>
      <c r="C21" s="134" t="s">
        <v>602</v>
      </c>
      <c r="D21" s="238" t="s">
        <v>985</v>
      </c>
      <c r="E21" s="241">
        <v>1.6</v>
      </c>
      <c r="F21" s="337" t="s">
        <v>401</v>
      </c>
      <c r="G21" s="157">
        <v>16</v>
      </c>
      <c r="H21" s="157">
        <v>56</v>
      </c>
      <c r="I21" s="157">
        <v>896</v>
      </c>
      <c r="J21" s="2427">
        <v>1723.98</v>
      </c>
      <c r="K21" s="2427">
        <f t="shared" si="0"/>
        <v>107.74875</v>
      </c>
      <c r="L21" s="2428">
        <f>K21*(1-(VLOOKUP($A21,'Cennik numeryczny'!$A$2:$N$1462,14,FALSE)))</f>
        <v>107.74875</v>
      </c>
      <c r="M21" s="591" t="str">
        <f>VLOOKUP($A21,'Cennik numeryczny'!$A$2:$K$1857,10,FALSE)</f>
        <v>C</v>
      </c>
      <c r="N21" s="810">
        <f>VLOOKUP($A21,'Cennik numeryczny'!$A$2:$K$1857,11,FALSE)</f>
        <v>1792</v>
      </c>
      <c r="O21" s="519" t="s">
        <v>3825</v>
      </c>
      <c r="P21" s="503"/>
      <c r="Q21" s="353"/>
    </row>
    <row r="22" spans="1:17" ht="26.5" thickTop="1" thickBot="1">
      <c r="A22" s="325">
        <v>1584167730</v>
      </c>
      <c r="B22" s="714" t="s">
        <v>5400</v>
      </c>
      <c r="C22" s="134" t="s">
        <v>602</v>
      </c>
      <c r="D22" s="2093" t="s">
        <v>741</v>
      </c>
      <c r="E22" s="241">
        <v>1.6</v>
      </c>
      <c r="F22" s="337" t="s">
        <v>402</v>
      </c>
      <c r="G22" s="157">
        <v>16</v>
      </c>
      <c r="H22" s="157">
        <v>56</v>
      </c>
      <c r="I22" s="157">
        <v>896</v>
      </c>
      <c r="J22" s="2427">
        <v>3103.98</v>
      </c>
      <c r="K22" s="2427">
        <f>J22/G22</f>
        <v>193.99875</v>
      </c>
      <c r="L22" s="2428">
        <f>K22*(1-(VLOOKUP($A22,'Cennik numeryczny'!$A$2:$N$1462,14,FALSE)))</f>
        <v>193.99875</v>
      </c>
      <c r="M22" s="591" t="str">
        <f>VLOOKUP($A22,'Cennik numeryczny'!$A$2:$K$1857,10,FALSE)</f>
        <v>A</v>
      </c>
      <c r="N22" s="810">
        <f>VLOOKUP($A22,'Cennik numeryczny'!$A$2:$K$1857,11,FALSE)</f>
        <v>16</v>
      </c>
      <c r="O22" s="519" t="s">
        <v>3825</v>
      </c>
      <c r="P22" s="503"/>
      <c r="Q22" s="353"/>
    </row>
    <row r="23" spans="1:17" ht="26.5" thickTop="1" thickBot="1">
      <c r="A23" s="325" t="s">
        <v>1312</v>
      </c>
      <c r="B23" s="1694" t="s">
        <v>5401</v>
      </c>
      <c r="C23" s="134" t="s">
        <v>602</v>
      </c>
      <c r="D23" s="238" t="s">
        <v>985</v>
      </c>
      <c r="E23" s="241">
        <v>3</v>
      </c>
      <c r="F23" s="337" t="s">
        <v>241</v>
      </c>
      <c r="G23" s="157">
        <v>25</v>
      </c>
      <c r="H23" s="157">
        <v>24</v>
      </c>
      <c r="I23" s="157">
        <v>600</v>
      </c>
      <c r="J23" s="2427">
        <v>2184.34</v>
      </c>
      <c r="K23" s="2427">
        <f t="shared" si="0"/>
        <v>87.37360000000001</v>
      </c>
      <c r="L23" s="2428">
        <f>K23*(1-(VLOOKUP($A23,'Cennik numeryczny'!$A$2:$N$1462,14,FALSE)))</f>
        <v>87.37360000000001</v>
      </c>
      <c r="M23" s="591" t="str">
        <f>VLOOKUP($A23,'Cennik numeryczny'!$A$2:$K$1857,10,FALSE)</f>
        <v>C</v>
      </c>
      <c r="N23" s="810">
        <f>VLOOKUP($A23,'Cennik numeryczny'!$A$2:$K$1857,11,FALSE)</f>
        <v>600</v>
      </c>
      <c r="O23" s="519" t="s">
        <v>3825</v>
      </c>
      <c r="P23" s="503"/>
      <c r="Q23" s="353"/>
    </row>
    <row r="24" spans="1:17" ht="14" thickTop="1" thickBot="1">
      <c r="A24" s="325">
        <v>2587167730</v>
      </c>
      <c r="B24" s="240" t="s">
        <v>5526</v>
      </c>
      <c r="C24" s="134" t="s">
        <v>602</v>
      </c>
      <c r="D24" s="238" t="s">
        <v>743</v>
      </c>
      <c r="E24" s="241">
        <v>1.6</v>
      </c>
      <c r="F24" s="337" t="s">
        <v>401</v>
      </c>
      <c r="G24" s="157">
        <v>16</v>
      </c>
      <c r="H24" s="157">
        <v>56</v>
      </c>
      <c r="I24" s="157">
        <v>896</v>
      </c>
      <c r="J24" s="2427">
        <v>1553.98</v>
      </c>
      <c r="K24" s="2427">
        <f t="shared" si="0"/>
        <v>97.123750000000001</v>
      </c>
      <c r="L24" s="2428">
        <f>K24*(1-(VLOOKUP($A24,'Cennik numeryczny'!$A$2:$N$1462,14,FALSE)))</f>
        <v>97.123750000000001</v>
      </c>
      <c r="M24" s="591" t="str">
        <f>VLOOKUP($A24,'Cennik numeryczny'!$A$2:$K$1857,10,FALSE)</f>
        <v>C</v>
      </c>
      <c r="N24" s="810">
        <f>VLOOKUP($A24,'Cennik numeryczny'!$A$2:$K$1857,11,FALSE)</f>
        <v>896</v>
      </c>
      <c r="O24" s="519" t="s">
        <v>3825</v>
      </c>
      <c r="P24" s="503"/>
      <c r="Q24" s="353"/>
    </row>
    <row r="25" spans="1:17" ht="14" thickTop="1" thickBot="1">
      <c r="A25" s="239" t="s">
        <v>3283</v>
      </c>
      <c r="B25" s="617" t="s">
        <v>5527</v>
      </c>
      <c r="C25" s="119" t="s">
        <v>602</v>
      </c>
      <c r="D25" s="178" t="s">
        <v>743</v>
      </c>
      <c r="E25" s="122">
        <v>1.2</v>
      </c>
      <c r="F25" s="337" t="s">
        <v>404</v>
      </c>
      <c r="G25" s="128">
        <v>16</v>
      </c>
      <c r="H25" s="128">
        <v>56</v>
      </c>
      <c r="I25" s="128">
        <v>896</v>
      </c>
      <c r="J25" s="2425">
        <v>1623.98</v>
      </c>
      <c r="K25" s="2425">
        <f t="shared" si="0"/>
        <v>101.49875</v>
      </c>
      <c r="L25" s="2361">
        <f>K25*(1-(VLOOKUP($A25,'Cennik numeryczny'!$A$2:$N$1462,14,FALSE)))</f>
        <v>101.49875</v>
      </c>
      <c r="M25" s="570" t="str">
        <f>VLOOKUP($A25,'Cennik numeryczny'!$A$2:$K$1857,10,FALSE)</f>
        <v>A</v>
      </c>
      <c r="N25" s="790">
        <f>VLOOKUP($A25,'Cennik numeryczny'!$A$2:$K$1857,11,FALSE)</f>
        <v>16</v>
      </c>
      <c r="O25" s="521" t="s">
        <v>3825</v>
      </c>
      <c r="P25" s="503"/>
      <c r="Q25" s="353"/>
    </row>
    <row r="26" spans="1:17" ht="14" thickTop="1" thickBot="1">
      <c r="A26" s="50"/>
      <c r="B26" s="51"/>
      <c r="C26" s="51"/>
      <c r="D26" s="54"/>
      <c r="E26" s="51"/>
      <c r="F26" s="51"/>
      <c r="G26" s="51"/>
      <c r="H26" s="51"/>
      <c r="I26" s="51"/>
      <c r="J26" s="51"/>
      <c r="K26" s="51"/>
      <c r="L26" s="496"/>
      <c r="M26" s="590"/>
      <c r="N26" s="590"/>
      <c r="O26" s="529"/>
    </row>
    <row r="27" spans="1:17">
      <c r="A27" s="196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87"/>
      <c r="N27" s="187"/>
      <c r="O27" s="187"/>
    </row>
    <row r="28" spans="1:17">
      <c r="A28" s="67" t="s">
        <v>3289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87"/>
      <c r="N28" s="187"/>
      <c r="O28" s="187"/>
    </row>
    <row r="29" spans="1:17">
      <c r="A29" s="100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87"/>
      <c r="N29" s="187"/>
      <c r="O29" s="187"/>
    </row>
    <row r="30" spans="1:17">
      <c r="A30" s="196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87"/>
      <c r="N30" s="187"/>
      <c r="O30" s="187"/>
    </row>
    <row r="31" spans="1:17">
      <c r="A31" s="196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87"/>
      <c r="N31" s="187"/>
      <c r="O31" s="187"/>
    </row>
    <row r="32" spans="1:17">
      <c r="A32" s="196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87"/>
      <c r="N32" s="187"/>
      <c r="O32" s="187"/>
    </row>
    <row r="33" spans="1:15">
      <c r="A33" s="196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87"/>
      <c r="N33" s="187"/>
      <c r="O33" s="187"/>
    </row>
    <row r="34" spans="1:15">
      <c r="A34" s="196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87"/>
      <c r="N34" s="187"/>
      <c r="O34" s="187"/>
    </row>
    <row r="35" spans="1:15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87"/>
      <c r="N35" s="187"/>
      <c r="O35" s="187"/>
    </row>
    <row r="36" spans="1:15">
      <c r="A36" s="123"/>
      <c r="B36" s="123"/>
      <c r="C36" s="123"/>
      <c r="D36" s="123"/>
      <c r="E36" s="123"/>
      <c r="F36" s="123"/>
    </row>
    <row r="37" spans="1:15">
      <c r="A37" s="123"/>
      <c r="B37" s="123"/>
      <c r="C37" s="123"/>
      <c r="D37" s="123"/>
      <c r="E37" s="123"/>
      <c r="F37" s="123"/>
    </row>
    <row r="38" spans="1:15">
      <c r="A38" s="123"/>
      <c r="B38" s="123"/>
      <c r="C38" s="123"/>
      <c r="D38" s="123"/>
      <c r="E38" s="123"/>
      <c r="F38" s="123"/>
    </row>
    <row r="39" spans="1:15">
      <c r="A39" s="123"/>
      <c r="B39" s="123"/>
      <c r="C39" s="123"/>
      <c r="D39" s="123"/>
      <c r="E39" s="123"/>
      <c r="F39" s="123"/>
    </row>
    <row r="40" spans="1:15">
      <c r="A40" s="123"/>
      <c r="B40" s="123"/>
      <c r="C40" s="123"/>
      <c r="D40" s="123"/>
      <c r="E40" s="123"/>
      <c r="F40" s="123"/>
    </row>
    <row r="41" spans="1:15">
      <c r="A41" s="123"/>
      <c r="B41" s="123"/>
      <c r="C41" s="123"/>
      <c r="D41" s="123"/>
      <c r="E41" s="123"/>
      <c r="F41" s="123"/>
    </row>
    <row r="42" spans="1:15">
      <c r="A42" s="123"/>
      <c r="B42" s="123"/>
      <c r="C42" s="123"/>
      <c r="D42" s="123"/>
      <c r="E42" s="123"/>
      <c r="F42" s="123"/>
    </row>
    <row r="43" spans="1:15">
      <c r="A43" s="123"/>
      <c r="B43" s="123"/>
      <c r="C43" s="123"/>
      <c r="D43" s="123"/>
      <c r="E43" s="123"/>
      <c r="F43" s="123"/>
    </row>
    <row r="44" spans="1:15">
      <c r="A44" s="123"/>
      <c r="B44" s="123"/>
      <c r="C44" s="123"/>
      <c r="D44" s="123"/>
      <c r="E44" s="123"/>
      <c r="F44" s="123"/>
    </row>
    <row r="45" spans="1:15">
      <c r="A45" s="123"/>
      <c r="B45" s="123"/>
      <c r="C45" s="123"/>
      <c r="D45" s="123"/>
      <c r="E45" s="123"/>
      <c r="F45" s="123"/>
    </row>
    <row r="46" spans="1:15">
      <c r="A46" s="123"/>
      <c r="B46" s="123"/>
      <c r="C46" s="123"/>
      <c r="D46" s="123"/>
      <c r="E46" s="123"/>
      <c r="F46" s="123"/>
    </row>
    <row r="47" spans="1:15">
      <c r="A47" s="123"/>
      <c r="B47" s="123"/>
      <c r="C47" s="123"/>
      <c r="D47" s="123"/>
      <c r="E47" s="123"/>
      <c r="F47" s="123"/>
    </row>
    <row r="48" spans="1:15">
      <c r="A48" s="123"/>
      <c r="B48" s="123"/>
      <c r="C48" s="123"/>
      <c r="D48" s="123"/>
      <c r="E48" s="123"/>
      <c r="F48" s="123"/>
    </row>
    <row r="49" spans="1:6">
      <c r="A49" s="123"/>
      <c r="B49" s="123"/>
      <c r="C49" s="123"/>
      <c r="D49" s="123"/>
      <c r="E49" s="123"/>
      <c r="F49" s="123"/>
    </row>
    <row r="50" spans="1:6">
      <c r="A50" s="123"/>
      <c r="B50" s="123"/>
      <c r="C50" s="123"/>
      <c r="D50" s="123"/>
      <c r="E50" s="123"/>
      <c r="F50" s="123"/>
    </row>
    <row r="51" spans="1:6">
      <c r="A51" s="123"/>
      <c r="B51" s="123"/>
      <c r="C51" s="123"/>
      <c r="D51" s="123"/>
      <c r="E51" s="123"/>
      <c r="F51" s="123"/>
    </row>
    <row r="52" spans="1:6">
      <c r="A52" s="123"/>
      <c r="B52" s="123"/>
      <c r="C52" s="123"/>
      <c r="D52" s="123"/>
      <c r="E52" s="123"/>
      <c r="F52" s="123"/>
    </row>
    <row r="53" spans="1:6">
      <c r="A53" s="123"/>
      <c r="B53" s="123"/>
      <c r="C53" s="123"/>
      <c r="D53" s="123"/>
      <c r="E53" s="123"/>
      <c r="F53" s="123"/>
    </row>
    <row r="54" spans="1:6">
      <c r="A54" s="123"/>
      <c r="B54" s="123"/>
      <c r="C54" s="123"/>
      <c r="D54" s="123"/>
      <c r="E54" s="123"/>
      <c r="F54" s="123"/>
    </row>
    <row r="55" spans="1:6">
      <c r="A55" s="123"/>
      <c r="B55" s="123"/>
      <c r="C55" s="123"/>
      <c r="D55" s="123"/>
      <c r="E55" s="123"/>
      <c r="F55" s="123"/>
    </row>
    <row r="56" spans="1:6">
      <c r="A56" s="123"/>
      <c r="B56" s="123"/>
      <c r="C56" s="123"/>
      <c r="D56" s="123"/>
      <c r="E56" s="123"/>
      <c r="F56" s="123"/>
    </row>
    <row r="57" spans="1:6">
      <c r="A57" s="123"/>
      <c r="B57" s="123"/>
      <c r="C57" s="123"/>
      <c r="D57" s="123"/>
      <c r="E57" s="123"/>
      <c r="F57" s="123"/>
    </row>
    <row r="58" spans="1:6">
      <c r="A58" s="123"/>
      <c r="B58" s="123"/>
      <c r="C58" s="123"/>
      <c r="D58" s="123"/>
      <c r="E58" s="123"/>
      <c r="F58" s="123"/>
    </row>
    <row r="59" spans="1:6">
      <c r="A59" s="123"/>
      <c r="B59" s="123"/>
      <c r="C59" s="123"/>
      <c r="D59" s="123"/>
      <c r="E59" s="123"/>
      <c r="F59" s="123"/>
    </row>
    <row r="60" spans="1:6">
      <c r="A60" s="123"/>
      <c r="B60" s="123"/>
      <c r="C60" s="123"/>
      <c r="D60" s="123"/>
      <c r="E60" s="123"/>
      <c r="F60" s="123"/>
    </row>
    <row r="61" spans="1:6">
      <c r="B61" s="123"/>
      <c r="C61" s="123"/>
      <c r="D61" s="123"/>
      <c r="E61" s="123"/>
      <c r="F61" s="123"/>
    </row>
    <row r="62" spans="1:6">
      <c r="B62" s="123"/>
      <c r="C62" s="123"/>
      <c r="D62" s="123"/>
      <c r="E62" s="123"/>
      <c r="F62" s="123"/>
    </row>
    <row r="63" spans="1:6">
      <c r="B63" s="123"/>
      <c r="C63" s="123"/>
      <c r="D63" s="123"/>
      <c r="E63" s="123"/>
      <c r="F63" s="123"/>
    </row>
    <row r="64" spans="1:6">
      <c r="B64" s="123"/>
      <c r="C64" s="123"/>
      <c r="D64" s="123"/>
      <c r="E64" s="123"/>
      <c r="F64" s="123"/>
    </row>
    <row r="65" spans="2:6">
      <c r="B65" s="123"/>
      <c r="C65" s="123"/>
      <c r="D65" s="123"/>
      <c r="E65" s="123"/>
      <c r="F65" s="123"/>
    </row>
    <row r="66" spans="2:6">
      <c r="B66" s="123"/>
      <c r="C66" s="123"/>
      <c r="D66" s="123"/>
      <c r="E66" s="123"/>
      <c r="F66" s="123"/>
    </row>
    <row r="67" spans="2:6">
      <c r="B67" s="123"/>
      <c r="C67" s="123"/>
      <c r="D67" s="123"/>
      <c r="E67" s="123"/>
      <c r="F67" s="123"/>
    </row>
    <row r="68" spans="2:6">
      <c r="B68" s="123"/>
      <c r="C68" s="123"/>
      <c r="D68" s="123"/>
      <c r="E68" s="123"/>
      <c r="F68" s="123"/>
    </row>
  </sheetData>
  <autoFilter ref="M1:M68" xr:uid="{00000000-0001-0000-1100-000000000000}"/>
  <mergeCells count="6">
    <mergeCell ref="B19:B20"/>
    <mergeCell ref="C19:C20"/>
    <mergeCell ref="D19:D20"/>
    <mergeCell ref="D5:D6"/>
    <mergeCell ref="C5:C6"/>
    <mergeCell ref="B5:B6"/>
  </mergeCells>
  <phoneticPr fontId="0" type="noConversion"/>
  <pageMargins left="0.59055118110236227" right="0.59055118110236227" top="0.78740157480314965" bottom="0.59055118110236227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ignoredErrors>
    <ignoredError sqref="F21 F10 F24 F4 F7 F8 F12:F16 F17 F18 F20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9"/>
  <dimension ref="A1:S74"/>
  <sheetViews>
    <sheetView zoomScaleNormal="75" zoomScaleSheetLayoutView="75" workbookViewId="0"/>
  </sheetViews>
  <sheetFormatPr defaultColWidth="9.1796875" defaultRowHeight="12.5"/>
  <cols>
    <col min="1" max="1" width="14.54296875" style="6" customWidth="1"/>
    <col min="2" max="2" width="20.54296875" style="6" customWidth="1"/>
    <col min="3" max="4" width="16.54296875" style="6" customWidth="1"/>
    <col min="5" max="5" width="11" style="6" customWidth="1"/>
    <col min="6" max="6" width="12.54296875" style="154" customWidth="1"/>
    <col min="7" max="7" width="11" style="6" customWidth="1"/>
    <col min="8" max="9" width="14.54296875" style="6" customWidth="1"/>
    <col min="10" max="10" width="14.54296875" style="763" customWidth="1"/>
    <col min="11" max="11" width="16.453125" style="1141" customWidth="1"/>
    <col min="12" max="12" width="12.453125" style="6" customWidth="1"/>
    <col min="13" max="13" width="15" style="387" customWidth="1"/>
    <col min="14" max="15" width="10.453125" style="608" customWidth="1"/>
    <col min="16" max="16" width="12.453125" style="6" customWidth="1"/>
    <col min="17" max="17" width="9.453125" style="6" customWidth="1"/>
    <col min="18" max="18" width="8.36328125" style="6" bestFit="1" customWidth="1"/>
    <col min="19" max="16384" width="9.1796875" style="6"/>
  </cols>
  <sheetData>
    <row r="1" spans="1:19" ht="18">
      <c r="A1" s="18" t="s">
        <v>745</v>
      </c>
      <c r="B1" s="17" t="s">
        <v>264</v>
      </c>
      <c r="C1" s="8"/>
      <c r="D1" s="8"/>
      <c r="E1" s="8"/>
      <c r="F1" s="333"/>
      <c r="G1" s="8"/>
      <c r="H1" s="8"/>
      <c r="I1" s="8"/>
      <c r="J1" s="1009"/>
      <c r="K1" s="1138"/>
      <c r="L1" s="8"/>
      <c r="M1" s="497"/>
      <c r="N1" s="688"/>
      <c r="O1" s="688"/>
      <c r="P1" s="512"/>
    </row>
    <row r="2" spans="1:19" ht="33" customHeight="1" thickBot="1">
      <c r="A2" s="204"/>
      <c r="B2" s="205"/>
      <c r="C2" s="205"/>
      <c r="D2" s="205"/>
      <c r="E2" s="206"/>
      <c r="F2" s="334"/>
      <c r="G2" s="205"/>
      <c r="H2" s="205"/>
      <c r="I2" s="205"/>
      <c r="J2" s="1010"/>
      <c r="K2" s="1139"/>
      <c r="L2" s="205"/>
      <c r="M2" s="498"/>
      <c r="N2" s="689"/>
      <c r="O2" s="689"/>
      <c r="P2" s="513"/>
    </row>
    <row r="3" spans="1:19" ht="33" customHeight="1" thickBot="1">
      <c r="A3" s="221" t="s">
        <v>72</v>
      </c>
      <c r="B3" s="220" t="s">
        <v>81</v>
      </c>
      <c r="C3" s="61" t="s">
        <v>807</v>
      </c>
      <c r="D3" s="220" t="s">
        <v>518</v>
      </c>
      <c r="E3" s="228" t="s">
        <v>94</v>
      </c>
      <c r="F3" s="2376" t="s">
        <v>90</v>
      </c>
      <c r="G3" s="61" t="s">
        <v>104</v>
      </c>
      <c r="H3" s="61" t="s">
        <v>92</v>
      </c>
      <c r="I3" s="61" t="s">
        <v>86</v>
      </c>
      <c r="J3" s="1111" t="s">
        <v>990</v>
      </c>
      <c r="K3" s="1008" t="s">
        <v>991</v>
      </c>
      <c r="L3" s="61" t="s">
        <v>989</v>
      </c>
      <c r="M3" s="356" t="s">
        <v>1184</v>
      </c>
      <c r="N3" s="559" t="s">
        <v>2711</v>
      </c>
      <c r="O3" s="104" t="s">
        <v>1305</v>
      </c>
      <c r="P3" s="514" t="s">
        <v>3824</v>
      </c>
    </row>
    <row r="4" spans="1:19" ht="13.5" thickTop="1">
      <c r="A4" s="456">
        <v>1801129870</v>
      </c>
      <c r="B4" s="352" t="s">
        <v>858</v>
      </c>
      <c r="C4" s="731" t="s">
        <v>602</v>
      </c>
      <c r="D4" s="730" t="s">
        <v>123</v>
      </c>
      <c r="E4" s="888">
        <v>1.2</v>
      </c>
      <c r="F4" s="1619" t="s">
        <v>545</v>
      </c>
      <c r="G4" s="769">
        <v>7</v>
      </c>
      <c r="H4" s="769">
        <v>75</v>
      </c>
      <c r="I4" s="769">
        <v>525</v>
      </c>
      <c r="J4" s="1543">
        <v>714.59280000000001</v>
      </c>
      <c r="K4" s="1543">
        <f>'Dopłaty stopowe'!$R$59*G4</f>
        <v>37.074800000000003</v>
      </c>
      <c r="L4" s="1543">
        <f t="shared" ref="L4:L41" si="0">(J4+K4)/G4</f>
        <v>107.38108571428572</v>
      </c>
      <c r="M4" s="1405">
        <f>(J4*(1-(VLOOKUP(A4,'Cennik numeryczny'!$A$2:$N$1462,14,FALSE)))+K4)/G4</f>
        <v>107.38108571428572</v>
      </c>
      <c r="N4" s="1406" t="str">
        <f>VLOOKUP($A4,'Cennik numeryczny'!$A$2:$K$1857,10,FALSE)</f>
        <v>A</v>
      </c>
      <c r="O4" s="1531">
        <f>VLOOKUP($A4,'Cennik numeryczny'!$A$2:$K$1857,11,FALSE)</f>
        <v>7</v>
      </c>
      <c r="P4" s="1532" t="s">
        <v>3834</v>
      </c>
      <c r="Q4" s="503"/>
      <c r="R4" s="353"/>
      <c r="S4" s="353"/>
    </row>
    <row r="5" spans="1:19" ht="13.5" thickBot="1">
      <c r="A5" s="756">
        <v>1801169870</v>
      </c>
      <c r="B5" s="837"/>
      <c r="C5" s="779"/>
      <c r="D5" s="838" t="s">
        <v>943</v>
      </c>
      <c r="E5" s="1169">
        <v>1.6</v>
      </c>
      <c r="F5" s="1616" t="s">
        <v>545</v>
      </c>
      <c r="G5" s="1170">
        <v>7</v>
      </c>
      <c r="H5" s="1170">
        <v>75</v>
      </c>
      <c r="I5" s="1170">
        <v>525</v>
      </c>
      <c r="J5" s="1547">
        <v>705.73680000000013</v>
      </c>
      <c r="K5" s="1547">
        <f>'Dopłaty stopowe'!$R$59*G5</f>
        <v>37.074800000000003</v>
      </c>
      <c r="L5" s="1547">
        <f t="shared" si="0"/>
        <v>106.11594285714287</v>
      </c>
      <c r="M5" s="1417">
        <f>(J5*(1-(VLOOKUP(A5,'Cennik numeryczny'!$A$2:$N$1462,14,FALSE)))+K5)/G5</f>
        <v>106.11594285714287</v>
      </c>
      <c r="N5" s="1072" t="str">
        <f>VLOOKUP($A5,'Cennik numeryczny'!$A$2:$K$1857,10,FALSE)</f>
        <v>C</v>
      </c>
      <c r="O5" s="1517">
        <f>VLOOKUP($A5,'Cennik numeryczny'!$A$2:$K$1857,11,FALSE)</f>
        <v>525</v>
      </c>
      <c r="P5" s="1518" t="s">
        <v>3834</v>
      </c>
      <c r="Q5" s="503"/>
      <c r="R5" s="353"/>
      <c r="S5" s="353"/>
    </row>
    <row r="6" spans="1:19" ht="13.5" thickTop="1">
      <c r="A6" s="456">
        <v>1804109870</v>
      </c>
      <c r="B6" s="352" t="s">
        <v>859</v>
      </c>
      <c r="C6" s="731" t="s">
        <v>954</v>
      </c>
      <c r="D6" s="730" t="s">
        <v>124</v>
      </c>
      <c r="E6" s="888">
        <v>1</v>
      </c>
      <c r="F6" s="1619" t="s">
        <v>545</v>
      </c>
      <c r="G6" s="769">
        <v>7</v>
      </c>
      <c r="H6" s="769">
        <v>75</v>
      </c>
      <c r="I6" s="769">
        <v>525</v>
      </c>
      <c r="J6" s="1543">
        <v>630</v>
      </c>
      <c r="K6" s="1543">
        <f>'Dopłaty stopowe'!$R$59*G6</f>
        <v>37.074800000000003</v>
      </c>
      <c r="L6" s="1543">
        <f t="shared" si="0"/>
        <v>95.296399999999991</v>
      </c>
      <c r="M6" s="1405">
        <f>(J6*(1-(VLOOKUP(A6,'Cennik numeryczny'!$A$2:$N$1462,14,FALSE)))+K6)/G6</f>
        <v>95.296399999999991</v>
      </c>
      <c r="N6" s="1406" t="str">
        <f>VLOOKUP($A6,'Cennik numeryczny'!$A$2:$K$1857,10,FALSE)</f>
        <v>A</v>
      </c>
      <c r="O6" s="1531">
        <f>VLOOKUP($A6,'Cennik numeryczny'!$A$2:$K$1857,11,FALSE)</f>
        <v>7</v>
      </c>
      <c r="P6" s="1532" t="s">
        <v>3834</v>
      </c>
      <c r="Q6" s="503"/>
      <c r="R6" s="353"/>
      <c r="S6" s="353"/>
    </row>
    <row r="7" spans="1:19" s="606" customFormat="1" ht="13">
      <c r="A7" s="757">
        <v>1804109620</v>
      </c>
      <c r="B7" s="352"/>
      <c r="C7" s="731"/>
      <c r="D7" s="730" t="s">
        <v>944</v>
      </c>
      <c r="E7" s="890">
        <v>1</v>
      </c>
      <c r="F7" s="1179" t="s">
        <v>5066</v>
      </c>
      <c r="G7" s="892">
        <v>80</v>
      </c>
      <c r="H7" s="892">
        <v>2</v>
      </c>
      <c r="I7" s="892">
        <v>160</v>
      </c>
      <c r="J7" s="1545">
        <v>6990</v>
      </c>
      <c r="K7" s="1545">
        <f>'Dopłaty stopowe'!$R$59*G7</f>
        <v>423.71199999999999</v>
      </c>
      <c r="L7" s="1545">
        <f>(J7+K7)/G7</f>
        <v>92.671399999999991</v>
      </c>
      <c r="M7" s="1396">
        <f>(J7*(1-(VLOOKUP(A7,'Cennik numeryczny'!$A$2:$N$1462,14,FALSE)))+K7)/G7</f>
        <v>92.671399999999991</v>
      </c>
      <c r="N7" s="1070" t="str">
        <f>VLOOKUP($A7,'Cennik numeryczny'!$A$2:$K$1857,10,FALSE)</f>
        <v>C</v>
      </c>
      <c r="O7" s="994">
        <f>VLOOKUP($A7,'Cennik numeryczny'!$A$2:$K$1857,11,FALSE)</f>
        <v>160</v>
      </c>
      <c r="P7" s="1084" t="s">
        <v>3834</v>
      </c>
      <c r="Q7" s="503"/>
      <c r="R7" s="353"/>
      <c r="S7" s="645"/>
    </row>
    <row r="8" spans="1:19" ht="13">
      <c r="A8" s="757">
        <v>1804129870</v>
      </c>
      <c r="B8" s="2499" t="s">
        <v>5580</v>
      </c>
      <c r="C8" s="731"/>
      <c r="D8" s="15"/>
      <c r="E8" s="890">
        <v>1.2</v>
      </c>
      <c r="F8" s="1179" t="s">
        <v>545</v>
      </c>
      <c r="G8" s="892">
        <v>7</v>
      </c>
      <c r="H8" s="892">
        <v>75</v>
      </c>
      <c r="I8" s="892">
        <v>525</v>
      </c>
      <c r="J8" s="1545">
        <v>558</v>
      </c>
      <c r="K8" s="1545">
        <f>'Dopłaty stopowe'!$R$59*G8</f>
        <v>37.074800000000003</v>
      </c>
      <c r="L8" s="1545">
        <f t="shared" si="0"/>
        <v>85.010685714285714</v>
      </c>
      <c r="M8" s="1582">
        <f>(J8*(1-(VLOOKUP(A8,'Cennik numeryczny'!$A$2:$N$1462,14,FALSE)))+K8)/G8</f>
        <v>85.010685714285714</v>
      </c>
      <c r="N8" s="1576" t="str">
        <f>VLOOKUP($A8,'Cennik numeryczny'!$A$2:$K$1857,10,FALSE)</f>
        <v>A</v>
      </c>
      <c r="O8" s="994">
        <f>VLOOKUP($A8,'Cennik numeryczny'!$A$2:$K$1857,11,FALSE)</f>
        <v>7</v>
      </c>
      <c r="P8" s="1084" t="s">
        <v>3834</v>
      </c>
      <c r="Q8" s="503"/>
      <c r="R8" s="353"/>
      <c r="S8" s="353"/>
    </row>
    <row r="9" spans="1:19" ht="13">
      <c r="A9" s="2503">
        <v>1804129620</v>
      </c>
      <c r="B9" s="2499"/>
      <c r="C9" s="731"/>
      <c r="D9" s="15"/>
      <c r="E9" s="890">
        <v>1.2</v>
      </c>
      <c r="F9" s="1179" t="s">
        <v>5066</v>
      </c>
      <c r="G9" s="892">
        <v>80</v>
      </c>
      <c r="H9" s="892">
        <v>2</v>
      </c>
      <c r="I9" s="892">
        <v>160</v>
      </c>
      <c r="J9" s="1545">
        <v>6200</v>
      </c>
      <c r="K9" s="1545">
        <f>'Dopłaty stopowe'!$R$59*G9</f>
        <v>423.71199999999999</v>
      </c>
      <c r="L9" s="1545">
        <f t="shared" ref="L9" si="1">(J9+K9)/G9</f>
        <v>82.796399999999991</v>
      </c>
      <c r="M9" s="1582">
        <f>(J9*(1-(VLOOKUP(A9,'Cennik numeryczny'!$A$2:$N$1462,14,FALSE)))+K9)/G9</f>
        <v>82.796399999999991</v>
      </c>
      <c r="N9" s="1576" t="str">
        <f>VLOOKUP($A9,'Cennik numeryczny'!$A$2:$K$1857,10,FALSE)</f>
        <v>A</v>
      </c>
      <c r="O9" s="994">
        <f>VLOOKUP($A9,'Cennik numeryczny'!$A$2:$K$1857,11,FALSE)</f>
        <v>80</v>
      </c>
      <c r="P9" s="1084" t="s">
        <v>3834</v>
      </c>
      <c r="Q9" s="503"/>
      <c r="R9" s="353"/>
      <c r="S9" s="353"/>
    </row>
    <row r="10" spans="1:19" ht="13">
      <c r="A10" s="1621">
        <v>1804129440</v>
      </c>
      <c r="B10" s="2500" t="s">
        <v>5580</v>
      </c>
      <c r="C10" s="731"/>
      <c r="D10" s="730"/>
      <c r="E10" s="890">
        <v>1.2</v>
      </c>
      <c r="F10" s="1179" t="s">
        <v>546</v>
      </c>
      <c r="G10" s="892">
        <v>141</v>
      </c>
      <c r="H10" s="892">
        <v>2</v>
      </c>
      <c r="I10" s="892">
        <v>282</v>
      </c>
      <c r="J10" s="2364">
        <v>11000</v>
      </c>
      <c r="K10" s="2502">
        <f>'Dopłaty stopowe'!$R$59*G10</f>
        <v>746.79240000000004</v>
      </c>
      <c r="L10" s="1545">
        <f t="shared" si="0"/>
        <v>83.310584397163126</v>
      </c>
      <c r="M10" s="1582">
        <f>(J10*(1-(VLOOKUP(A10,'Cennik numeryczny'!$A$2:$N$1462,14,FALSE)))+K10)/G10</f>
        <v>83.310584397163126</v>
      </c>
      <c r="N10" s="1576" t="str">
        <f>VLOOKUP($A10,'Cennik numeryczny'!$A$2:$K$1857,10,FALSE)</f>
        <v>A</v>
      </c>
      <c r="O10" s="994">
        <f>VLOOKUP($A10,'Cennik numeryczny'!$A$2:$K$1857,11,FALSE)</f>
        <v>141</v>
      </c>
      <c r="P10" s="1084" t="s">
        <v>3834</v>
      </c>
      <c r="Q10" s="503"/>
      <c r="R10" s="353"/>
      <c r="S10" s="353"/>
    </row>
    <row r="11" spans="1:19" ht="13.5" thickBot="1">
      <c r="A11" s="756">
        <v>1804169870</v>
      </c>
      <c r="B11" s="2501" t="s">
        <v>5580</v>
      </c>
      <c r="C11" s="779"/>
      <c r="D11" s="838"/>
      <c r="E11" s="1169">
        <v>1.6</v>
      </c>
      <c r="F11" s="1616" t="s">
        <v>545</v>
      </c>
      <c r="G11" s="1170">
        <v>7</v>
      </c>
      <c r="H11" s="1170">
        <v>75</v>
      </c>
      <c r="I11" s="1170">
        <v>525</v>
      </c>
      <c r="J11" s="1548">
        <v>550</v>
      </c>
      <c r="K11" s="1547">
        <f>'Dopłaty stopowe'!$R$59*G11</f>
        <v>37.074800000000003</v>
      </c>
      <c r="L11" s="1547">
        <f t="shared" si="0"/>
        <v>83.867828571428575</v>
      </c>
      <c r="M11" s="1417">
        <f>(J11*(1-(VLOOKUP(A11,'Cennik numeryczny'!$A$2:$N$1462,14,FALSE)))+K11)/G11</f>
        <v>83.867828571428575</v>
      </c>
      <c r="N11" s="1171" t="str">
        <f>VLOOKUP($A11,'Cennik numeryczny'!$A$2:$K$1857,10,FALSE)</f>
        <v>A</v>
      </c>
      <c r="O11" s="1517">
        <f>VLOOKUP($A11,'Cennik numeryczny'!$A$2:$K$1857,11,FALSE)</f>
        <v>7</v>
      </c>
      <c r="P11" s="1518" t="s">
        <v>3834</v>
      </c>
      <c r="Q11" s="503"/>
      <c r="R11" s="353"/>
      <c r="S11" s="353"/>
    </row>
    <row r="12" spans="1:19" ht="13.5" thickTop="1">
      <c r="A12" s="456">
        <v>1805109870</v>
      </c>
      <c r="B12" s="321" t="s">
        <v>860</v>
      </c>
      <c r="C12" s="731" t="s">
        <v>955</v>
      </c>
      <c r="D12" s="730" t="s">
        <v>125</v>
      </c>
      <c r="E12" s="888">
        <v>1</v>
      </c>
      <c r="F12" s="1619" t="s">
        <v>545</v>
      </c>
      <c r="G12" s="769">
        <v>7</v>
      </c>
      <c r="H12" s="769">
        <v>75</v>
      </c>
      <c r="I12" s="769">
        <v>525</v>
      </c>
      <c r="J12" s="1544">
        <v>689.64480000000003</v>
      </c>
      <c r="K12" s="1543">
        <f>'Dopłaty stopowe'!$R$59*G12</f>
        <v>37.074800000000003</v>
      </c>
      <c r="L12" s="1543">
        <f t="shared" ref="L12" si="2">(J12+K12)/G12</f>
        <v>103.81708571428571</v>
      </c>
      <c r="M12" s="1405">
        <f>(J12*(1-(VLOOKUP(A12,'Cennik numeryczny'!$A$2:$N$1462,14,FALSE)))+K12)/G12</f>
        <v>103.81708571428571</v>
      </c>
      <c r="N12" s="1406" t="s">
        <v>2875</v>
      </c>
      <c r="O12" s="1531">
        <f>VLOOKUP($A12,'Cennik numeryczny'!$A$2:$K$1857,11,FALSE)</f>
        <v>525</v>
      </c>
      <c r="P12" s="1532" t="s">
        <v>3834</v>
      </c>
      <c r="Q12" s="503"/>
      <c r="R12" s="353"/>
      <c r="S12" s="353"/>
    </row>
    <row r="13" spans="1:19" ht="13">
      <c r="A13" s="456">
        <v>1805129870</v>
      </c>
      <c r="B13" s="352"/>
      <c r="C13" s="731"/>
      <c r="D13" s="730" t="s">
        <v>945</v>
      </c>
      <c r="E13" s="888">
        <v>1.2</v>
      </c>
      <c r="F13" s="1619" t="s">
        <v>545</v>
      </c>
      <c r="G13" s="769">
        <v>7</v>
      </c>
      <c r="H13" s="769">
        <v>75</v>
      </c>
      <c r="I13" s="769">
        <v>525</v>
      </c>
      <c r="J13" s="1544">
        <v>643.25880000000006</v>
      </c>
      <c r="K13" s="1543">
        <f>'Dopłaty stopowe'!$R$59*G13</f>
        <v>37.074800000000003</v>
      </c>
      <c r="L13" s="1543">
        <f t="shared" si="0"/>
        <v>97.190514285714286</v>
      </c>
      <c r="M13" s="1405">
        <f>(J13*(1-(VLOOKUP(A13,'Cennik numeryczny'!$A$2:$N$1462,14,FALSE)))+K13)/G13</f>
        <v>97.190514285714286</v>
      </c>
      <c r="N13" s="1406" t="str">
        <f>VLOOKUP($A13,'Cennik numeryczny'!$A$2:$K$1857,10,FALSE)</f>
        <v>A</v>
      </c>
      <c r="O13" s="1531">
        <f>VLOOKUP($A13,'Cennik numeryczny'!$A$2:$K$1857,11,FALSE)</f>
        <v>7</v>
      </c>
      <c r="P13" s="1532" t="s">
        <v>3834</v>
      </c>
      <c r="Q13" s="503"/>
      <c r="R13" s="353"/>
      <c r="S13" s="353"/>
    </row>
    <row r="14" spans="1:19" ht="13">
      <c r="A14" s="1621">
        <v>1805129440</v>
      </c>
      <c r="B14" s="321"/>
      <c r="C14" s="731"/>
      <c r="D14" s="763"/>
      <c r="E14" s="890">
        <v>1.2</v>
      </c>
      <c r="F14" s="1179" t="s">
        <v>546</v>
      </c>
      <c r="G14" s="892">
        <v>141</v>
      </c>
      <c r="H14" s="892">
        <v>2</v>
      </c>
      <c r="I14" s="892">
        <v>282</v>
      </c>
      <c r="J14" s="2364">
        <v>12400</v>
      </c>
      <c r="K14" s="2365">
        <f>'Dopłaty stopowe'!$R$59*G14</f>
        <v>746.79240000000004</v>
      </c>
      <c r="L14" s="1556">
        <f t="shared" si="0"/>
        <v>93.239662411347524</v>
      </c>
      <c r="M14" s="1423">
        <f>(J14*(1-(VLOOKUP(A14,'Cennik numeryczny'!$A$2:$N$1462,14,FALSE)))+K14)/G14</f>
        <v>93.239662411347524</v>
      </c>
      <c r="N14" s="1086" t="str">
        <f>VLOOKUP($A14,'Cennik numeryczny'!$A$2:$K$1857,10,FALSE)</f>
        <v>C</v>
      </c>
      <c r="O14" s="994">
        <f>VLOOKUP($A14,'Cennik numeryczny'!$A$2:$K$1857,11,FALSE)</f>
        <v>282</v>
      </c>
      <c r="P14" s="1084" t="s">
        <v>3834</v>
      </c>
      <c r="Q14" s="503"/>
      <c r="R14" s="353"/>
      <c r="S14" s="353"/>
    </row>
    <row r="15" spans="1:19" ht="13.5" thickBot="1">
      <c r="A15" s="756">
        <v>1805169870</v>
      </c>
      <c r="B15" s="837"/>
      <c r="C15" s="779"/>
      <c r="D15" s="838"/>
      <c r="E15" s="1169">
        <v>1.6</v>
      </c>
      <c r="F15" s="1616" t="s">
        <v>545</v>
      </c>
      <c r="G15" s="1170">
        <v>7</v>
      </c>
      <c r="H15" s="1170">
        <v>75</v>
      </c>
      <c r="I15" s="1170">
        <v>525</v>
      </c>
      <c r="J15" s="1548">
        <v>615</v>
      </c>
      <c r="K15" s="1547">
        <f>'Dopłaty stopowe'!$R$59*G15</f>
        <v>37.074800000000003</v>
      </c>
      <c r="L15" s="1547">
        <f>(J15+K15)/G15</f>
        <v>93.153542857142853</v>
      </c>
      <c r="M15" s="1417">
        <f>(J15*(1-(VLOOKUP(A15,'Cennik numeryczny'!$A$2:$N$1462,14,FALSE)))+K15)/G15</f>
        <v>93.153542857142853</v>
      </c>
      <c r="N15" s="1072" t="str">
        <f>VLOOKUP($A15,'Cennik numeryczny'!$A$2:$K$1857,10,FALSE)</f>
        <v>A</v>
      </c>
      <c r="O15" s="1517">
        <f>VLOOKUP($A15,'Cennik numeryczny'!$A$2:$K$1857,11,FALSE)</f>
        <v>7</v>
      </c>
      <c r="P15" s="1518" t="s">
        <v>3834</v>
      </c>
      <c r="Q15" s="503"/>
      <c r="R15" s="353"/>
      <c r="S15" s="353"/>
    </row>
    <row r="16" spans="1:19" ht="13.5" thickTop="1">
      <c r="A16" s="456" t="s">
        <v>1333</v>
      </c>
      <c r="B16" s="352" t="s">
        <v>861</v>
      </c>
      <c r="C16" s="731" t="s">
        <v>602</v>
      </c>
      <c r="D16" s="730" t="s">
        <v>126</v>
      </c>
      <c r="E16" s="888">
        <v>1.2</v>
      </c>
      <c r="F16" s="1619" t="s">
        <v>545</v>
      </c>
      <c r="G16" s="769">
        <v>7</v>
      </c>
      <c r="H16" s="769" t="s">
        <v>557</v>
      </c>
      <c r="I16" s="769" t="s">
        <v>563</v>
      </c>
      <c r="J16" s="1544">
        <v>928.08720000000005</v>
      </c>
      <c r="K16" s="1543">
        <f>'Dopłaty stopowe'!$R$59*G16</f>
        <v>37.074800000000003</v>
      </c>
      <c r="L16" s="1543">
        <f t="shared" si="0"/>
        <v>137.88028571428572</v>
      </c>
      <c r="M16" s="1575">
        <f>(J16*(1-(VLOOKUP(A16,'Cennik numeryczny'!$A$2:$N$1462,14,FALSE)))+K16)/G16</f>
        <v>137.88028571428572</v>
      </c>
      <c r="N16" s="1697" t="str">
        <f>VLOOKUP($A16,'Cennik numeryczny'!$A$2:$K$1857,10,FALSE)</f>
        <v>A</v>
      </c>
      <c r="O16" s="1531">
        <f>VLOOKUP($A16,'Cennik numeryczny'!$A$2:$K$1857,11,FALSE)</f>
        <v>7</v>
      </c>
      <c r="P16" s="1532" t="s">
        <v>3834</v>
      </c>
      <c r="Q16" s="503"/>
      <c r="R16" s="353"/>
      <c r="S16" s="353"/>
    </row>
    <row r="17" spans="1:19" ht="13.5" thickBot="1">
      <c r="A17" s="756" t="s">
        <v>1334</v>
      </c>
      <c r="B17" s="837"/>
      <c r="C17" s="779"/>
      <c r="D17" s="838" t="s">
        <v>946</v>
      </c>
      <c r="E17" s="1169">
        <v>1.6</v>
      </c>
      <c r="F17" s="1616" t="s">
        <v>545</v>
      </c>
      <c r="G17" s="1170">
        <v>7</v>
      </c>
      <c r="H17" s="1170" t="s">
        <v>557</v>
      </c>
      <c r="I17" s="1170" t="s">
        <v>563</v>
      </c>
      <c r="J17" s="1548">
        <v>835.04520000000014</v>
      </c>
      <c r="K17" s="1547">
        <f>'Dopłaty stopowe'!$R$59*G17</f>
        <v>37.074800000000003</v>
      </c>
      <c r="L17" s="1547">
        <f t="shared" si="0"/>
        <v>124.58857142857144</v>
      </c>
      <c r="M17" s="2534">
        <f>(J17*(1-(VLOOKUP(A17,'Cennik numeryczny'!$A$2:$N$1462,14,FALSE)))+K17)/G17</f>
        <v>124.58857142857144</v>
      </c>
      <c r="N17" s="1171" t="str">
        <f>VLOOKUP($A17,'Cennik numeryczny'!$A$2:$K$1857,10,FALSE)</f>
        <v>C</v>
      </c>
      <c r="O17" s="1517">
        <f>VLOOKUP($A17,'Cennik numeryczny'!$A$2:$K$1857,11,FALSE)</f>
        <v>105</v>
      </c>
      <c r="P17" s="1518" t="s">
        <v>3834</v>
      </c>
      <c r="Q17" s="503"/>
      <c r="R17" s="353"/>
      <c r="S17" s="353"/>
    </row>
    <row r="18" spans="1:19" ht="13.5" thickTop="1">
      <c r="A18" s="456">
        <v>1812129870</v>
      </c>
      <c r="B18" s="352" t="s">
        <v>5633</v>
      </c>
      <c r="C18" s="731" t="s">
        <v>5634</v>
      </c>
      <c r="D18" s="730" t="s">
        <v>5635</v>
      </c>
      <c r="E18" s="888">
        <v>1.2</v>
      </c>
      <c r="F18" s="1619" t="s">
        <v>545</v>
      </c>
      <c r="G18" s="769">
        <v>7</v>
      </c>
      <c r="H18" s="769">
        <v>75</v>
      </c>
      <c r="I18" s="769">
        <v>525</v>
      </c>
      <c r="J18" s="1544">
        <v>597.14</v>
      </c>
      <c r="K18" s="1543">
        <f>'Dopłaty stopowe'!$R$59*G18</f>
        <v>37.074800000000003</v>
      </c>
      <c r="L18" s="1543">
        <f t="shared" ref="L18:L19" si="3">(J18+K18)/G18</f>
        <v>90.602114285714279</v>
      </c>
      <c r="M18" s="1575">
        <f>(J18*(1-(VLOOKUP(A18,'Cennik numeryczny'!$A$2:$N$1462,14,FALSE)))+K18)/G18</f>
        <v>90.602114285714279</v>
      </c>
      <c r="N18" s="1697" t="str">
        <f>VLOOKUP($A18,'Cennik numeryczny'!$A$2:$K$1857,10,FALSE)</f>
        <v>C</v>
      </c>
      <c r="O18" s="1531">
        <f>VLOOKUP($A18,'Cennik numeryczny'!$A$2:$K$1857,11,FALSE)</f>
        <v>525</v>
      </c>
      <c r="P18" s="1532" t="s">
        <v>3834</v>
      </c>
      <c r="Q18" s="503"/>
      <c r="R18" s="353"/>
      <c r="S18" s="353"/>
    </row>
    <row r="19" spans="1:19" ht="13.5" thickBot="1">
      <c r="A19" s="756">
        <v>1812129440</v>
      </c>
      <c r="B19" s="837"/>
      <c r="C19" s="779"/>
      <c r="D19" s="838" t="s">
        <v>5636</v>
      </c>
      <c r="E19" s="1169">
        <v>1.2</v>
      </c>
      <c r="F19" s="1179" t="s">
        <v>546</v>
      </c>
      <c r="G19" s="892">
        <v>141</v>
      </c>
      <c r="H19" s="892">
        <v>2</v>
      </c>
      <c r="I19" s="892">
        <v>282</v>
      </c>
      <c r="J19" s="1546">
        <v>11707.5</v>
      </c>
      <c r="K19" s="1545">
        <f>'Dopłaty stopowe'!$R$59*G19</f>
        <v>746.79240000000004</v>
      </c>
      <c r="L19" s="1545">
        <f t="shared" si="3"/>
        <v>88.328314893617019</v>
      </c>
      <c r="M19" s="1396">
        <f>(J19*(1-(VLOOKUP(A19,'Cennik numeryczny'!$A$2:$N$1462,14,FALSE)))+K19)/G19</f>
        <v>88.328314893617019</v>
      </c>
      <c r="N19" s="1171" t="str">
        <f>VLOOKUP($A19,'Cennik numeryczny'!$A$2:$K$1857,10,FALSE)</f>
        <v>C</v>
      </c>
      <c r="O19" s="1517">
        <f>VLOOKUP($A19,'Cennik numeryczny'!$A$2:$K$1857,11,FALSE)</f>
        <v>282</v>
      </c>
      <c r="P19" s="1518" t="s">
        <v>3834</v>
      </c>
      <c r="Q19" s="503"/>
      <c r="R19" s="353"/>
      <c r="S19" s="353"/>
    </row>
    <row r="20" spans="1:19" ht="13.5" thickTop="1">
      <c r="A20" s="456">
        <v>1815089860</v>
      </c>
      <c r="B20" s="352" t="s">
        <v>862</v>
      </c>
      <c r="C20" s="731" t="s">
        <v>956</v>
      </c>
      <c r="D20" s="730" t="s">
        <v>127</v>
      </c>
      <c r="E20" s="888">
        <v>0.8</v>
      </c>
      <c r="F20" s="973" t="s">
        <v>545</v>
      </c>
      <c r="G20" s="847">
        <v>6</v>
      </c>
      <c r="H20" s="847">
        <v>75</v>
      </c>
      <c r="I20" s="847">
        <v>450</v>
      </c>
      <c r="J20" s="1552">
        <v>721.76400000000001</v>
      </c>
      <c r="K20" s="1551">
        <f>'Dopłaty stopowe'!$R$59*G20</f>
        <v>31.778400000000001</v>
      </c>
      <c r="L20" s="1551">
        <f t="shared" si="0"/>
        <v>125.5904</v>
      </c>
      <c r="M20" s="1391">
        <f>(J20*(1-(VLOOKUP(A20,'Cennik numeryczny'!$A$2:$N$1462,14,FALSE)))+K20)/G20</f>
        <v>125.5904</v>
      </c>
      <c r="N20" s="1406" t="str">
        <f>VLOOKUP($A20,'Cennik numeryczny'!$A$2:$K$1857,10,FALSE)</f>
        <v>C</v>
      </c>
      <c r="O20" s="1531">
        <f>VLOOKUP($A20,'Cennik numeryczny'!$A$2:$K$1857,11,FALSE)</f>
        <v>150</v>
      </c>
      <c r="P20" s="1532" t="s">
        <v>3834</v>
      </c>
      <c r="Q20" s="503"/>
      <c r="R20" s="353"/>
      <c r="S20" s="353"/>
    </row>
    <row r="21" spans="1:19" ht="13">
      <c r="A21" s="757">
        <v>1815109870</v>
      </c>
      <c r="B21" s="352"/>
      <c r="C21" s="731"/>
      <c r="D21" s="730" t="s">
        <v>947</v>
      </c>
      <c r="E21" s="890">
        <v>1</v>
      </c>
      <c r="F21" s="1179" t="s">
        <v>545</v>
      </c>
      <c r="G21" s="892">
        <v>7</v>
      </c>
      <c r="H21" s="892">
        <v>75</v>
      </c>
      <c r="I21" s="892">
        <v>525</v>
      </c>
      <c r="J21" s="1546">
        <v>709</v>
      </c>
      <c r="K21" s="1545">
        <f>'Dopłaty stopowe'!$R$59*G21</f>
        <v>37.074800000000003</v>
      </c>
      <c r="L21" s="1545">
        <f>(J21+K21)/G21</f>
        <v>106.58211428571428</v>
      </c>
      <c r="M21" s="1396">
        <f>(J21*(1-(VLOOKUP(A21,'Cennik numeryczny'!$A$2:$N$1462,14,FALSE)))+K21)/G21</f>
        <v>106.58211428571428</v>
      </c>
      <c r="N21" s="1070" t="str">
        <f>VLOOKUP($A21,'Cennik numeryczny'!$A$2:$K$1857,10,FALSE)</f>
        <v>A</v>
      </c>
      <c r="O21" s="994">
        <f>VLOOKUP($A21,'Cennik numeryczny'!$A$2:$K$1857,11,FALSE)</f>
        <v>7</v>
      </c>
      <c r="P21" s="1084" t="s">
        <v>3834</v>
      </c>
      <c r="Q21" s="503"/>
      <c r="R21" s="353"/>
      <c r="S21" s="353"/>
    </row>
    <row r="22" spans="1:19" s="656" customFormat="1" ht="13">
      <c r="A22" s="757">
        <v>1815124620</v>
      </c>
      <c r="B22" s="352"/>
      <c r="C22" s="731"/>
      <c r="D22" s="730"/>
      <c r="E22" s="890">
        <v>1.2</v>
      </c>
      <c r="F22" s="1179" t="s">
        <v>3694</v>
      </c>
      <c r="G22" s="892" t="s">
        <v>3695</v>
      </c>
      <c r="H22" s="892">
        <v>325</v>
      </c>
      <c r="I22" s="892">
        <v>650</v>
      </c>
      <c r="J22" s="1546">
        <v>1110</v>
      </c>
      <c r="K22" s="1545">
        <f>'Dopłaty stopowe'!$R$59*10</f>
        <v>52.963999999999999</v>
      </c>
      <c r="L22" s="1545">
        <f>(J22+K22)/10</f>
        <v>116.29639999999999</v>
      </c>
      <c r="M22" s="1396">
        <f>(J22*(1-(VLOOKUP(A22,'Cennik numeryczny'!$A$2:$N$1462,14,FALSE)))+K22)/10</f>
        <v>116.29639999999999</v>
      </c>
      <c r="N22" s="1070" t="str">
        <f>VLOOKUP($A22,'Cennik numeryczny'!$A$2:$K$1857,10,FALSE)</f>
        <v>A</v>
      </c>
      <c r="O22" s="994">
        <f>VLOOKUP($A22,'Cennik numeryczny'!$A$2:$K$1857,11,FALSE)</f>
        <v>10</v>
      </c>
      <c r="P22" s="1084" t="s">
        <v>3834</v>
      </c>
      <c r="Q22" s="503"/>
      <c r="R22" s="353"/>
      <c r="S22" s="737"/>
    </row>
    <row r="23" spans="1:19" s="656" customFormat="1" ht="13">
      <c r="A23" s="757" t="s">
        <v>3777</v>
      </c>
      <c r="B23" s="2499" t="s">
        <v>5580</v>
      </c>
      <c r="C23" s="731"/>
      <c r="D23" s="730"/>
      <c r="E23" s="890">
        <v>1.2</v>
      </c>
      <c r="F23" s="1179" t="s">
        <v>3694</v>
      </c>
      <c r="G23" s="892" t="s">
        <v>3743</v>
      </c>
      <c r="H23" s="892">
        <v>150</v>
      </c>
      <c r="I23" s="892">
        <v>300</v>
      </c>
      <c r="J23" s="1546">
        <v>630</v>
      </c>
      <c r="K23" s="1545">
        <f>'Dopłaty stopowe'!$R$59*6</f>
        <v>31.778400000000001</v>
      </c>
      <c r="L23" s="1545">
        <f>(J23+K23)/6</f>
        <v>110.29640000000001</v>
      </c>
      <c r="M23" s="1396">
        <f>(J23*(1-(VLOOKUP(A23,'Cennik numeryczny'!$A$2:$N$1462,14,FALSE)))+K23)/6</f>
        <v>110.29640000000001</v>
      </c>
      <c r="N23" s="1070" t="str">
        <f>VLOOKUP($A23,'Cennik numeryczny'!$A$2:$K$1857,10,FALSE)</f>
        <v>A</v>
      </c>
      <c r="O23" s="994">
        <f>VLOOKUP($A23,'Cennik numeryczny'!$A$2:$K$1857,11,FALSE)</f>
        <v>6</v>
      </c>
      <c r="P23" s="1084" t="s">
        <v>3834</v>
      </c>
      <c r="Q23" s="503"/>
      <c r="R23" s="353"/>
      <c r="S23" s="737"/>
    </row>
    <row r="24" spans="1:19" s="656" customFormat="1" ht="13">
      <c r="A24" s="757">
        <v>1815129620</v>
      </c>
      <c r="B24" s="2499"/>
      <c r="C24" s="731"/>
      <c r="D24" s="730"/>
      <c r="E24" s="890">
        <v>1.2</v>
      </c>
      <c r="F24" s="1179" t="s">
        <v>5066</v>
      </c>
      <c r="G24" s="892">
        <v>80</v>
      </c>
      <c r="H24" s="892">
        <v>2</v>
      </c>
      <c r="I24" s="892">
        <v>160</v>
      </c>
      <c r="J24" s="1546">
        <v>6200</v>
      </c>
      <c r="K24" s="1545">
        <f>'Dopłaty stopowe'!$R$59*G24</f>
        <v>423.71199999999999</v>
      </c>
      <c r="L24" s="1545">
        <f>(J24+K24)/G24</f>
        <v>82.796399999999991</v>
      </c>
      <c r="M24" s="1396">
        <f>(J24*(1-(VLOOKUP(A24,'Cennik numeryczny'!$A$2:$N$1462,14,FALSE)))+K24)/G24</f>
        <v>82.796399999999991</v>
      </c>
      <c r="N24" s="1070" t="str">
        <f>VLOOKUP($A24,'Cennik numeryczny'!$A$2:$K$1857,10,FALSE)</f>
        <v>A</v>
      </c>
      <c r="O24" s="994">
        <f>VLOOKUP($A24,'Cennik numeryczny'!$A$2:$K$1857,11,FALSE)</f>
        <v>80</v>
      </c>
      <c r="P24" s="1084" t="s">
        <v>3834</v>
      </c>
      <c r="Q24" s="503"/>
      <c r="R24" s="353"/>
      <c r="S24" s="737"/>
    </row>
    <row r="25" spans="1:19" ht="13">
      <c r="A25" s="757">
        <v>1815129440</v>
      </c>
      <c r="B25" s="2500" t="s">
        <v>5580</v>
      </c>
      <c r="C25" s="731"/>
      <c r="D25" s="730"/>
      <c r="E25" s="890">
        <v>1.2</v>
      </c>
      <c r="F25" s="1179" t="s">
        <v>546</v>
      </c>
      <c r="G25" s="892">
        <v>141</v>
      </c>
      <c r="H25" s="892">
        <v>2</v>
      </c>
      <c r="I25" s="892">
        <v>282</v>
      </c>
      <c r="J25" s="1546">
        <v>11000</v>
      </c>
      <c r="K25" s="1545">
        <f>'Dopłaty stopowe'!$R$59*G25</f>
        <v>746.79240000000004</v>
      </c>
      <c r="L25" s="1545">
        <f>(J25+K25)/G25</f>
        <v>83.310584397163126</v>
      </c>
      <c r="M25" s="1396">
        <f>(J25*(1-(VLOOKUP(A25,'Cennik numeryczny'!$A$2:$N$1462,14,FALSE)))+K25)/G25</f>
        <v>83.310584397163126</v>
      </c>
      <c r="N25" s="1070" t="str">
        <f>VLOOKUP($A25,'Cennik numeryczny'!$A$2:$K$1857,10,FALSE)</f>
        <v>A</v>
      </c>
      <c r="O25" s="994">
        <f>VLOOKUP($A25,'Cennik numeryczny'!$A$2:$K$1857,11,FALSE)</f>
        <v>141</v>
      </c>
      <c r="P25" s="1084" t="s">
        <v>3834</v>
      </c>
      <c r="Q25" s="503"/>
      <c r="R25" s="353"/>
      <c r="S25" s="353"/>
    </row>
    <row r="26" spans="1:19" ht="13">
      <c r="A26" s="757">
        <v>1815129720</v>
      </c>
      <c r="B26" s="2500" t="s">
        <v>5580</v>
      </c>
      <c r="C26" s="731"/>
      <c r="D26" s="730"/>
      <c r="E26" s="890">
        <v>1.2</v>
      </c>
      <c r="F26" s="1179" t="s">
        <v>5383</v>
      </c>
      <c r="G26" s="892">
        <v>25</v>
      </c>
      <c r="H26" s="892">
        <v>8</v>
      </c>
      <c r="I26" s="892">
        <v>200</v>
      </c>
      <c r="J26" s="1546">
        <v>2450</v>
      </c>
      <c r="K26" s="1545">
        <f>'Dopłaty stopowe'!$R$59*G26</f>
        <v>132.41</v>
      </c>
      <c r="L26" s="1545">
        <f t="shared" ref="L26" si="4">(J26+K26)/G26</f>
        <v>103.29639999999999</v>
      </c>
      <c r="M26" s="1396">
        <f>(J26*(1-(VLOOKUP(A26,'Cennik numeryczny'!$A$2:$N$1462,14,FALSE)))+K26)/G26</f>
        <v>103.29639999999999</v>
      </c>
      <c r="N26" s="1070" t="str">
        <f>VLOOKUP($A26,'Cennik numeryczny'!$A$2:$K$1857,10,FALSE)</f>
        <v>A</v>
      </c>
      <c r="O26" s="994">
        <f>VLOOKUP($A26,'Cennik numeryczny'!$A$2:$K$1857,11,FALSE)</f>
        <v>25</v>
      </c>
      <c r="P26" s="1084" t="s">
        <v>3834</v>
      </c>
      <c r="Q26" s="503"/>
      <c r="R26" s="353"/>
      <c r="S26" s="353"/>
    </row>
    <row r="27" spans="1:19" ht="13">
      <c r="A27" s="757">
        <v>1815129870</v>
      </c>
      <c r="B27" s="2500" t="s">
        <v>5580</v>
      </c>
      <c r="C27" s="731"/>
      <c r="D27" s="730"/>
      <c r="E27" s="890">
        <v>1.2</v>
      </c>
      <c r="F27" s="1179" t="s">
        <v>545</v>
      </c>
      <c r="G27" s="892">
        <v>7</v>
      </c>
      <c r="H27" s="892">
        <v>75</v>
      </c>
      <c r="I27" s="892">
        <v>525</v>
      </c>
      <c r="J27" s="1546">
        <v>558</v>
      </c>
      <c r="K27" s="1545">
        <f>'Dopłaty stopowe'!$R$59*G27</f>
        <v>37.074800000000003</v>
      </c>
      <c r="L27" s="1545">
        <f t="shared" si="0"/>
        <v>85.010685714285714</v>
      </c>
      <c r="M27" s="1396">
        <f>(J27*(1-(VLOOKUP(A27,'Cennik numeryczny'!$A$2:$N$1462,14,FALSE)))+K27)/G27</f>
        <v>85.010685714285714</v>
      </c>
      <c r="N27" s="1406" t="str">
        <f>VLOOKUP($A27,'Cennik numeryczny'!$A$2:$K$1857,10,FALSE)</f>
        <v>A</v>
      </c>
      <c r="O27" s="1531">
        <f>VLOOKUP($A27,'Cennik numeryczny'!$A$2:$K$1857,11,FALSE)</f>
        <v>7</v>
      </c>
      <c r="P27" s="1532" t="s">
        <v>3834</v>
      </c>
      <c r="Q27" s="503"/>
      <c r="R27" s="353"/>
      <c r="S27" s="353"/>
    </row>
    <row r="28" spans="1:19" ht="13">
      <c r="A28" s="757">
        <v>1815169870</v>
      </c>
      <c r="B28" s="2500" t="s">
        <v>5580</v>
      </c>
      <c r="C28" s="731"/>
      <c r="D28" s="730"/>
      <c r="E28" s="890">
        <v>1.6</v>
      </c>
      <c r="F28" s="1179" t="s">
        <v>545</v>
      </c>
      <c r="G28" s="892">
        <v>7</v>
      </c>
      <c r="H28" s="892">
        <v>75</v>
      </c>
      <c r="I28" s="892">
        <v>525</v>
      </c>
      <c r="J28" s="1546">
        <v>550</v>
      </c>
      <c r="K28" s="1545">
        <f>'Dopłaty stopowe'!$R$59*G28</f>
        <v>37.074800000000003</v>
      </c>
      <c r="L28" s="1545">
        <f t="shared" si="0"/>
        <v>83.867828571428575</v>
      </c>
      <c r="M28" s="1396">
        <f>(J28*(1-(VLOOKUP(A28,'Cennik numeryczny'!$A$2:$N$1462,14,FALSE)))+K28)/G28</f>
        <v>83.867828571428575</v>
      </c>
      <c r="N28" s="1053" t="str">
        <f>VLOOKUP($A28,'Cennik numeryczny'!$A$2:$K$1857,10,FALSE)</f>
        <v>A</v>
      </c>
      <c r="O28" s="994">
        <f>VLOOKUP($A28,'Cennik numeryczny'!$A$2:$K$1857,11,FALSE)</f>
        <v>7</v>
      </c>
      <c r="P28" s="1084" t="s">
        <v>3834</v>
      </c>
      <c r="Q28" s="503"/>
      <c r="R28" s="353"/>
      <c r="S28" s="353"/>
    </row>
    <row r="29" spans="1:19" ht="13">
      <c r="A29" s="2684">
        <v>1815169620</v>
      </c>
      <c r="B29" s="2499"/>
      <c r="C29" s="731"/>
      <c r="D29" s="730"/>
      <c r="E29" s="890">
        <v>1.6</v>
      </c>
      <c r="F29" s="1179" t="s">
        <v>5066</v>
      </c>
      <c r="G29" s="892">
        <v>80</v>
      </c>
      <c r="H29" s="769">
        <v>2</v>
      </c>
      <c r="I29" s="769">
        <v>160</v>
      </c>
      <c r="J29" s="1544">
        <v>6200</v>
      </c>
      <c r="K29" s="1543">
        <f>'Dopłaty stopowe'!$R$59*G29</f>
        <v>423.71199999999999</v>
      </c>
      <c r="L29" s="1543">
        <f t="shared" ref="L29:L30" si="5">(J29+K29)/G29</f>
        <v>82.796399999999991</v>
      </c>
      <c r="M29" s="1405">
        <f>(J29*(1-(VLOOKUP(A29,'Cennik numeryczny'!$A$2:$N$1462,14,FALSE)))+K29)/G29</f>
        <v>82.796399999999991</v>
      </c>
      <c r="N29" s="1070" t="str">
        <f>VLOOKUP($A29,'Cennik numeryczny'!$A$2:$K$1857,10,FALSE)</f>
        <v>C</v>
      </c>
      <c r="O29" s="994">
        <f>VLOOKUP($A29,'Cennik numeryczny'!$A$2:$K$1857,11,FALSE)</f>
        <v>160</v>
      </c>
      <c r="P29" s="1084" t="s">
        <v>3834</v>
      </c>
      <c r="Q29" s="503"/>
      <c r="R29" s="353"/>
      <c r="S29" s="353"/>
    </row>
    <row r="30" spans="1:19" ht="13.5" thickBot="1">
      <c r="A30" s="2685">
        <v>1815169440</v>
      </c>
      <c r="B30" s="2499"/>
      <c r="C30" s="731"/>
      <c r="D30" s="730"/>
      <c r="E30" s="976">
        <v>1.6</v>
      </c>
      <c r="F30" s="827" t="s">
        <v>546</v>
      </c>
      <c r="G30" s="769">
        <v>141</v>
      </c>
      <c r="H30" s="769">
        <v>2</v>
      </c>
      <c r="I30" s="769">
        <v>282</v>
      </c>
      <c r="J30" s="1544">
        <v>10999</v>
      </c>
      <c r="K30" s="1545">
        <f>'Dopłaty stopowe'!$R$59*G30</f>
        <v>746.79240000000004</v>
      </c>
      <c r="L30" s="1545">
        <f t="shared" si="5"/>
        <v>83.303492198581566</v>
      </c>
      <c r="M30" s="1396">
        <f>(J30*(1-(VLOOKUP(A30,'Cennik numeryczny'!$A$2:$N$1462,14,FALSE)))+K30)/G30</f>
        <v>83.303492198581566</v>
      </c>
      <c r="N30" s="1053" t="str">
        <f>VLOOKUP($A30,'Cennik numeryczny'!$A$2:$K$1857,10,FALSE)</f>
        <v>C</v>
      </c>
      <c r="O30" s="994">
        <f>VLOOKUP($A30,'Cennik numeryczny'!$A$2:$K$1857,11,FALSE)</f>
        <v>282</v>
      </c>
      <c r="P30" s="1084" t="s">
        <v>3834</v>
      </c>
      <c r="Q30" s="503"/>
      <c r="R30" s="353"/>
      <c r="S30" s="353"/>
    </row>
    <row r="31" spans="1:19" ht="13.5" thickTop="1">
      <c r="A31" s="842">
        <v>1816104620</v>
      </c>
      <c r="B31" s="1331" t="s">
        <v>881</v>
      </c>
      <c r="C31" s="771" t="s">
        <v>957</v>
      </c>
      <c r="D31" s="875" t="s">
        <v>128</v>
      </c>
      <c r="E31" s="893">
        <v>1</v>
      </c>
      <c r="F31" s="973" t="s">
        <v>3694</v>
      </c>
      <c r="G31" s="847" t="s">
        <v>3695</v>
      </c>
      <c r="H31" s="847">
        <v>325</v>
      </c>
      <c r="I31" s="847">
        <v>650</v>
      </c>
      <c r="J31" s="1552">
        <v>1175.0292000000002</v>
      </c>
      <c r="K31" s="1551">
        <f>'Dopłaty stopowe'!$R$59*10</f>
        <v>52.963999999999999</v>
      </c>
      <c r="L31" s="1551">
        <f>(J31+K31)/10</f>
        <v>122.79932000000001</v>
      </c>
      <c r="M31" s="1391">
        <f>(J31*(1-(VLOOKUP(A31,'Cennik numeryczny'!$A$2:$N$1462,14,FALSE)))+K31)/10</f>
        <v>122.79932000000001</v>
      </c>
      <c r="N31" s="1065" t="str">
        <f>VLOOKUP($A31,'Cennik numeryczny'!$A$2:$K$1857,10,FALSE)</f>
        <v>A</v>
      </c>
      <c r="O31" s="1082">
        <f>VLOOKUP($A31,'Cennik numeryczny'!$A$2:$K$1857,11,FALSE)</f>
        <v>10</v>
      </c>
      <c r="P31" s="1083" t="s">
        <v>3834</v>
      </c>
      <c r="Q31" s="503"/>
      <c r="R31" s="353"/>
      <c r="S31" s="353"/>
    </row>
    <row r="32" spans="1:19" ht="13">
      <c r="A32" s="456">
        <v>1816109870</v>
      </c>
      <c r="B32" s="352"/>
      <c r="C32" s="731"/>
      <c r="D32" s="730" t="s">
        <v>952</v>
      </c>
      <c r="E32" s="888">
        <v>1</v>
      </c>
      <c r="F32" s="1619" t="s">
        <v>545</v>
      </c>
      <c r="G32" s="769">
        <v>7</v>
      </c>
      <c r="H32" s="769">
        <v>75</v>
      </c>
      <c r="I32" s="769">
        <v>525</v>
      </c>
      <c r="J32" s="1544">
        <v>759</v>
      </c>
      <c r="K32" s="1543">
        <f>'Dopłaty stopowe'!$R$59*G32</f>
        <v>37.074800000000003</v>
      </c>
      <c r="L32" s="1543">
        <f>(J32+K32)/G32</f>
        <v>113.72497142857142</v>
      </c>
      <c r="M32" s="1405">
        <f>(J32*(1-(VLOOKUP(A32,'Cennik numeryczny'!$A$2:$N$1462,14,FALSE)))+K32)/G32</f>
        <v>113.72497142857142</v>
      </c>
      <c r="N32" s="1406" t="str">
        <f>VLOOKUP($A32,'Cennik numeryczny'!$A$2:$K$1857,10,FALSE)</f>
        <v>A</v>
      </c>
      <c r="O32" s="1531">
        <f>VLOOKUP($A32,'Cennik numeryczny'!$A$2:$K$1857,11,FALSE)</f>
        <v>7</v>
      </c>
      <c r="P32" s="1532" t="s">
        <v>3834</v>
      </c>
      <c r="Q32" s="503"/>
      <c r="R32" s="353"/>
      <c r="S32" s="353"/>
    </row>
    <row r="33" spans="1:19" s="656" customFormat="1" ht="13">
      <c r="A33" s="456">
        <v>1816124620</v>
      </c>
      <c r="B33" s="352"/>
      <c r="C33" s="731"/>
      <c r="D33" s="730"/>
      <c r="E33" s="888">
        <v>1.2</v>
      </c>
      <c r="F33" s="1619" t="s">
        <v>3694</v>
      </c>
      <c r="G33" s="769" t="s">
        <v>3695</v>
      </c>
      <c r="H33" s="769">
        <v>325</v>
      </c>
      <c r="I33" s="769">
        <v>650</v>
      </c>
      <c r="J33" s="1544">
        <v>1197.6012000000003</v>
      </c>
      <c r="K33" s="1543">
        <f>'Dopłaty stopowe'!$R$59*10</f>
        <v>52.963999999999999</v>
      </c>
      <c r="L33" s="1543">
        <f>(J33+K33)/10</f>
        <v>125.05652000000002</v>
      </c>
      <c r="M33" s="1405">
        <f>(J33*(1-(VLOOKUP(A33,'Cennik numeryczny'!$A$2:$N$1462,14,FALSE)))+K33)/10</f>
        <v>125.05652000000002</v>
      </c>
      <c r="N33" s="1406" t="str">
        <f>VLOOKUP($A33,'Cennik numeryczny'!$A$2:$K$1857,10,FALSE)</f>
        <v>A</v>
      </c>
      <c r="O33" s="1531">
        <f>VLOOKUP($A33,'Cennik numeryczny'!$A$2:$K$1857,11,FALSE)</f>
        <v>10</v>
      </c>
      <c r="P33" s="1532" t="s">
        <v>3834</v>
      </c>
      <c r="Q33" s="503"/>
      <c r="R33" s="353"/>
      <c r="S33" s="737"/>
    </row>
    <row r="34" spans="1:19" ht="13">
      <c r="A34" s="757">
        <v>1816129870</v>
      </c>
      <c r="B34" s="2500" t="s">
        <v>5580</v>
      </c>
      <c r="C34" s="731"/>
      <c r="D34" s="730"/>
      <c r="E34" s="890">
        <v>1.2</v>
      </c>
      <c r="F34" s="1179" t="s">
        <v>545</v>
      </c>
      <c r="G34" s="892">
        <v>7</v>
      </c>
      <c r="H34" s="892">
        <v>75</v>
      </c>
      <c r="I34" s="892">
        <v>525</v>
      </c>
      <c r="J34" s="1544">
        <v>570</v>
      </c>
      <c r="K34" s="1543">
        <f>'Dopłaty stopowe'!$R$59*G34</f>
        <v>37.074800000000003</v>
      </c>
      <c r="L34" s="1543">
        <f t="shared" si="0"/>
        <v>86.724971428571422</v>
      </c>
      <c r="M34" s="1405">
        <f>(J34*(1-(VLOOKUP(A34,'Cennik numeryczny'!$A$2:$N$1462,14,FALSE)))+K34)/G34</f>
        <v>86.724971428571422</v>
      </c>
      <c r="N34" s="1070" t="str">
        <f>VLOOKUP($A34,'Cennik numeryczny'!$A$2:$K$1857,10,FALSE)</f>
        <v>A</v>
      </c>
      <c r="O34" s="994">
        <f>VLOOKUP($A34,'Cennik numeryczny'!$A$2:$K$1857,11,FALSE)</f>
        <v>7</v>
      </c>
      <c r="P34" s="1084" t="s">
        <v>3834</v>
      </c>
      <c r="Q34" s="503"/>
      <c r="R34" s="353"/>
      <c r="S34" s="353"/>
    </row>
    <row r="35" spans="1:19" ht="13">
      <c r="A35" s="757">
        <v>1816129620</v>
      </c>
      <c r="B35" s="2500"/>
      <c r="C35" s="731"/>
      <c r="D35" s="730"/>
      <c r="E35" s="890">
        <v>1.2</v>
      </c>
      <c r="F35" s="1179" t="s">
        <v>5066</v>
      </c>
      <c r="G35" s="892">
        <v>80</v>
      </c>
      <c r="H35" s="892">
        <v>2</v>
      </c>
      <c r="I35" s="892">
        <v>160</v>
      </c>
      <c r="J35" s="1544">
        <v>6300</v>
      </c>
      <c r="K35" s="1543">
        <f>'Dopłaty stopowe'!$R$59*G35</f>
        <v>423.71199999999999</v>
      </c>
      <c r="L35" s="1543">
        <f t="shared" ref="L35" si="6">(J35+K35)/G35</f>
        <v>84.046399999999991</v>
      </c>
      <c r="M35" s="1405">
        <f>(J35*(1-(VLOOKUP(A35,'Cennik numeryczny'!$A$2:$N$1462,14,FALSE)))+K35)/G35</f>
        <v>84.046399999999991</v>
      </c>
      <c r="N35" s="1406" t="str">
        <f>VLOOKUP($A35,'Cennik numeryczny'!$A$2:$K$1857,10,FALSE)</f>
        <v>A</v>
      </c>
      <c r="O35" s="994">
        <f>VLOOKUP($A35,'Cennik numeryczny'!$A$2:$K$1857,11,FALSE)</f>
        <v>80</v>
      </c>
      <c r="P35" s="1084" t="s">
        <v>3834</v>
      </c>
      <c r="Q35" s="503"/>
      <c r="R35" s="353"/>
      <c r="S35" s="353"/>
    </row>
    <row r="36" spans="1:19" ht="13">
      <c r="A36" s="757">
        <v>1816129440</v>
      </c>
      <c r="B36" s="2500" t="s">
        <v>5580</v>
      </c>
      <c r="C36" s="731"/>
      <c r="D36" s="730"/>
      <c r="E36" s="890">
        <v>1.2</v>
      </c>
      <c r="F36" s="1179" t="s">
        <v>546</v>
      </c>
      <c r="G36" s="892">
        <v>141</v>
      </c>
      <c r="H36" s="892">
        <v>2</v>
      </c>
      <c r="I36" s="892">
        <v>282</v>
      </c>
      <c r="J36" s="1544">
        <v>11200</v>
      </c>
      <c r="K36" s="1543">
        <f>'Dopłaty stopowe'!$R$59*G36</f>
        <v>746.79240000000004</v>
      </c>
      <c r="L36" s="1543">
        <f t="shared" si="0"/>
        <v>84.729024113475177</v>
      </c>
      <c r="M36" s="1405">
        <f>(J36*(1-(VLOOKUP(A36,'Cennik numeryczny'!$A$2:$N$1462,14,FALSE)))+K36)/G36</f>
        <v>84.729024113475177</v>
      </c>
      <c r="N36" s="1406" t="str">
        <f>VLOOKUP($A36,'Cennik numeryczny'!$A$2:$K$1857,10,FALSE)</f>
        <v>A</v>
      </c>
      <c r="O36" s="994">
        <f>VLOOKUP($A36,'Cennik numeryczny'!$A$2:$K$1857,11,FALSE)</f>
        <v>141</v>
      </c>
      <c r="P36" s="1084" t="s">
        <v>3834</v>
      </c>
      <c r="Q36" s="503"/>
      <c r="R36" s="353"/>
      <c r="S36" s="353"/>
    </row>
    <row r="37" spans="1:19" ht="13">
      <c r="A37" s="456">
        <v>1816169870</v>
      </c>
      <c r="B37" s="2500" t="s">
        <v>5580</v>
      </c>
      <c r="C37" s="731"/>
      <c r="D37" s="730"/>
      <c r="E37" s="888">
        <v>1.6</v>
      </c>
      <c r="F37" s="1619" t="s">
        <v>545</v>
      </c>
      <c r="G37" s="769">
        <v>7</v>
      </c>
      <c r="H37" s="769">
        <v>75</v>
      </c>
      <c r="I37" s="769">
        <v>525</v>
      </c>
      <c r="J37" s="1546">
        <v>560</v>
      </c>
      <c r="K37" s="1545">
        <f>'Dopłaty stopowe'!$R$59*G37</f>
        <v>37.074800000000003</v>
      </c>
      <c r="L37" s="1545">
        <f t="shared" si="0"/>
        <v>85.296399999999991</v>
      </c>
      <c r="M37" s="1396">
        <f>(J37*(1-(VLOOKUP(A37,'Cennik numeryczny'!$A$2:$N$1462,14,FALSE)))+K37)/G37</f>
        <v>85.296399999999991</v>
      </c>
      <c r="N37" s="1070" t="str">
        <f>VLOOKUP($A37,'Cennik numeryczny'!$A$2:$K$1857,10,FALSE)</f>
        <v>A</v>
      </c>
      <c r="O37" s="1531">
        <f>VLOOKUP($A37,'Cennik numeryczny'!$A$2:$K$1857,11,FALSE)</f>
        <v>7</v>
      </c>
      <c r="P37" s="1532" t="s">
        <v>3834</v>
      </c>
      <c r="Q37" s="503"/>
      <c r="R37" s="353"/>
      <c r="S37" s="353"/>
    </row>
    <row r="38" spans="1:19" ht="13.5" thickBot="1">
      <c r="A38" s="756">
        <v>1816169440</v>
      </c>
      <c r="B38" s="2501" t="s">
        <v>5580</v>
      </c>
      <c r="C38" s="779"/>
      <c r="D38" s="838"/>
      <c r="E38" s="1169">
        <v>1.6</v>
      </c>
      <c r="F38" s="1616" t="s">
        <v>546</v>
      </c>
      <c r="G38" s="1170">
        <v>141</v>
      </c>
      <c r="H38" s="1170">
        <v>2</v>
      </c>
      <c r="I38" s="1170">
        <v>282</v>
      </c>
      <c r="J38" s="1548">
        <v>11200</v>
      </c>
      <c r="K38" s="1547">
        <f>'Dopłaty stopowe'!$R$59*G38</f>
        <v>746.79240000000004</v>
      </c>
      <c r="L38" s="1547">
        <f>(J38+K38)/G38</f>
        <v>84.729024113475177</v>
      </c>
      <c r="M38" s="1417">
        <f>(J38*(1-(VLOOKUP(A38,'Cennik numeryczny'!$A$2:$N$1462,14,FALSE)))+K38)/G38</f>
        <v>84.729024113475177</v>
      </c>
      <c r="N38" s="1072" t="str">
        <f>VLOOKUP($A38,'Cennik numeryczny'!$A$2:$K$1857,10,FALSE)</f>
        <v>C</v>
      </c>
      <c r="O38" s="1517">
        <f>VLOOKUP($A38,'Cennik numeryczny'!$A$2:$K$1857,11,FALSE)</f>
        <v>282</v>
      </c>
      <c r="P38" s="1518" t="s">
        <v>3834</v>
      </c>
      <c r="Q38" s="503"/>
      <c r="R38" s="353"/>
      <c r="S38" s="353"/>
    </row>
    <row r="39" spans="1:19" ht="13.5" thickTop="1">
      <c r="A39" s="456">
        <v>1817109870</v>
      </c>
      <c r="B39" s="1378" t="s">
        <v>882</v>
      </c>
      <c r="C39" s="731" t="s">
        <v>602</v>
      </c>
      <c r="D39" s="730" t="s">
        <v>129</v>
      </c>
      <c r="E39" s="888">
        <v>1</v>
      </c>
      <c r="F39" s="1619" t="s">
        <v>545</v>
      </c>
      <c r="G39" s="769">
        <v>7</v>
      </c>
      <c r="H39" s="769">
        <v>75</v>
      </c>
      <c r="I39" s="769">
        <v>525</v>
      </c>
      <c r="J39" s="1544">
        <v>860</v>
      </c>
      <c r="K39" s="1543">
        <f>'Dopłaty stopowe'!$R$59*G39</f>
        <v>37.074800000000003</v>
      </c>
      <c r="L39" s="1543">
        <f t="shared" si="0"/>
        <v>128.15354285714287</v>
      </c>
      <c r="M39" s="1405">
        <f>(J39*(1-(VLOOKUP(A39,'Cennik numeryczny'!$A$2:$N$1462,14,FALSE)))+K39)/G39</f>
        <v>128.15354285714287</v>
      </c>
      <c r="N39" s="1406" t="str">
        <f>VLOOKUP($A39,'Cennik numeryczny'!$A$2:$K$1857,10,FALSE)</f>
        <v>A</v>
      </c>
      <c r="O39" s="1531">
        <f>VLOOKUP($A39,'Cennik numeryczny'!$A$2:$K$1857,11,FALSE)</f>
        <v>7</v>
      </c>
      <c r="P39" s="1532" t="s">
        <v>3834</v>
      </c>
      <c r="Q39" s="503"/>
      <c r="R39" s="353"/>
      <c r="S39" s="353"/>
    </row>
    <row r="40" spans="1:19" ht="13">
      <c r="A40" s="757">
        <v>1817129870</v>
      </c>
      <c r="B40" s="352"/>
      <c r="C40" s="731"/>
      <c r="D40" s="730" t="s">
        <v>953</v>
      </c>
      <c r="E40" s="888">
        <v>1.2</v>
      </c>
      <c r="F40" s="1619" t="s">
        <v>545</v>
      </c>
      <c r="G40" s="769">
        <v>7</v>
      </c>
      <c r="H40" s="769">
        <v>75</v>
      </c>
      <c r="I40" s="769">
        <v>525</v>
      </c>
      <c r="J40" s="1544">
        <v>850</v>
      </c>
      <c r="K40" s="1543">
        <f>'Dopłaty stopowe'!$R$59*G40</f>
        <v>37.074800000000003</v>
      </c>
      <c r="L40" s="1543">
        <f t="shared" si="0"/>
        <v>126.72497142857142</v>
      </c>
      <c r="M40" s="1405">
        <f>(J40*(1-(VLOOKUP(A40,'Cennik numeryczny'!$A$2:$N$1462,14,FALSE)))+K40)/G40</f>
        <v>126.72497142857142</v>
      </c>
      <c r="N40" s="1406" t="str">
        <f>VLOOKUP($A40,'Cennik numeryczny'!$A$2:$K$1857,10,FALSE)</f>
        <v>A</v>
      </c>
      <c r="O40" s="994">
        <f>VLOOKUP($A40,'Cennik numeryczny'!$A$2:$K$1857,11,FALSE)</f>
        <v>7</v>
      </c>
      <c r="P40" s="1084" t="s">
        <v>3834</v>
      </c>
      <c r="Q40" s="503"/>
      <c r="R40" s="353"/>
      <c r="S40" s="353"/>
    </row>
    <row r="41" spans="1:19" ht="13.5" thickBot="1">
      <c r="A41" s="756">
        <v>1817169870</v>
      </c>
      <c r="B41" s="1503"/>
      <c r="C41" s="779"/>
      <c r="D41" s="1168"/>
      <c r="E41" s="1169">
        <v>1.6</v>
      </c>
      <c r="F41" s="1616" t="s">
        <v>545</v>
      </c>
      <c r="G41" s="1170">
        <v>7</v>
      </c>
      <c r="H41" s="1170">
        <v>75</v>
      </c>
      <c r="I41" s="1170">
        <v>525</v>
      </c>
      <c r="J41" s="1548">
        <v>730</v>
      </c>
      <c r="K41" s="1547">
        <f>'Dopłaty stopowe'!$R$59*G41</f>
        <v>37.074800000000003</v>
      </c>
      <c r="L41" s="1547">
        <f t="shared" si="0"/>
        <v>109.58211428571428</v>
      </c>
      <c r="M41" s="1417">
        <f>(J41*(1-(VLOOKUP(A41,'Cennik numeryczny'!$A$2:$N$1462,14,FALSE)))+K41)/G41</f>
        <v>109.58211428571428</v>
      </c>
      <c r="N41" s="1072" t="str">
        <f>VLOOKUP($A41,'Cennik numeryczny'!$A$2:$K$1857,10,FALSE)</f>
        <v>A</v>
      </c>
      <c r="O41" s="1517">
        <f>VLOOKUP($A41,'Cennik numeryczny'!$A$2:$K$1857,11,FALSE)</f>
        <v>7</v>
      </c>
      <c r="P41" s="1518" t="s">
        <v>3834</v>
      </c>
      <c r="Q41" s="503"/>
      <c r="R41" s="353"/>
      <c r="S41" s="353"/>
    </row>
    <row r="42" spans="1:19" ht="26" thickTop="1" thickBot="1">
      <c r="A42" s="779">
        <v>1818129870</v>
      </c>
      <c r="B42" s="837" t="s">
        <v>5500</v>
      </c>
      <c r="C42" s="779" t="s">
        <v>942</v>
      </c>
      <c r="D42" s="1632" t="s">
        <v>5501</v>
      </c>
      <c r="E42" s="1169">
        <v>1.2</v>
      </c>
      <c r="F42" s="1616" t="s">
        <v>545</v>
      </c>
      <c r="G42" s="1170">
        <v>7</v>
      </c>
      <c r="H42" s="1170">
        <v>75</v>
      </c>
      <c r="I42" s="1170">
        <v>525</v>
      </c>
      <c r="J42" s="1548">
        <v>897.04</v>
      </c>
      <c r="K42" s="1547">
        <f>'Dopłaty stopowe'!$R$59*G42</f>
        <v>37.074800000000003</v>
      </c>
      <c r="L42" s="1547">
        <f>(J42+K42)/G42</f>
        <v>133.44497142857142</v>
      </c>
      <c r="M42" s="1417">
        <f>(J42*(1-(VLOOKUP(A42,'Cennik numeryczny'!$A$2:$N$1462,14,FALSE)))+K42)/G42</f>
        <v>133.44497142857142</v>
      </c>
      <c r="N42" s="1072" t="str">
        <f>VLOOKUP($A42,'Cennik numeryczny'!$A$2:$K$1857,10,FALSE)</f>
        <v>C</v>
      </c>
      <c r="O42" s="2333">
        <f>VLOOKUP($A42,'Cennik numeryczny'!$A$2:$K$1857,11,FALSE)</f>
        <v>525</v>
      </c>
      <c r="P42" s="2334" t="s">
        <v>3834</v>
      </c>
      <c r="Q42" s="503"/>
      <c r="R42" s="353"/>
      <c r="S42" s="353"/>
    </row>
    <row r="43" spans="1:19" ht="14" thickTop="1" thickBot="1">
      <c r="A43" s="50"/>
      <c r="B43" s="51"/>
      <c r="C43" s="51"/>
      <c r="D43" s="54"/>
      <c r="E43" s="51"/>
      <c r="F43" s="338"/>
      <c r="G43" s="51"/>
      <c r="H43" s="51"/>
      <c r="I43" s="51"/>
      <c r="J43" s="1011"/>
      <c r="K43" s="1140"/>
      <c r="L43" s="629"/>
      <c r="M43" s="630"/>
      <c r="N43" s="690"/>
      <c r="O43" s="690"/>
      <c r="P43" s="515"/>
    </row>
    <row r="44" spans="1:19">
      <c r="A44" s="123"/>
      <c r="B44" s="123"/>
      <c r="C44" s="123"/>
      <c r="D44" s="123"/>
      <c r="E44" s="123"/>
      <c r="F44" s="339"/>
    </row>
    <row r="45" spans="1:19">
      <c r="A45" s="123"/>
      <c r="B45" s="123"/>
      <c r="C45" s="123"/>
      <c r="D45" s="123"/>
      <c r="E45" s="123"/>
      <c r="F45" s="339"/>
    </row>
    <row r="46" spans="1:19">
      <c r="A46" s="123"/>
      <c r="B46" s="123"/>
      <c r="C46" s="123"/>
      <c r="D46" s="123"/>
      <c r="E46" s="123"/>
      <c r="F46" s="339"/>
    </row>
    <row r="47" spans="1:19">
      <c r="A47" s="123"/>
      <c r="B47" s="123"/>
      <c r="C47" s="123"/>
      <c r="D47" s="123"/>
      <c r="E47" s="123"/>
      <c r="F47" s="339"/>
    </row>
    <row r="48" spans="1:19">
      <c r="A48" s="123"/>
      <c r="B48" s="123"/>
      <c r="C48" s="123"/>
      <c r="D48" s="123"/>
      <c r="E48" s="123"/>
      <c r="F48" s="339"/>
    </row>
    <row r="49" spans="1:6">
      <c r="A49" s="123"/>
      <c r="B49" s="123"/>
      <c r="C49" s="123"/>
      <c r="D49" s="123"/>
      <c r="E49" s="123"/>
      <c r="F49" s="339"/>
    </row>
    <row r="50" spans="1:6">
      <c r="A50" s="123"/>
      <c r="B50" s="123"/>
      <c r="C50" s="123"/>
      <c r="D50" s="123"/>
      <c r="E50" s="123"/>
      <c r="F50" s="339"/>
    </row>
    <row r="51" spans="1:6">
      <c r="A51" s="123"/>
      <c r="B51" s="123"/>
      <c r="C51" s="123"/>
      <c r="D51" s="123"/>
      <c r="E51" s="123"/>
      <c r="F51" s="339"/>
    </row>
    <row r="52" spans="1:6">
      <c r="A52" s="123"/>
      <c r="B52" s="123"/>
      <c r="C52" s="123"/>
      <c r="D52" s="123"/>
      <c r="E52" s="123"/>
      <c r="F52" s="339"/>
    </row>
    <row r="53" spans="1:6">
      <c r="A53" s="123"/>
      <c r="B53" s="123"/>
      <c r="C53" s="123"/>
      <c r="D53" s="123"/>
      <c r="E53" s="123"/>
      <c r="F53" s="339"/>
    </row>
    <row r="54" spans="1:6">
      <c r="A54" s="123"/>
      <c r="B54" s="123"/>
      <c r="C54" s="123"/>
      <c r="D54" s="123"/>
      <c r="E54" s="123"/>
      <c r="F54" s="339"/>
    </row>
    <row r="55" spans="1:6">
      <c r="A55" s="123"/>
      <c r="B55" s="123"/>
      <c r="C55" s="123"/>
      <c r="D55" s="123"/>
      <c r="E55" s="123"/>
      <c r="F55" s="339"/>
    </row>
    <row r="56" spans="1:6">
      <c r="A56" s="123"/>
      <c r="B56" s="123"/>
      <c r="C56" s="123"/>
      <c r="D56" s="123"/>
      <c r="E56" s="123"/>
      <c r="F56" s="339"/>
    </row>
    <row r="57" spans="1:6">
      <c r="A57" s="123"/>
      <c r="B57" s="123"/>
      <c r="C57" s="123"/>
      <c r="D57" s="123"/>
      <c r="E57" s="123"/>
      <c r="F57" s="339"/>
    </row>
    <row r="58" spans="1:6">
      <c r="A58" s="123"/>
      <c r="B58" s="123"/>
      <c r="C58" s="123"/>
      <c r="D58" s="123"/>
      <c r="E58" s="123"/>
      <c r="F58" s="339"/>
    </row>
    <row r="59" spans="1:6">
      <c r="A59" s="123"/>
      <c r="B59" s="123"/>
      <c r="C59" s="123"/>
      <c r="D59" s="123"/>
      <c r="E59" s="123"/>
      <c r="F59" s="339"/>
    </row>
    <row r="60" spans="1:6">
      <c r="A60" s="123"/>
      <c r="B60" s="123"/>
      <c r="C60" s="123"/>
      <c r="D60" s="123"/>
      <c r="E60" s="123"/>
      <c r="F60" s="339"/>
    </row>
    <row r="61" spans="1:6">
      <c r="A61" s="123"/>
      <c r="B61" s="123"/>
      <c r="C61" s="123"/>
      <c r="D61" s="123"/>
      <c r="E61" s="123"/>
      <c r="F61" s="339"/>
    </row>
    <row r="62" spans="1:6">
      <c r="A62" s="123"/>
      <c r="B62" s="123"/>
      <c r="C62" s="123"/>
      <c r="D62" s="123"/>
      <c r="E62" s="123"/>
      <c r="F62" s="339"/>
    </row>
    <row r="63" spans="1:6">
      <c r="A63" s="123"/>
      <c r="B63" s="123"/>
      <c r="C63" s="123"/>
      <c r="D63" s="123"/>
      <c r="E63" s="123"/>
      <c r="F63" s="339"/>
    </row>
    <row r="64" spans="1:6">
      <c r="A64" s="123"/>
      <c r="B64" s="123"/>
      <c r="C64" s="123"/>
      <c r="D64" s="123"/>
      <c r="E64" s="123"/>
      <c r="F64" s="339"/>
    </row>
    <row r="65" spans="1:6">
      <c r="A65" s="123"/>
      <c r="B65" s="123"/>
      <c r="C65" s="123"/>
      <c r="D65" s="123"/>
      <c r="E65" s="123"/>
      <c r="F65" s="339"/>
    </row>
    <row r="66" spans="1:6">
      <c r="A66" s="123"/>
      <c r="B66" s="123"/>
      <c r="C66" s="123"/>
      <c r="D66" s="123"/>
      <c r="E66" s="123"/>
      <c r="F66" s="339"/>
    </row>
    <row r="67" spans="1:6">
      <c r="B67" s="123"/>
      <c r="C67" s="123"/>
      <c r="D67" s="123"/>
      <c r="E67" s="123"/>
      <c r="F67" s="339"/>
    </row>
    <row r="68" spans="1:6">
      <c r="B68" s="123"/>
      <c r="C68" s="123"/>
      <c r="D68" s="123"/>
      <c r="E68" s="123"/>
      <c r="F68" s="339"/>
    </row>
    <row r="69" spans="1:6">
      <c r="B69" s="123"/>
      <c r="C69" s="123"/>
      <c r="D69" s="123"/>
      <c r="E69" s="123"/>
      <c r="F69" s="339"/>
    </row>
    <row r="70" spans="1:6">
      <c r="B70" s="123"/>
      <c r="C70" s="123"/>
      <c r="D70" s="123"/>
      <c r="E70" s="123"/>
      <c r="F70" s="339"/>
    </row>
    <row r="71" spans="1:6">
      <c r="B71" s="123"/>
      <c r="C71" s="123"/>
      <c r="D71" s="123"/>
      <c r="E71" s="123"/>
      <c r="F71" s="339"/>
    </row>
    <row r="72" spans="1:6">
      <c r="B72" s="123"/>
      <c r="C72" s="123"/>
      <c r="D72" s="123"/>
      <c r="E72" s="123"/>
      <c r="F72" s="339"/>
    </row>
    <row r="73" spans="1:6">
      <c r="B73" s="123"/>
      <c r="C73" s="123"/>
      <c r="D73" s="123"/>
      <c r="E73" s="123"/>
      <c r="F73" s="339"/>
    </row>
    <row r="74" spans="1:6">
      <c r="B74" s="123"/>
      <c r="C74" s="123"/>
      <c r="D74" s="123"/>
      <c r="E74" s="123"/>
      <c r="F74" s="339"/>
    </row>
  </sheetData>
  <autoFilter ref="N1:N74" xr:uid="{00000000-0001-0000-1200-000000000000}"/>
  <phoneticPr fontId="0" type="noConversion"/>
  <pageMargins left="0.59055118110236227" right="0.59055118110236227" top="0.78740157480314965" bottom="0.63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ignoredErrors>
    <ignoredError sqref="F39:F41 F34 F27:F28 F4:F6 F37 F10:F11 F25 F20:F21 F8 F13:F17" twoDigitTextYear="1"/>
    <ignoredError sqref="H16:I17 I13 I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93"/>
  <sheetViews>
    <sheetView zoomScaleNormal="100" workbookViewId="0"/>
  </sheetViews>
  <sheetFormatPr defaultColWidth="9.1796875" defaultRowHeight="15.5"/>
  <cols>
    <col min="1" max="1" width="3.81640625" style="16" customWidth="1"/>
    <col min="2" max="2" width="5.81640625" style="27" customWidth="1"/>
    <col min="3" max="3" width="110.90625" style="27" customWidth="1"/>
    <col min="4" max="4" width="41.81640625" style="28" customWidth="1"/>
    <col min="5" max="5" width="9.1796875" style="16"/>
    <col min="6" max="6" width="7.1796875" style="16" customWidth="1"/>
    <col min="7" max="7" width="13.453125" style="16" customWidth="1"/>
    <col min="8" max="16384" width="9.1796875" style="16"/>
  </cols>
  <sheetData>
    <row r="1" spans="1:7" ht="22.75" customHeight="1">
      <c r="A1" s="29"/>
      <c r="B1" s="183"/>
      <c r="C1" s="16"/>
      <c r="D1" s="16"/>
    </row>
    <row r="2" spans="1:7" ht="22.75" customHeight="1">
      <c r="A2" s="29"/>
      <c r="B2" s="182" t="s">
        <v>156</v>
      </c>
      <c r="C2" s="16"/>
      <c r="D2" s="16"/>
    </row>
    <row r="3" spans="1:7" ht="22.75" customHeight="1">
      <c r="A3" s="29"/>
      <c r="B3" s="183"/>
      <c r="C3" s="16"/>
      <c r="D3" s="16"/>
    </row>
    <row r="4" spans="1:7" ht="22.75" customHeight="1">
      <c r="A4" s="29"/>
      <c r="B4" s="183"/>
      <c r="C4" s="16"/>
      <c r="D4" s="16"/>
    </row>
    <row r="5" spans="1:7" ht="15" customHeight="1">
      <c r="C5" s="32" t="s">
        <v>157</v>
      </c>
      <c r="D5" s="16"/>
      <c r="E5" s="184" t="s">
        <v>159</v>
      </c>
    </row>
    <row r="6" spans="1:7">
      <c r="A6" s="30"/>
      <c r="B6" s="183"/>
      <c r="C6" s="16"/>
      <c r="D6" s="16"/>
    </row>
    <row r="7" spans="1:7">
      <c r="A7" t="s">
        <v>323</v>
      </c>
      <c r="B7" s="183"/>
      <c r="C7" s="183" t="s">
        <v>158</v>
      </c>
      <c r="D7" s="16"/>
    </row>
    <row r="8" spans="1:7">
      <c r="A8" s="115"/>
      <c r="B8" s="16" t="s">
        <v>793</v>
      </c>
      <c r="C8" s="16" t="s">
        <v>4740</v>
      </c>
      <c r="D8" s="16" t="s">
        <v>3059</v>
      </c>
      <c r="E8" s="16">
        <v>3</v>
      </c>
      <c r="G8" s="315"/>
    </row>
    <row r="9" spans="1:7">
      <c r="A9" s="115"/>
      <c r="B9" s="16" t="s">
        <v>799</v>
      </c>
      <c r="C9" s="16" t="s">
        <v>161</v>
      </c>
      <c r="D9" s="16" t="s">
        <v>3059</v>
      </c>
      <c r="E9" s="16">
        <v>4</v>
      </c>
      <c r="G9" s="316"/>
    </row>
    <row r="10" spans="1:7">
      <c r="A10" s="115"/>
      <c r="B10" s="16" t="s">
        <v>806</v>
      </c>
      <c r="C10" s="16" t="s">
        <v>211</v>
      </c>
      <c r="D10" s="16" t="s">
        <v>526</v>
      </c>
      <c r="E10" s="16">
        <v>6</v>
      </c>
      <c r="G10" s="316"/>
    </row>
    <row r="11" spans="1:7">
      <c r="A11" s="116"/>
      <c r="B11" s="185" t="s">
        <v>669</v>
      </c>
      <c r="C11" s="16" t="s">
        <v>160</v>
      </c>
      <c r="D11" s="16" t="s">
        <v>3060</v>
      </c>
      <c r="E11" s="16">
        <v>7</v>
      </c>
      <c r="G11" s="316"/>
    </row>
    <row r="12" spans="1:7">
      <c r="A12" s="116"/>
      <c r="B12" s="16" t="s">
        <v>670</v>
      </c>
      <c r="C12" s="16" t="s">
        <v>162</v>
      </c>
      <c r="D12" s="16" t="s">
        <v>3056</v>
      </c>
      <c r="E12" s="16">
        <v>9</v>
      </c>
      <c r="G12" s="316"/>
    </row>
    <row r="13" spans="1:7">
      <c r="A13" s="116"/>
      <c r="B13" s="16" t="s">
        <v>671</v>
      </c>
      <c r="C13" s="16" t="s">
        <v>996</v>
      </c>
      <c r="D13" s="16" t="s">
        <v>712</v>
      </c>
      <c r="E13" s="16">
        <v>12</v>
      </c>
      <c r="G13" s="316"/>
    </row>
    <row r="14" spans="1:7">
      <c r="A14" s="116"/>
      <c r="B14" s="16" t="s">
        <v>673</v>
      </c>
      <c r="C14" s="16" t="s">
        <v>163</v>
      </c>
      <c r="D14" s="16" t="s">
        <v>717</v>
      </c>
      <c r="E14" s="16">
        <v>13</v>
      </c>
      <c r="G14" s="316"/>
    </row>
    <row r="15" spans="1:7">
      <c r="A15" s="116"/>
      <c r="B15" s="16"/>
      <c r="C15" s="16"/>
      <c r="D15" s="16"/>
      <c r="G15" s="314"/>
    </row>
    <row r="16" spans="1:7">
      <c r="A16" s="116" t="s">
        <v>324</v>
      </c>
      <c r="B16" s="16"/>
      <c r="C16" s="183" t="s">
        <v>164</v>
      </c>
      <c r="D16" s="16"/>
    </row>
    <row r="17" spans="1:13">
      <c r="A17" s="116"/>
      <c r="B17" s="185" t="s">
        <v>809</v>
      </c>
      <c r="C17" s="16" t="s">
        <v>165</v>
      </c>
      <c r="D17" s="16" t="s">
        <v>3061</v>
      </c>
      <c r="E17" s="16">
        <v>16</v>
      </c>
    </row>
    <row r="18" spans="1:13">
      <c r="A18" s="116"/>
      <c r="B18" s="185" t="s">
        <v>810</v>
      </c>
      <c r="C18" s="16" t="s">
        <v>166</v>
      </c>
      <c r="D18" s="16" t="s">
        <v>3062</v>
      </c>
      <c r="E18" s="16">
        <v>18</v>
      </c>
    </row>
    <row r="19" spans="1:13">
      <c r="A19" s="116"/>
      <c r="B19" s="185" t="s">
        <v>744</v>
      </c>
      <c r="C19" s="16" t="s">
        <v>167</v>
      </c>
      <c r="D19" s="16" t="s">
        <v>3062</v>
      </c>
      <c r="E19" s="16">
        <v>20</v>
      </c>
    </row>
    <row r="20" spans="1:13">
      <c r="A20" s="116"/>
      <c r="B20" s="185" t="s">
        <v>749</v>
      </c>
      <c r="C20" s="16" t="s">
        <v>168</v>
      </c>
      <c r="D20" s="16" t="s">
        <v>3063</v>
      </c>
      <c r="E20" s="16">
        <v>21</v>
      </c>
    </row>
    <row r="21" spans="1:13">
      <c r="A21" s="116"/>
      <c r="B21" s="185" t="s">
        <v>130</v>
      </c>
      <c r="C21" s="16" t="s">
        <v>169</v>
      </c>
      <c r="D21" s="16" t="s">
        <v>3063</v>
      </c>
      <c r="E21" s="16">
        <v>23</v>
      </c>
    </row>
    <row r="22" spans="1:13">
      <c r="A22" s="116"/>
      <c r="B22" s="185" t="s">
        <v>330</v>
      </c>
      <c r="C22" s="16" t="s">
        <v>170</v>
      </c>
      <c r="D22" s="16" t="s">
        <v>717</v>
      </c>
      <c r="E22" s="16">
        <v>25</v>
      </c>
    </row>
    <row r="23" spans="1:13">
      <c r="A23" s="116"/>
      <c r="B23" s="185"/>
      <c r="C23" s="16"/>
      <c r="D23" s="16"/>
    </row>
    <row r="24" spans="1:13">
      <c r="A24" s="116" t="s">
        <v>322</v>
      </c>
      <c r="B24" s="16"/>
      <c r="C24" s="183" t="s">
        <v>171</v>
      </c>
      <c r="D24" s="16"/>
    </row>
    <row r="25" spans="1:13">
      <c r="A25" s="116"/>
      <c r="B25" s="16" t="s">
        <v>811</v>
      </c>
      <c r="C25" s="16" t="s">
        <v>172</v>
      </c>
      <c r="D25" s="16" t="s">
        <v>3064</v>
      </c>
      <c r="E25" s="16">
        <v>27</v>
      </c>
    </row>
    <row r="26" spans="1:13">
      <c r="A26" s="116"/>
      <c r="B26" s="16" t="s">
        <v>131</v>
      </c>
      <c r="C26" s="16" t="s">
        <v>173</v>
      </c>
      <c r="D26" s="16" t="s">
        <v>3065</v>
      </c>
      <c r="E26" s="16">
        <v>28</v>
      </c>
    </row>
    <row r="27" spans="1:13">
      <c r="A27" s="116"/>
      <c r="B27" s="185" t="s">
        <v>328</v>
      </c>
      <c r="C27" s="16" t="s">
        <v>163</v>
      </c>
      <c r="D27" s="16" t="s">
        <v>717</v>
      </c>
      <c r="E27" s="16">
        <v>29</v>
      </c>
      <c r="G27" s="13"/>
      <c r="H27" s="13"/>
      <c r="J27" s="13"/>
      <c r="K27" s="13"/>
      <c r="L27" s="13"/>
      <c r="M27" s="13"/>
    </row>
    <row r="28" spans="1:13">
      <c r="A28" s="116"/>
      <c r="B28" s="185"/>
      <c r="C28" s="16"/>
      <c r="D28" s="16"/>
      <c r="G28" s="13"/>
      <c r="H28" s="13"/>
      <c r="J28" s="13"/>
      <c r="L28" s="13"/>
      <c r="M28" s="13"/>
    </row>
    <row r="29" spans="1:13">
      <c r="A29" s="116" t="s">
        <v>325</v>
      </c>
      <c r="B29" s="185"/>
      <c r="C29" s="183" t="s">
        <v>174</v>
      </c>
      <c r="D29" s="16"/>
      <c r="G29" s="13"/>
      <c r="H29" s="13"/>
      <c r="J29" s="13"/>
      <c r="L29" s="13"/>
      <c r="M29" s="13"/>
    </row>
    <row r="30" spans="1:13">
      <c r="A30" s="116"/>
      <c r="B30" s="185" t="s">
        <v>745</v>
      </c>
      <c r="C30" s="16" t="s">
        <v>175</v>
      </c>
      <c r="D30" s="16" t="s">
        <v>518</v>
      </c>
      <c r="E30" s="16">
        <v>30</v>
      </c>
      <c r="H30" s="13"/>
      <c r="J30" s="13"/>
      <c r="K30" s="13"/>
      <c r="L30" s="13"/>
      <c r="M30" s="13"/>
    </row>
    <row r="31" spans="1:13">
      <c r="A31" s="116"/>
      <c r="B31" s="185" t="s">
        <v>812</v>
      </c>
      <c r="C31" s="16" t="s">
        <v>176</v>
      </c>
      <c r="D31" s="16" t="s">
        <v>518</v>
      </c>
      <c r="E31" s="16">
        <v>31</v>
      </c>
      <c r="G31" s="13"/>
      <c r="I31" s="13"/>
      <c r="K31" s="13"/>
      <c r="L31" s="13"/>
      <c r="M31" s="13"/>
    </row>
    <row r="32" spans="1:13">
      <c r="A32" s="116"/>
      <c r="B32" s="16"/>
      <c r="C32" s="194"/>
      <c r="D32" s="16"/>
      <c r="G32" s="13"/>
      <c r="H32" s="13"/>
      <c r="I32" s="13"/>
      <c r="J32" s="13"/>
      <c r="K32" s="13"/>
      <c r="L32" s="13"/>
      <c r="M32" s="13"/>
    </row>
    <row r="33" spans="1:13">
      <c r="A33" s="116" t="s">
        <v>326</v>
      </c>
      <c r="B33" s="16"/>
      <c r="C33" s="183" t="s">
        <v>177</v>
      </c>
      <c r="D33" s="16"/>
      <c r="G33" s="13"/>
      <c r="H33" s="13"/>
      <c r="I33" s="13"/>
      <c r="J33" s="13"/>
      <c r="K33" s="13"/>
      <c r="L33" s="13"/>
      <c r="M33" s="13"/>
    </row>
    <row r="34" spans="1:13">
      <c r="A34" s="116"/>
      <c r="B34" s="16" t="s">
        <v>808</v>
      </c>
      <c r="C34" s="16" t="s">
        <v>178</v>
      </c>
      <c r="D34" s="16" t="s">
        <v>519</v>
      </c>
      <c r="E34" s="16">
        <v>32</v>
      </c>
      <c r="G34" s="13"/>
      <c r="H34" s="13"/>
      <c r="I34" s="13"/>
      <c r="J34" s="13"/>
      <c r="K34" s="13"/>
      <c r="L34" s="13"/>
      <c r="M34" s="13"/>
    </row>
    <row r="35" spans="1:13">
      <c r="A35" s="116"/>
      <c r="B35" s="16" t="s">
        <v>813</v>
      </c>
      <c r="C35" s="16" t="s">
        <v>176</v>
      </c>
      <c r="D35" s="16" t="s">
        <v>519</v>
      </c>
      <c r="E35" s="16">
        <v>33</v>
      </c>
      <c r="G35" s="13"/>
      <c r="H35" s="13"/>
      <c r="I35" s="13"/>
      <c r="J35" s="13"/>
      <c r="K35" s="13"/>
      <c r="L35" s="13"/>
      <c r="M35" s="13"/>
    </row>
    <row r="36" spans="1:13">
      <c r="A36" s="116"/>
      <c r="B36" s="16"/>
      <c r="C36" s="16"/>
      <c r="D36" s="16"/>
      <c r="G36" s="13"/>
      <c r="H36" s="13"/>
      <c r="I36" s="13"/>
      <c r="J36" s="13"/>
      <c r="K36" s="13"/>
      <c r="L36" s="13"/>
      <c r="M36" s="13"/>
    </row>
    <row r="37" spans="1:13">
      <c r="A37" s="116" t="s">
        <v>327</v>
      </c>
      <c r="B37" s="16"/>
      <c r="C37" s="183" t="s">
        <v>179</v>
      </c>
      <c r="D37" s="16"/>
      <c r="G37" s="13"/>
      <c r="H37" s="13"/>
      <c r="I37" s="13"/>
      <c r="J37" s="13"/>
      <c r="K37" s="13"/>
      <c r="L37" s="13"/>
      <c r="M37" s="13"/>
    </row>
    <row r="38" spans="1:13">
      <c r="A38" s="116"/>
      <c r="B38" s="185" t="s">
        <v>746</v>
      </c>
      <c r="C38" s="16" t="s">
        <v>184</v>
      </c>
      <c r="D38" s="16" t="s">
        <v>3067</v>
      </c>
      <c r="E38" s="16">
        <v>34</v>
      </c>
      <c r="G38" s="13"/>
      <c r="J38" s="13"/>
      <c r="K38" s="13"/>
      <c r="L38" s="13"/>
      <c r="M38" s="13"/>
    </row>
    <row r="39" spans="1:13">
      <c r="A39" s="116"/>
      <c r="B39" s="185" t="s">
        <v>747</v>
      </c>
      <c r="C39" s="16" t="s">
        <v>162</v>
      </c>
      <c r="D39" s="16" t="s">
        <v>3063</v>
      </c>
      <c r="E39" s="16">
        <v>35</v>
      </c>
      <c r="G39" s="13"/>
      <c r="I39" s="13"/>
      <c r="K39" s="13"/>
      <c r="L39" s="13"/>
      <c r="M39" s="13"/>
    </row>
    <row r="40" spans="1:13">
      <c r="A40" s="116"/>
      <c r="B40" s="185" t="s">
        <v>332</v>
      </c>
      <c r="C40" s="16" t="s">
        <v>268</v>
      </c>
      <c r="D40" s="16" t="s">
        <v>3063</v>
      </c>
      <c r="E40" s="16">
        <v>36</v>
      </c>
      <c r="G40" s="13"/>
      <c r="J40" s="13"/>
      <c r="K40" s="13"/>
      <c r="L40" s="13"/>
      <c r="M40" s="13"/>
    </row>
    <row r="41" spans="1:13">
      <c r="A41" s="116"/>
      <c r="B41" s="185"/>
      <c r="C41" s="16"/>
      <c r="D41" s="16"/>
      <c r="H41" s="13"/>
      <c r="J41" s="13"/>
      <c r="K41" s="13"/>
      <c r="L41" s="13"/>
      <c r="M41" s="13"/>
    </row>
    <row r="42" spans="1:13">
      <c r="A42" s="116" t="s">
        <v>329</v>
      </c>
      <c r="B42" s="16"/>
      <c r="C42" s="183" t="s">
        <v>180</v>
      </c>
      <c r="D42" s="16" t="s">
        <v>3066</v>
      </c>
      <c r="E42" s="16">
        <v>37</v>
      </c>
      <c r="G42" s="13"/>
      <c r="H42" s="13"/>
      <c r="I42" s="13"/>
      <c r="J42" s="13"/>
      <c r="K42" s="13"/>
      <c r="L42" s="13"/>
      <c r="M42" s="13"/>
    </row>
    <row r="43" spans="1:13">
      <c r="A43" s="116"/>
      <c r="B43" s="185"/>
      <c r="C43" s="16"/>
      <c r="D43" s="16"/>
      <c r="G43" s="13"/>
      <c r="I43" s="13"/>
      <c r="J43" s="13"/>
      <c r="L43" s="13"/>
      <c r="M43" s="13"/>
    </row>
    <row r="44" spans="1:13">
      <c r="A44" s="116" t="s">
        <v>333</v>
      </c>
      <c r="C44" s="183" t="s">
        <v>181</v>
      </c>
      <c r="D44" s="16" t="s">
        <v>520</v>
      </c>
      <c r="E44" s="16">
        <v>38</v>
      </c>
      <c r="G44" s="13"/>
      <c r="H44" s="13"/>
      <c r="I44" s="13"/>
      <c r="J44" s="13"/>
      <c r="K44" s="13"/>
      <c r="L44" s="13"/>
      <c r="M44" s="13"/>
    </row>
    <row r="45" spans="1:13">
      <c r="A45" s="116"/>
      <c r="B45" s="16"/>
      <c r="C45" s="16"/>
      <c r="D45" s="16"/>
      <c r="G45" s="13"/>
      <c r="H45" s="13"/>
      <c r="I45" s="13"/>
      <c r="J45" s="13"/>
      <c r="K45" s="13"/>
      <c r="L45" s="13"/>
      <c r="M45" s="13"/>
    </row>
    <row r="46" spans="1:13">
      <c r="A46" s="116" t="s">
        <v>334</v>
      </c>
      <c r="C46" s="183" t="s">
        <v>182</v>
      </c>
      <c r="E46" s="16">
        <v>39</v>
      </c>
      <c r="F46" s="31"/>
      <c r="G46" s="28"/>
    </row>
    <row r="47" spans="1:13">
      <c r="E47" s="31"/>
      <c r="F47" s="31"/>
      <c r="G47" s="28"/>
    </row>
    <row r="48" spans="1:13">
      <c r="A48" s="116" t="s">
        <v>337</v>
      </c>
      <c r="C48" s="183" t="s">
        <v>183</v>
      </c>
      <c r="E48" s="31"/>
      <c r="F48" s="31"/>
      <c r="G48" s="28"/>
    </row>
    <row r="49" spans="1:7">
      <c r="B49" s="27" t="s">
        <v>335</v>
      </c>
      <c r="C49" s="16" t="s">
        <v>185</v>
      </c>
      <c r="E49" s="16">
        <v>40</v>
      </c>
      <c r="F49" s="31"/>
      <c r="G49" s="28"/>
    </row>
    <row r="50" spans="1:7">
      <c r="B50" s="27" t="s">
        <v>336</v>
      </c>
      <c r="C50" s="16" t="s">
        <v>186</v>
      </c>
      <c r="E50" s="16">
        <v>41</v>
      </c>
      <c r="F50" s="31"/>
      <c r="G50" s="28"/>
    </row>
    <row r="51" spans="1:7">
      <c r="B51" s="27" t="s">
        <v>551</v>
      </c>
      <c r="C51" s="16" t="s">
        <v>155</v>
      </c>
      <c r="E51" s="16">
        <v>42</v>
      </c>
      <c r="F51" s="31"/>
      <c r="G51" s="28"/>
    </row>
    <row r="52" spans="1:7">
      <c r="C52" s="16"/>
      <c r="F52" s="31"/>
      <c r="G52" s="28"/>
    </row>
    <row r="53" spans="1:7">
      <c r="A53" s="635" t="s">
        <v>1173</v>
      </c>
      <c r="C53" s="727" t="s">
        <v>3617</v>
      </c>
      <c r="E53" s="16">
        <v>43</v>
      </c>
      <c r="F53" s="31"/>
      <c r="G53" s="28"/>
    </row>
    <row r="54" spans="1:7">
      <c r="A54" s="635"/>
      <c r="C54" s="727"/>
      <c r="F54" s="31"/>
      <c r="G54" s="28"/>
    </row>
    <row r="55" spans="1:7">
      <c r="A55" s="635" t="s">
        <v>2960</v>
      </c>
      <c r="C55" s="727" t="s">
        <v>4462</v>
      </c>
      <c r="F55" s="31"/>
      <c r="G55" s="28"/>
    </row>
    <row r="56" spans="1:7">
      <c r="A56" s="635"/>
      <c r="E56" s="31"/>
      <c r="F56" s="31"/>
      <c r="G56" s="28"/>
    </row>
    <row r="57" spans="1:7">
      <c r="A57" s="417" t="s">
        <v>4471</v>
      </c>
      <c r="C57" s="418" t="s">
        <v>1172</v>
      </c>
      <c r="E57" s="115">
        <v>44</v>
      </c>
      <c r="F57" s="31"/>
      <c r="G57" s="28"/>
    </row>
    <row r="58" spans="1:7">
      <c r="A58" s="635"/>
      <c r="E58" s="31"/>
      <c r="F58" s="31"/>
      <c r="G58" s="28"/>
    </row>
    <row r="59" spans="1:7">
      <c r="A59" s="635" t="s">
        <v>4472</v>
      </c>
      <c r="C59" s="418" t="s">
        <v>1293</v>
      </c>
      <c r="E59" s="115">
        <v>45</v>
      </c>
      <c r="F59" s="31"/>
      <c r="G59" s="28"/>
    </row>
    <row r="60" spans="1:7">
      <c r="A60" s="635"/>
      <c r="C60" s="418"/>
      <c r="E60" s="115"/>
      <c r="F60" s="31"/>
      <c r="G60" s="28"/>
    </row>
    <row r="61" spans="1:7">
      <c r="A61" s="635" t="s">
        <v>4473</v>
      </c>
      <c r="C61" s="418" t="s">
        <v>4099</v>
      </c>
      <c r="E61" s="115"/>
      <c r="F61" s="31"/>
      <c r="G61" s="28"/>
    </row>
    <row r="62" spans="1:7">
      <c r="A62" s="635"/>
      <c r="C62" s="418"/>
      <c r="E62" s="115"/>
      <c r="F62" s="31"/>
      <c r="G62" s="28"/>
    </row>
    <row r="63" spans="1:7">
      <c r="A63" s="635" t="s">
        <v>4474</v>
      </c>
      <c r="C63" s="418" t="s">
        <v>4100</v>
      </c>
      <c r="E63" s="115"/>
      <c r="F63" s="31"/>
      <c r="G63" s="28"/>
    </row>
    <row r="64" spans="1:7">
      <c r="E64" s="31"/>
      <c r="F64" s="31"/>
      <c r="G64" s="28"/>
    </row>
    <row r="65" spans="2:7">
      <c r="C65" s="27" t="s">
        <v>1007</v>
      </c>
      <c r="E65" s="31"/>
      <c r="F65" s="31"/>
      <c r="G65" s="28"/>
    </row>
    <row r="66" spans="2:7">
      <c r="C66" s="27" t="s">
        <v>1341</v>
      </c>
      <c r="E66" s="31"/>
      <c r="F66" s="31"/>
      <c r="G66" s="28"/>
    </row>
    <row r="67" spans="2:7">
      <c r="C67" s="27" t="s">
        <v>1340</v>
      </c>
      <c r="E67" s="31"/>
      <c r="F67" s="31"/>
      <c r="G67" s="28"/>
    </row>
    <row r="68" spans="2:7" ht="16" thickBot="1">
      <c r="E68" s="31"/>
      <c r="F68" s="31"/>
      <c r="G68" s="28"/>
    </row>
    <row r="69" spans="2:7" s="194" customFormat="1" ht="16" thickBot="1">
      <c r="B69" s="448"/>
      <c r="C69" s="448" t="s">
        <v>3744</v>
      </c>
      <c r="D69" s="766">
        <v>0</v>
      </c>
      <c r="E69" s="443"/>
      <c r="F69" s="449"/>
      <c r="G69" s="450"/>
    </row>
    <row r="70" spans="2:7" s="194" customFormat="1">
      <c r="B70" s="448"/>
      <c r="G70" s="450"/>
    </row>
    <row r="71" spans="2:7" s="194" customFormat="1">
      <c r="B71" s="448"/>
      <c r="C71" s="448"/>
      <c r="D71" s="467"/>
      <c r="E71" s="443"/>
      <c r="F71" s="449"/>
      <c r="G71" s="450"/>
    </row>
    <row r="72" spans="2:7" s="194" customFormat="1">
      <c r="B72" s="448"/>
      <c r="C72" s="418" t="s">
        <v>2929</v>
      </c>
      <c r="D72" s="467"/>
      <c r="E72" s="443"/>
      <c r="F72" s="449"/>
      <c r="G72" s="450"/>
    </row>
    <row r="73" spans="2:7">
      <c r="C73" s="27" t="s">
        <v>2930</v>
      </c>
      <c r="E73" s="31"/>
      <c r="F73" s="31"/>
      <c r="G73" s="28"/>
    </row>
    <row r="74" spans="2:7">
      <c r="C74" s="27" t="s">
        <v>2931</v>
      </c>
      <c r="E74" s="31"/>
      <c r="F74" s="31"/>
      <c r="G74" s="28"/>
    </row>
    <row r="75" spans="2:7">
      <c r="C75" s="27" t="s">
        <v>2932</v>
      </c>
      <c r="D75" s="466"/>
      <c r="E75" s="31"/>
      <c r="F75" s="31"/>
      <c r="G75" s="28"/>
    </row>
    <row r="76" spans="2:7">
      <c r="C76" s="27" t="s">
        <v>3615</v>
      </c>
      <c r="D76" s="466"/>
      <c r="E76" s="31"/>
      <c r="F76" s="31"/>
      <c r="G76" s="28"/>
    </row>
    <row r="77" spans="2:7">
      <c r="C77" s="27" t="s">
        <v>5079</v>
      </c>
      <c r="D77" s="466"/>
      <c r="E77" s="31"/>
      <c r="F77" s="31"/>
      <c r="G77" s="28"/>
    </row>
    <row r="78" spans="2:7">
      <c r="B78" s="184"/>
      <c r="C78" s="27" t="s">
        <v>2933</v>
      </c>
      <c r="D78" s="16"/>
      <c r="E78" s="31"/>
      <c r="F78" s="31"/>
      <c r="G78" s="28"/>
    </row>
    <row r="79" spans="2:7">
      <c r="B79" s="184"/>
      <c r="C79" s="448"/>
      <c r="D79" s="486"/>
      <c r="E79" s="31"/>
    </row>
    <row r="80" spans="2:7">
      <c r="B80" s="184"/>
      <c r="C80" s="448" t="s">
        <v>4672</v>
      </c>
      <c r="D80" s="486"/>
      <c r="E80" s="31"/>
    </row>
    <row r="81" spans="2:5">
      <c r="B81" s="184"/>
      <c r="C81" s="448" t="s">
        <v>3856</v>
      </c>
      <c r="D81" s="486"/>
      <c r="E81" s="31"/>
    </row>
    <row r="82" spans="2:5">
      <c r="B82" s="184"/>
      <c r="C82" s="448"/>
      <c r="D82" s="486"/>
      <c r="E82" s="31"/>
    </row>
    <row r="83" spans="2:5">
      <c r="B83" s="184"/>
      <c r="D83" s="486"/>
      <c r="E83" s="31"/>
    </row>
    <row r="84" spans="2:5">
      <c r="B84" s="184"/>
      <c r="C84" s="418" t="s">
        <v>1277</v>
      </c>
      <c r="D84" s="466" t="s">
        <v>1278</v>
      </c>
      <c r="E84" s="31"/>
    </row>
    <row r="85" spans="2:5">
      <c r="B85" s="184"/>
      <c r="C85" s="418"/>
      <c r="D85" s="486"/>
      <c r="E85" s="31"/>
    </row>
    <row r="86" spans="2:5">
      <c r="B86" s="852"/>
      <c r="D86" s="698"/>
      <c r="E86" s="31"/>
    </row>
    <row r="87" spans="2:5">
      <c r="B87" s="852" t="s">
        <v>323</v>
      </c>
      <c r="C87" s="1326" t="s">
        <v>5632</v>
      </c>
      <c r="D87" s="698" t="s">
        <v>5653</v>
      </c>
      <c r="E87" s="31"/>
    </row>
    <row r="88" spans="2:5" ht="5" customHeight="1">
      <c r="B88" s="852"/>
      <c r="D88" s="698"/>
      <c r="E88" s="31"/>
    </row>
    <row r="89" spans="2:5" ht="62">
      <c r="B89" s="852" t="s">
        <v>324</v>
      </c>
      <c r="C89" s="1326" t="s">
        <v>5664</v>
      </c>
      <c r="D89" s="698" t="s">
        <v>5653</v>
      </c>
    </row>
    <row r="90" spans="2:5" ht="5" customHeight="1">
      <c r="B90" s="852"/>
      <c r="C90" s="1344"/>
      <c r="D90" s="698"/>
    </row>
    <row r="91" spans="2:5" ht="31">
      <c r="B91" s="27" t="s">
        <v>322</v>
      </c>
      <c r="C91" s="1326" t="s">
        <v>5663</v>
      </c>
      <c r="D91" s="698" t="s">
        <v>5653</v>
      </c>
    </row>
    <row r="92" spans="2:5" ht="4.5" customHeight="1"/>
    <row r="93" spans="2:5" ht="31">
      <c r="B93" s="27" t="s">
        <v>325</v>
      </c>
      <c r="C93" s="1326" t="s">
        <v>5665</v>
      </c>
      <c r="D93" s="698" t="s">
        <v>5653</v>
      </c>
    </row>
  </sheetData>
  <phoneticPr fontId="0" type="noConversion"/>
  <pageMargins left="0.59055118110236227" right="0.59055118110236227" top="0.59055118110236227" bottom="0.67" header="0" footer="0.47244094488188981"/>
  <pageSetup paperSize="9" scale="63" firstPageNumber="2" orientation="portrait" useFirstPageNumber="1" horizontalDpi="300" verticalDpi="300" r:id="rId1"/>
  <headerFooter alignWithMargins="0">
    <oddFooter>&amp;LCeny nie zawierają podatku VAT&amp;C&amp;A&amp;R&amp;P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0">
    <pageSetUpPr fitToPage="1"/>
  </sheetPr>
  <dimension ref="A1:S49"/>
  <sheetViews>
    <sheetView zoomScaleNormal="75" zoomScaleSheetLayoutView="75" workbookViewId="0"/>
  </sheetViews>
  <sheetFormatPr defaultColWidth="9.1796875" defaultRowHeight="12.5"/>
  <cols>
    <col min="1" max="1" width="14.453125" style="6" customWidth="1"/>
    <col min="2" max="2" width="20.54296875" style="6" customWidth="1"/>
    <col min="3" max="3" width="16.81640625" style="6" customWidth="1"/>
    <col min="4" max="4" width="16.54296875" style="6" customWidth="1"/>
    <col min="5" max="5" width="11" style="6" customWidth="1"/>
    <col min="6" max="6" width="9.54296875" style="6" customWidth="1"/>
    <col min="7" max="7" width="9" style="6" customWidth="1"/>
    <col min="8" max="10" width="14.54296875" style="6" customWidth="1"/>
    <col min="11" max="11" width="16.1796875" style="1094" customWidth="1"/>
    <col min="12" max="12" width="14.54296875" style="6" customWidth="1"/>
    <col min="13" max="13" width="13.453125" style="447" customWidth="1"/>
    <col min="14" max="15" width="10.453125" style="447" customWidth="1"/>
    <col min="16" max="16" width="12.54296875" style="6" customWidth="1"/>
    <col min="17" max="17" width="8.54296875" style="6" customWidth="1"/>
    <col min="18" max="16384" width="9.1796875" style="6"/>
  </cols>
  <sheetData>
    <row r="1" spans="1:19" ht="18">
      <c r="A1" s="18" t="s">
        <v>812</v>
      </c>
      <c r="B1" s="17" t="s">
        <v>265</v>
      </c>
      <c r="C1" s="8"/>
      <c r="D1" s="8"/>
      <c r="E1" s="8"/>
      <c r="F1" s="8"/>
      <c r="G1" s="8"/>
      <c r="H1" s="8"/>
      <c r="I1" s="8"/>
      <c r="J1" s="8"/>
      <c r="K1" s="1091"/>
      <c r="L1" s="8"/>
      <c r="M1" s="493"/>
      <c r="N1" s="493"/>
      <c r="O1" s="493"/>
      <c r="P1" s="512"/>
      <c r="Q1" s="123"/>
    </row>
    <row r="2" spans="1:19" ht="32.25" customHeight="1" thickBot="1">
      <c r="A2" s="204"/>
      <c r="B2" s="205"/>
      <c r="C2" s="205"/>
      <c r="D2" s="205"/>
      <c r="E2" s="206"/>
      <c r="F2" s="206"/>
      <c r="G2" s="205"/>
      <c r="H2" s="205"/>
      <c r="I2" s="205"/>
      <c r="J2" s="205"/>
      <c r="K2" s="1092"/>
      <c r="L2" s="205"/>
      <c r="M2" s="494"/>
      <c r="N2" s="494"/>
      <c r="O2" s="494"/>
      <c r="P2" s="513"/>
      <c r="Q2" s="123"/>
    </row>
    <row r="3" spans="1:19" ht="33" customHeight="1" thickBot="1">
      <c r="A3" s="221" t="s">
        <v>72</v>
      </c>
      <c r="B3" s="220" t="s">
        <v>81</v>
      </c>
      <c r="C3" s="61" t="s">
        <v>807</v>
      </c>
      <c r="D3" s="220" t="s">
        <v>518</v>
      </c>
      <c r="E3" s="61" t="s">
        <v>94</v>
      </c>
      <c r="F3" s="61" t="s">
        <v>95</v>
      </c>
      <c r="G3" s="61" t="s">
        <v>96</v>
      </c>
      <c r="H3" s="61" t="s">
        <v>97</v>
      </c>
      <c r="I3" s="61" t="s">
        <v>86</v>
      </c>
      <c r="J3" s="104" t="s">
        <v>990</v>
      </c>
      <c r="K3" s="104" t="s">
        <v>991</v>
      </c>
      <c r="L3" s="61" t="s">
        <v>989</v>
      </c>
      <c r="M3" s="674" t="s">
        <v>1184</v>
      </c>
      <c r="N3" s="559" t="s">
        <v>2711</v>
      </c>
      <c r="O3" s="104" t="s">
        <v>1305</v>
      </c>
      <c r="P3" s="514" t="s">
        <v>3824</v>
      </c>
      <c r="Q3" s="123"/>
    </row>
    <row r="4" spans="1:19" ht="13.5" thickTop="1">
      <c r="A4" s="887" t="s">
        <v>338</v>
      </c>
      <c r="B4" s="700" t="s">
        <v>883</v>
      </c>
      <c r="C4" s="731" t="s">
        <v>948</v>
      </c>
      <c r="D4" s="730" t="s">
        <v>124</v>
      </c>
      <c r="E4" s="888">
        <v>1.6</v>
      </c>
      <c r="F4" s="889">
        <v>1000</v>
      </c>
      <c r="G4" s="769">
        <v>2.5</v>
      </c>
      <c r="H4" s="769">
        <v>216</v>
      </c>
      <c r="I4" s="769">
        <v>540</v>
      </c>
      <c r="J4" s="1543">
        <v>212</v>
      </c>
      <c r="K4" s="1543">
        <f>'Dopłaty stopowe'!$R$59*G4</f>
        <v>13.241</v>
      </c>
      <c r="L4" s="1543">
        <f t="shared" ref="L4:L23" si="0">(J4+K4)/G4</f>
        <v>90.096399999999988</v>
      </c>
      <c r="M4" s="1405">
        <f>(J4*(1-(VLOOKUP(A4,'Cennik numeryczny'!$A$2:$N$1462,14,FALSE)))+K4)/G4</f>
        <v>90.096399999999988</v>
      </c>
      <c r="N4" s="1406" t="str">
        <f>VLOOKUP($A4,'Cennik numeryczny'!$A$2:$K$1857,10,FALSE)</f>
        <v>A</v>
      </c>
      <c r="O4" s="1531">
        <f>VLOOKUP($A4,'Cennik numeryczny'!$A$2:$K$1857,11,FALSE)</f>
        <v>2.5</v>
      </c>
      <c r="P4" s="1532" t="s">
        <v>3835</v>
      </c>
      <c r="Q4" s="503"/>
      <c r="R4" s="353"/>
      <c r="S4" s="353"/>
    </row>
    <row r="5" spans="1:19" ht="13">
      <c r="A5" s="775" t="s">
        <v>339</v>
      </c>
      <c r="B5" s="700"/>
      <c r="C5" s="1590"/>
      <c r="D5" s="730" t="s">
        <v>944</v>
      </c>
      <c r="E5" s="890">
        <v>2</v>
      </c>
      <c r="F5" s="891">
        <v>1000</v>
      </c>
      <c r="G5" s="892">
        <v>2.5</v>
      </c>
      <c r="H5" s="892">
        <v>120</v>
      </c>
      <c r="I5" s="892">
        <v>300</v>
      </c>
      <c r="J5" s="1545">
        <v>197</v>
      </c>
      <c r="K5" s="1545">
        <f>'Dopłaty stopowe'!$R$59*G5</f>
        <v>13.241</v>
      </c>
      <c r="L5" s="1545">
        <f t="shared" si="0"/>
        <v>84.096399999999988</v>
      </c>
      <c r="M5" s="1396">
        <f>(J5*(1-(VLOOKUP(A5,'Cennik numeryczny'!$A$2:$N$1462,14,FALSE)))+K5)/G5</f>
        <v>84.096399999999988</v>
      </c>
      <c r="N5" s="1070" t="str">
        <f>VLOOKUP($A5,'Cennik numeryczny'!$A$2:$K$1857,10,FALSE)</f>
        <v>A</v>
      </c>
      <c r="O5" s="994">
        <f>VLOOKUP($A5,'Cennik numeryczny'!$A$2:$K$1857,11,FALSE)</f>
        <v>2.5</v>
      </c>
      <c r="P5" s="1084" t="s">
        <v>3835</v>
      </c>
      <c r="Q5" s="503"/>
      <c r="R5" s="353"/>
      <c r="S5" s="353"/>
    </row>
    <row r="6" spans="1:19" ht="13">
      <c r="A6" s="775" t="s">
        <v>340</v>
      </c>
      <c r="B6" s="700"/>
      <c r="C6" s="1590"/>
      <c r="D6" s="1591"/>
      <c r="E6" s="890">
        <v>2.4</v>
      </c>
      <c r="F6" s="891">
        <v>1000</v>
      </c>
      <c r="G6" s="892">
        <v>2.5</v>
      </c>
      <c r="H6" s="892">
        <v>216</v>
      </c>
      <c r="I6" s="892">
        <v>540</v>
      </c>
      <c r="J6" s="1545">
        <v>187.3152</v>
      </c>
      <c r="K6" s="1545">
        <f>'Dopłaty stopowe'!$R$59*G6</f>
        <v>13.241</v>
      </c>
      <c r="L6" s="1545">
        <f t="shared" si="0"/>
        <v>80.22247999999999</v>
      </c>
      <c r="M6" s="1396">
        <f>(J6*(1-(VLOOKUP(A6,'Cennik numeryczny'!$A$2:$N$1462,14,FALSE)))+K6)/G6</f>
        <v>80.22247999999999</v>
      </c>
      <c r="N6" s="1070" t="str">
        <f>VLOOKUP($A6,'Cennik numeryczny'!$A$2:$K$1857,10,FALSE)</f>
        <v>A</v>
      </c>
      <c r="O6" s="994">
        <f>VLOOKUP($A6,'Cennik numeryczny'!$A$2:$K$1857,11,FALSE)</f>
        <v>2.5</v>
      </c>
      <c r="P6" s="1084" t="s">
        <v>3835</v>
      </c>
      <c r="Q6" s="503"/>
      <c r="R6" s="353"/>
      <c r="S6" s="353"/>
    </row>
    <row r="7" spans="1:19" ht="13">
      <c r="A7" s="455" t="s">
        <v>1223</v>
      </c>
      <c r="B7" s="700"/>
      <c r="C7" s="1590"/>
      <c r="D7" s="1591"/>
      <c r="E7" s="745">
        <v>3.2</v>
      </c>
      <c r="F7" s="1451">
        <v>1000</v>
      </c>
      <c r="G7" s="746">
        <v>2.5</v>
      </c>
      <c r="H7" s="746">
        <v>216</v>
      </c>
      <c r="I7" s="746">
        <v>540</v>
      </c>
      <c r="J7" s="1549">
        <v>185.72760000000002</v>
      </c>
      <c r="K7" s="1549">
        <f>'Dopłaty stopowe'!$R$59*G7</f>
        <v>13.241</v>
      </c>
      <c r="L7" s="1549">
        <f t="shared" si="0"/>
        <v>79.587440000000015</v>
      </c>
      <c r="M7" s="1445">
        <f>(J7*(1-(VLOOKUP(A7,'Cennik numeryczny'!$A$2:$N$1462,14,FALSE)))+K7)/G7</f>
        <v>79.587440000000015</v>
      </c>
      <c r="N7" s="1446" t="str">
        <f>VLOOKUP($A7,'Cennik numeryczny'!$A$2:$K$1857,10,FALSE)</f>
        <v>A</v>
      </c>
      <c r="O7" s="994">
        <f>VLOOKUP($A7,'Cennik numeryczny'!$A$2:$K$1857,11,FALSE)</f>
        <v>2.5</v>
      </c>
      <c r="P7" s="1084" t="s">
        <v>3835</v>
      </c>
      <c r="Q7" s="503"/>
      <c r="R7" s="353"/>
      <c r="S7" s="353"/>
    </row>
    <row r="8" spans="1:19" ht="13.5" thickBot="1">
      <c r="A8" s="1329" t="s">
        <v>341</v>
      </c>
      <c r="B8" s="680"/>
      <c r="C8" s="681"/>
      <c r="D8" s="1593"/>
      <c r="E8" s="1169">
        <v>4</v>
      </c>
      <c r="F8" s="1075">
        <v>1000</v>
      </c>
      <c r="G8" s="1170">
        <v>2.5</v>
      </c>
      <c r="H8" s="1170">
        <v>120</v>
      </c>
      <c r="I8" s="1170">
        <v>300</v>
      </c>
      <c r="J8" s="1547">
        <v>185</v>
      </c>
      <c r="K8" s="1547">
        <f>'Dopłaty stopowe'!$R$59*G8</f>
        <v>13.241</v>
      </c>
      <c r="L8" s="1547">
        <f t="shared" si="0"/>
        <v>79.296399999999991</v>
      </c>
      <c r="M8" s="1417">
        <f>(J8*(1-(VLOOKUP(A8,'Cennik numeryczny'!$A$2:$N$1462,14,FALSE)))+K8)/G8</f>
        <v>79.296399999999991</v>
      </c>
      <c r="N8" s="1072" t="str">
        <f>VLOOKUP($A8,'Cennik numeryczny'!$A$2:$K$1857,10,FALSE)</f>
        <v>A</v>
      </c>
      <c r="O8" s="1517">
        <f>VLOOKUP($A8,'Cennik numeryczny'!$A$2:$K$1857,11,FALSE)</f>
        <v>2.5</v>
      </c>
      <c r="P8" s="1518" t="s">
        <v>3835</v>
      </c>
      <c r="Q8" s="503"/>
      <c r="R8" s="353"/>
      <c r="S8" s="353"/>
    </row>
    <row r="9" spans="1:19" ht="13.5" thickTop="1">
      <c r="A9" s="887" t="s">
        <v>342</v>
      </c>
      <c r="B9" s="700" t="s">
        <v>884</v>
      </c>
      <c r="C9" s="731" t="s">
        <v>949</v>
      </c>
      <c r="D9" s="730" t="s">
        <v>125</v>
      </c>
      <c r="E9" s="888">
        <v>2</v>
      </c>
      <c r="F9" s="889">
        <v>1000</v>
      </c>
      <c r="G9" s="769">
        <v>2.5</v>
      </c>
      <c r="H9" s="769">
        <v>120</v>
      </c>
      <c r="I9" s="769">
        <v>300</v>
      </c>
      <c r="J9" s="1543">
        <v>243.38880000000003</v>
      </c>
      <c r="K9" s="1543">
        <f>'Dopłaty stopowe'!$R$59*G9</f>
        <v>13.241</v>
      </c>
      <c r="L9" s="1543">
        <f t="shared" si="0"/>
        <v>102.65192000000002</v>
      </c>
      <c r="M9" s="1405">
        <f>(J9*(1-(VLOOKUP(A9,'Cennik numeryczny'!$A$2:$N$1462,14,FALSE)))+K9)/G9</f>
        <v>102.65192000000002</v>
      </c>
      <c r="N9" s="1406" t="str">
        <f>VLOOKUP($A9,'Cennik numeryczny'!$A$2:$K$1857,10,FALSE)</f>
        <v>A</v>
      </c>
      <c r="O9" s="1531">
        <f>VLOOKUP($A9,'Cennik numeryczny'!$A$2:$K$1857,11,FALSE)</f>
        <v>2.5</v>
      </c>
      <c r="P9" s="1532" t="s">
        <v>3835</v>
      </c>
      <c r="Q9" s="503"/>
      <c r="R9" s="353"/>
      <c r="S9" s="353"/>
    </row>
    <row r="10" spans="1:19" ht="13">
      <c r="A10" s="775" t="s">
        <v>343</v>
      </c>
      <c r="B10" s="700"/>
      <c r="C10" s="1590"/>
      <c r="D10" s="730" t="s">
        <v>945</v>
      </c>
      <c r="E10" s="890">
        <v>2.4</v>
      </c>
      <c r="F10" s="891">
        <v>1000</v>
      </c>
      <c r="G10" s="892">
        <v>2.5</v>
      </c>
      <c r="H10" s="892">
        <v>120</v>
      </c>
      <c r="I10" s="892">
        <v>300</v>
      </c>
      <c r="J10" s="1545">
        <v>236.79000000000002</v>
      </c>
      <c r="K10" s="1545">
        <f>'Dopłaty stopowe'!$R$59*G10</f>
        <v>13.241</v>
      </c>
      <c r="L10" s="1545">
        <f t="shared" si="0"/>
        <v>100.0124</v>
      </c>
      <c r="M10" s="1396">
        <f>(J10*(1-(VLOOKUP(A10,'Cennik numeryczny'!$A$2:$N$1462,14,FALSE)))+K10)/G10</f>
        <v>100.0124</v>
      </c>
      <c r="N10" s="1070" t="str">
        <f>VLOOKUP($A10,'Cennik numeryczny'!$A$2:$K$1857,10,FALSE)</f>
        <v>A</v>
      </c>
      <c r="O10" s="994">
        <f>VLOOKUP($A10,'Cennik numeryczny'!$A$2:$K$1857,11,FALSE)</f>
        <v>2.5</v>
      </c>
      <c r="P10" s="1084" t="s">
        <v>3835</v>
      </c>
      <c r="Q10" s="503"/>
      <c r="R10" s="353"/>
      <c r="S10" s="353"/>
    </row>
    <row r="11" spans="1:19" ht="13.5" thickBot="1">
      <c r="A11" s="1329" t="s">
        <v>344</v>
      </c>
      <c r="B11" s="680"/>
      <c r="C11" s="681"/>
      <c r="D11" s="1593"/>
      <c r="E11" s="1169">
        <v>3.2</v>
      </c>
      <c r="F11" s="1075">
        <v>1000</v>
      </c>
      <c r="G11" s="1170">
        <v>2.5</v>
      </c>
      <c r="H11" s="1170">
        <v>216</v>
      </c>
      <c r="I11" s="1170">
        <v>540</v>
      </c>
      <c r="J11" s="1547">
        <v>223.0308</v>
      </c>
      <c r="K11" s="1547">
        <f>'Dopłaty stopowe'!$R$59*G11</f>
        <v>13.241</v>
      </c>
      <c r="L11" s="1547">
        <f t="shared" si="0"/>
        <v>94.508719999999997</v>
      </c>
      <c r="M11" s="1417">
        <f>(J11*(1-(VLOOKUP(A11,'Cennik numeryczny'!$A$2:$N$1462,14,FALSE)))+K11)/G11</f>
        <v>94.508719999999997</v>
      </c>
      <c r="N11" s="1171" t="str">
        <f>VLOOKUP($A11,'Cennik numeryczny'!$A$2:$K$1857,10,FALSE)</f>
        <v>A</v>
      </c>
      <c r="O11" s="1517">
        <f>VLOOKUP($A11,'Cennik numeryczny'!$A$2:$K$1857,11,FALSE)</f>
        <v>2.5</v>
      </c>
      <c r="P11" s="1518" t="s">
        <v>3835</v>
      </c>
      <c r="Q11" s="503"/>
      <c r="R11" s="353"/>
      <c r="S11" s="353"/>
    </row>
    <row r="12" spans="1:19" ht="13.5" thickTop="1">
      <c r="A12" s="887" t="s">
        <v>345</v>
      </c>
      <c r="B12" s="700" t="s">
        <v>885</v>
      </c>
      <c r="C12" s="731" t="s">
        <v>950</v>
      </c>
      <c r="D12" s="730" t="s">
        <v>127</v>
      </c>
      <c r="E12" s="888">
        <v>1.6</v>
      </c>
      <c r="F12" s="843">
        <v>1000</v>
      </c>
      <c r="G12" s="847">
        <v>2.5</v>
      </c>
      <c r="H12" s="847">
        <v>216</v>
      </c>
      <c r="I12" s="847">
        <v>540</v>
      </c>
      <c r="J12" s="1551">
        <v>235</v>
      </c>
      <c r="K12" s="1551">
        <f>'Dopłaty stopowe'!$R$59*G12</f>
        <v>13.241</v>
      </c>
      <c r="L12" s="1551">
        <f t="shared" si="0"/>
        <v>99.296399999999991</v>
      </c>
      <c r="M12" s="1391">
        <f>(J12*(1-(VLOOKUP(A12,'Cennik numeryczny'!$A$2:$N$1462,14,FALSE)))+K12)/G12</f>
        <v>99.296399999999991</v>
      </c>
      <c r="N12" s="1406" t="str">
        <f>VLOOKUP($A12,'Cennik numeryczny'!$A$2:$K$1857,10,FALSE)</f>
        <v>A</v>
      </c>
      <c r="O12" s="1531">
        <f>VLOOKUP($A12,'Cennik numeryczny'!$A$2:$K$1857,11,FALSE)</f>
        <v>2.5</v>
      </c>
      <c r="P12" s="1532" t="s">
        <v>3835</v>
      </c>
      <c r="Q12" s="503"/>
      <c r="R12" s="353"/>
      <c r="S12" s="353"/>
    </row>
    <row r="13" spans="1:19" ht="13">
      <c r="A13" s="775" t="s">
        <v>346</v>
      </c>
      <c r="B13" s="700"/>
      <c r="C13" s="1590"/>
      <c r="D13" s="730" t="s">
        <v>947</v>
      </c>
      <c r="E13" s="890">
        <v>2</v>
      </c>
      <c r="F13" s="891">
        <v>1000</v>
      </c>
      <c r="G13" s="892">
        <v>2.5</v>
      </c>
      <c r="H13" s="892">
        <v>216</v>
      </c>
      <c r="I13" s="892">
        <v>540</v>
      </c>
      <c r="J13" s="1545">
        <v>222</v>
      </c>
      <c r="K13" s="1545">
        <f>'Dopłaty stopowe'!$R$59*G13</f>
        <v>13.241</v>
      </c>
      <c r="L13" s="1545">
        <f t="shared" si="0"/>
        <v>94.096399999999988</v>
      </c>
      <c r="M13" s="1396">
        <f>(J13*(1-(VLOOKUP(A13,'Cennik numeryczny'!$A$2:$N$1462,14,FALSE)))+K13)/G13</f>
        <v>94.096399999999988</v>
      </c>
      <c r="N13" s="1070" t="str">
        <f>VLOOKUP($A13,'Cennik numeryczny'!$A$2:$K$1857,10,FALSE)</f>
        <v>A</v>
      </c>
      <c r="O13" s="994">
        <f>VLOOKUP($A13,'Cennik numeryczny'!$A$2:$K$1857,11,FALSE)</f>
        <v>2.5</v>
      </c>
      <c r="P13" s="1084" t="s">
        <v>3835</v>
      </c>
      <c r="Q13" s="503"/>
      <c r="R13" s="353"/>
      <c r="S13" s="353"/>
    </row>
    <row r="14" spans="1:19" ht="13">
      <c r="A14" s="775" t="s">
        <v>347</v>
      </c>
      <c r="B14" s="700"/>
      <c r="C14" s="1590"/>
      <c r="D14" s="1591"/>
      <c r="E14" s="890">
        <v>2.4</v>
      </c>
      <c r="F14" s="891">
        <v>1000</v>
      </c>
      <c r="G14" s="892">
        <v>2.5</v>
      </c>
      <c r="H14" s="892">
        <v>216</v>
      </c>
      <c r="I14" s="892">
        <v>540</v>
      </c>
      <c r="J14" s="1545">
        <v>210</v>
      </c>
      <c r="K14" s="1545">
        <f>'Dopłaty stopowe'!$R$59*G14</f>
        <v>13.241</v>
      </c>
      <c r="L14" s="1545">
        <f t="shared" si="0"/>
        <v>89.296399999999991</v>
      </c>
      <c r="M14" s="1396">
        <f>(J14*(1-(VLOOKUP(A14,'Cennik numeryczny'!$A$2:$N$1462,14,FALSE)))+K14)/G14</f>
        <v>89.296399999999991</v>
      </c>
      <c r="N14" s="1406" t="str">
        <f>VLOOKUP($A14,'Cennik numeryczny'!$A$2:$K$1857,10,FALSE)</f>
        <v>A</v>
      </c>
      <c r="O14" s="1531">
        <f>VLOOKUP($A14,'Cennik numeryczny'!$A$2:$K$1857,11,FALSE)</f>
        <v>2.5</v>
      </c>
      <c r="P14" s="1532" t="s">
        <v>3835</v>
      </c>
      <c r="Q14" s="503"/>
      <c r="R14" s="353"/>
      <c r="S14" s="353"/>
    </row>
    <row r="15" spans="1:19" ht="13">
      <c r="A15" s="775" t="s">
        <v>348</v>
      </c>
      <c r="B15" s="700"/>
      <c r="C15" s="1590"/>
      <c r="D15" s="1591"/>
      <c r="E15" s="890">
        <v>3.2</v>
      </c>
      <c r="F15" s="891">
        <v>1000</v>
      </c>
      <c r="G15" s="892">
        <v>2.5</v>
      </c>
      <c r="H15" s="892">
        <v>216</v>
      </c>
      <c r="I15" s="892">
        <v>540</v>
      </c>
      <c r="J15" s="1545">
        <v>188</v>
      </c>
      <c r="K15" s="1545">
        <f>'Dopłaty stopowe'!$R$59*G15</f>
        <v>13.241</v>
      </c>
      <c r="L15" s="1545">
        <f t="shared" si="0"/>
        <v>80.496399999999994</v>
      </c>
      <c r="M15" s="1396">
        <f>(J15*(1-(VLOOKUP(A15,'Cennik numeryczny'!$A$2:$N$1462,14,FALSE)))+K15)/G15</f>
        <v>80.496399999999994</v>
      </c>
      <c r="N15" s="1070" t="str">
        <f>VLOOKUP($A15,'Cennik numeryczny'!$A$2:$K$1857,10,FALSE)</f>
        <v>A</v>
      </c>
      <c r="O15" s="994">
        <f>VLOOKUP($A15,'Cennik numeryczny'!$A$2:$K$1857,11,FALSE)</f>
        <v>2.5</v>
      </c>
      <c r="P15" s="1084" t="s">
        <v>3835</v>
      </c>
      <c r="Q15" s="503"/>
      <c r="R15" s="353"/>
      <c r="S15" s="353"/>
    </row>
    <row r="16" spans="1:19" ht="13.5" thickBot="1">
      <c r="A16" s="455" t="s">
        <v>349</v>
      </c>
      <c r="B16" s="700"/>
      <c r="C16" s="1590"/>
      <c r="D16" s="1591"/>
      <c r="E16" s="745">
        <v>4</v>
      </c>
      <c r="F16" s="891">
        <v>1000</v>
      </c>
      <c r="G16" s="892">
        <v>2.5</v>
      </c>
      <c r="H16" s="892">
        <v>216</v>
      </c>
      <c r="I16" s="892">
        <v>540</v>
      </c>
      <c r="J16" s="1545">
        <v>205</v>
      </c>
      <c r="K16" s="1545">
        <f>'Dopłaty stopowe'!$R$59*G16</f>
        <v>13.241</v>
      </c>
      <c r="L16" s="1545">
        <f t="shared" si="0"/>
        <v>87.296399999999991</v>
      </c>
      <c r="M16" s="1396">
        <f>(J16*(1-(VLOOKUP(A16,'Cennik numeryczny'!$A$2:$N$1462,14,FALSE)))+K16)/G16</f>
        <v>87.296399999999991</v>
      </c>
      <c r="N16" s="1072" t="str">
        <f>VLOOKUP($A16,'Cennik numeryczny'!$A$2:$K$1857,10,FALSE)</f>
        <v>A</v>
      </c>
      <c r="O16" s="1517">
        <f>VLOOKUP($A16,'Cennik numeryczny'!$A$2:$K$1857,11,FALSE)</f>
        <v>2.5</v>
      </c>
      <c r="P16" s="1518" t="s">
        <v>3835</v>
      </c>
      <c r="Q16" s="503"/>
      <c r="R16" s="353"/>
      <c r="S16" s="353"/>
    </row>
    <row r="17" spans="1:19" ht="13.5" thickTop="1">
      <c r="A17" s="770" t="s">
        <v>350</v>
      </c>
      <c r="B17" s="1700" t="s">
        <v>886</v>
      </c>
      <c r="C17" s="771" t="s">
        <v>951</v>
      </c>
      <c r="D17" s="875" t="s">
        <v>128</v>
      </c>
      <c r="E17" s="893">
        <v>1.6</v>
      </c>
      <c r="F17" s="843">
        <v>1000</v>
      </c>
      <c r="G17" s="847">
        <v>2.5</v>
      </c>
      <c r="H17" s="847">
        <v>200</v>
      </c>
      <c r="I17" s="847">
        <v>500</v>
      </c>
      <c r="J17" s="1551">
        <v>240</v>
      </c>
      <c r="K17" s="1551">
        <f>'Dopłaty stopowe'!$R$59*G17</f>
        <v>13.241</v>
      </c>
      <c r="L17" s="1551">
        <f t="shared" si="0"/>
        <v>101.29639999999999</v>
      </c>
      <c r="M17" s="1391">
        <f>(J17*(1-(VLOOKUP(A17,'Cennik numeryczny'!$A$2:$N$1462,14,FALSE)))+K17)/G17</f>
        <v>101.29639999999999</v>
      </c>
      <c r="N17" s="1406" t="str">
        <f>VLOOKUP($A17,'Cennik numeryczny'!$A$2:$K$1857,10,FALSE)</f>
        <v>A</v>
      </c>
      <c r="O17" s="1531">
        <f>VLOOKUP($A17,'Cennik numeryczny'!$A$2:$K$1857,11,FALSE)</f>
        <v>2.5</v>
      </c>
      <c r="P17" s="1532" t="s">
        <v>3835</v>
      </c>
      <c r="Q17" s="503"/>
      <c r="R17" s="353"/>
      <c r="S17" s="353"/>
    </row>
    <row r="18" spans="1:19" ht="13">
      <c r="A18" s="775" t="s">
        <v>547</v>
      </c>
      <c r="B18" s="700"/>
      <c r="C18" s="1590"/>
      <c r="D18" s="730" t="s">
        <v>952</v>
      </c>
      <c r="E18" s="888">
        <v>2</v>
      </c>
      <c r="F18" s="889">
        <v>1000</v>
      </c>
      <c r="G18" s="769">
        <v>2.5</v>
      </c>
      <c r="H18" s="769">
        <v>216</v>
      </c>
      <c r="I18" s="769">
        <v>540</v>
      </c>
      <c r="J18" s="1543">
        <v>227.09160000000003</v>
      </c>
      <c r="K18" s="1543">
        <f>'Dopłaty stopowe'!$R$59*G18</f>
        <v>13.241</v>
      </c>
      <c r="L18" s="1543">
        <f t="shared" si="0"/>
        <v>96.133040000000008</v>
      </c>
      <c r="M18" s="1405">
        <f>(J18*(1-(VLOOKUP(A18,'Cennik numeryczny'!$A$2:$N$1462,14,FALSE)))+K18)/G18</f>
        <v>96.133040000000008</v>
      </c>
      <c r="N18" s="1406" t="str">
        <f>VLOOKUP($A18,'Cennik numeryczny'!$A$2:$K$1857,10,FALSE)</f>
        <v>A</v>
      </c>
      <c r="O18" s="994">
        <f>VLOOKUP($A18,'Cennik numeryczny'!$A$2:$K$1857,11,FALSE)</f>
        <v>2.5</v>
      </c>
      <c r="P18" s="1084" t="s">
        <v>3835</v>
      </c>
      <c r="Q18" s="503"/>
      <c r="R18" s="353"/>
      <c r="S18" s="353"/>
    </row>
    <row r="19" spans="1:19" ht="13">
      <c r="A19" s="775" t="s">
        <v>351</v>
      </c>
      <c r="B19" s="700"/>
      <c r="C19" s="1590"/>
      <c r="D19" s="1591"/>
      <c r="E19" s="890">
        <v>2.4</v>
      </c>
      <c r="F19" s="891">
        <v>1000</v>
      </c>
      <c r="G19" s="892">
        <v>2.5</v>
      </c>
      <c r="H19" s="892">
        <v>216</v>
      </c>
      <c r="I19" s="892">
        <v>540</v>
      </c>
      <c r="J19" s="1545">
        <v>220.47120000000001</v>
      </c>
      <c r="K19" s="1545">
        <f>'Dopłaty stopowe'!$R$59*G19</f>
        <v>13.241</v>
      </c>
      <c r="L19" s="1545">
        <f t="shared" si="0"/>
        <v>93.484880000000004</v>
      </c>
      <c r="M19" s="1396">
        <f>(J19*(1-(VLOOKUP(A19,'Cennik numeryczny'!$A$2:$N$1462,14,FALSE)))+K19)/G19</f>
        <v>93.484880000000004</v>
      </c>
      <c r="N19" s="1070" t="str">
        <f>VLOOKUP($A19,'Cennik numeryczny'!$A$2:$K$1857,10,FALSE)</f>
        <v>A</v>
      </c>
      <c r="O19" s="994">
        <f>VLOOKUP($A19,'Cennik numeryczny'!$A$2:$K$1857,11,FALSE)</f>
        <v>2.5</v>
      </c>
      <c r="P19" s="1084" t="s">
        <v>3835</v>
      </c>
      <c r="Q19" s="503"/>
      <c r="R19" s="353"/>
      <c r="S19" s="353"/>
    </row>
    <row r="20" spans="1:19" ht="13">
      <c r="A20" s="775" t="s">
        <v>352</v>
      </c>
      <c r="B20" s="700"/>
      <c r="C20" s="1590"/>
      <c r="D20" s="1591"/>
      <c r="E20" s="745">
        <v>3.2</v>
      </c>
      <c r="F20" s="1451">
        <v>1000</v>
      </c>
      <c r="G20" s="746">
        <v>2.5</v>
      </c>
      <c r="H20" s="892">
        <v>216</v>
      </c>
      <c r="I20" s="892">
        <v>540</v>
      </c>
      <c r="J20" s="1549">
        <v>207.72720000000001</v>
      </c>
      <c r="K20" s="1549">
        <f>'Dopłaty stopowe'!$R$59*G20</f>
        <v>13.241</v>
      </c>
      <c r="L20" s="1549">
        <f t="shared" si="0"/>
        <v>88.387280000000004</v>
      </c>
      <c r="M20" s="1445">
        <f>(J20*(1-(VLOOKUP(A20,'Cennik numeryczny'!$A$2:$N$1462,14,FALSE)))+K20)/G20</f>
        <v>88.387280000000004</v>
      </c>
      <c r="N20" s="1446" t="str">
        <f>VLOOKUP($A20,'Cennik numeryczny'!$A$2:$K$1857,10,FALSE)</f>
        <v>A</v>
      </c>
      <c r="O20" s="994">
        <f>VLOOKUP($A20,'Cennik numeryczny'!$A$2:$K$1857,11,FALSE)</f>
        <v>2.5</v>
      </c>
      <c r="P20" s="1084" t="s">
        <v>3835</v>
      </c>
      <c r="Q20" s="503"/>
      <c r="R20" s="353"/>
      <c r="S20" s="353"/>
    </row>
    <row r="21" spans="1:19" ht="13.5" thickBot="1">
      <c r="A21" s="1329" t="s">
        <v>353</v>
      </c>
      <c r="B21" s="680"/>
      <c r="C21" s="681"/>
      <c r="D21" s="1593"/>
      <c r="E21" s="1169">
        <v>4</v>
      </c>
      <c r="F21" s="1075">
        <v>1000</v>
      </c>
      <c r="G21" s="1170">
        <v>2.5</v>
      </c>
      <c r="H21" s="1170">
        <v>120</v>
      </c>
      <c r="I21" s="1170">
        <v>300</v>
      </c>
      <c r="J21" s="1547">
        <v>210</v>
      </c>
      <c r="K21" s="1547">
        <f>'Dopłaty stopowe'!$R$59*G21</f>
        <v>13.241</v>
      </c>
      <c r="L21" s="1547">
        <f t="shared" si="0"/>
        <v>89.296399999999991</v>
      </c>
      <c r="M21" s="1417">
        <f>(J21*(1-(VLOOKUP(A21,'Cennik numeryczny'!$A$2:$N$1462,14,FALSE)))+K21)/G21</f>
        <v>89.296399999999991</v>
      </c>
      <c r="N21" s="1171" t="str">
        <f>VLOOKUP($A21,'Cennik numeryczny'!$A$2:$K$1857,10,FALSE)</f>
        <v>A</v>
      </c>
      <c r="O21" s="1517">
        <f>VLOOKUP($A21,'Cennik numeryczny'!$A$2:$K$1857,11,FALSE)</f>
        <v>2.5</v>
      </c>
      <c r="P21" s="1518" t="s">
        <v>3835</v>
      </c>
      <c r="Q21" s="503"/>
      <c r="R21" s="353"/>
      <c r="S21" s="353"/>
    </row>
    <row r="22" spans="1:19" ht="13.5" thickTop="1">
      <c r="A22" s="1553" t="s">
        <v>354</v>
      </c>
      <c r="B22" s="1574" t="s">
        <v>887</v>
      </c>
      <c r="C22" s="731" t="s">
        <v>602</v>
      </c>
      <c r="D22" s="730" t="s">
        <v>129</v>
      </c>
      <c r="E22" s="976">
        <v>2.4</v>
      </c>
      <c r="F22" s="731">
        <v>1000</v>
      </c>
      <c r="G22" s="850">
        <v>2.5</v>
      </c>
      <c r="H22" s="850">
        <v>216</v>
      </c>
      <c r="I22" s="850">
        <v>540</v>
      </c>
      <c r="J22" s="1543">
        <v>255</v>
      </c>
      <c r="K22" s="1543">
        <f>'Dopłaty stopowe'!$R$59*G22</f>
        <v>13.241</v>
      </c>
      <c r="L22" s="1543">
        <f>(J22+K22)/G22</f>
        <v>107.29639999999999</v>
      </c>
      <c r="M22" s="1405">
        <f>(J22*(1-(VLOOKUP(A22,'Cennik numeryczny'!$A$2:$N$1462,14,FALSE)))+K22)/G22</f>
        <v>107.29639999999999</v>
      </c>
      <c r="N22" s="1406" t="str">
        <f>VLOOKUP($A22,'Cennik numeryczny'!$A$2:$K$1857,10,FALSE)</f>
        <v>A</v>
      </c>
      <c r="O22" s="1531">
        <f>VLOOKUP($A22,'Cennik numeryczny'!$A$2:$K$1857,11,FALSE)</f>
        <v>2.5</v>
      </c>
      <c r="P22" s="1532" t="s">
        <v>3835</v>
      </c>
      <c r="Q22" s="503"/>
      <c r="R22" s="353"/>
      <c r="S22" s="353"/>
    </row>
    <row r="23" spans="1:19" ht="13.5" thickBot="1">
      <c r="A23" s="1329" t="s">
        <v>355</v>
      </c>
      <c r="B23" s="1701"/>
      <c r="C23" s="779"/>
      <c r="D23" s="1168" t="s">
        <v>953</v>
      </c>
      <c r="E23" s="1169">
        <v>3.2</v>
      </c>
      <c r="F23" s="1075">
        <v>1000</v>
      </c>
      <c r="G23" s="1170">
        <v>2.5</v>
      </c>
      <c r="H23" s="1170">
        <v>120</v>
      </c>
      <c r="I23" s="1170">
        <v>300</v>
      </c>
      <c r="J23" s="1557">
        <v>232.21080000000001</v>
      </c>
      <c r="K23" s="1557">
        <f>'Dopłaty stopowe'!$R$59*G23</f>
        <v>13.241</v>
      </c>
      <c r="L23" s="1557">
        <f t="shared" si="0"/>
        <v>98.180719999999994</v>
      </c>
      <c r="M23" s="1400">
        <f>(J23*(1-(VLOOKUP(A23,'Cennik numeryczny'!$A$2:$N$1462,14,FALSE)))+K23)/G23</f>
        <v>98.180719999999994</v>
      </c>
      <c r="N23" s="1068" t="str">
        <f>VLOOKUP($A23,'Cennik numeryczny'!$A$2:$K$1857,10,FALSE)</f>
        <v>A</v>
      </c>
      <c r="O23" s="1517">
        <f>VLOOKUP($A23,'Cennik numeryczny'!$A$2:$K$1857,11,FALSE)</f>
        <v>2.5</v>
      </c>
      <c r="P23" s="1518" t="s">
        <v>3835</v>
      </c>
      <c r="Q23" s="503"/>
      <c r="R23" s="353"/>
      <c r="S23" s="353"/>
    </row>
    <row r="24" spans="1:19" ht="14" thickTop="1" thickBot="1">
      <c r="A24" s="50"/>
      <c r="B24" s="51"/>
      <c r="C24" s="51"/>
      <c r="D24" s="54"/>
      <c r="E24" s="51"/>
      <c r="F24" s="51"/>
      <c r="G24" s="51"/>
      <c r="H24" s="51"/>
      <c r="I24" s="51"/>
      <c r="J24" s="51"/>
      <c r="K24" s="1093"/>
      <c r="L24" s="51"/>
      <c r="M24" s="496"/>
      <c r="N24" s="496"/>
      <c r="O24" s="496"/>
      <c r="P24" s="515"/>
    </row>
    <row r="25" spans="1:19">
      <c r="A25" s="123"/>
      <c r="B25" s="123"/>
      <c r="C25" s="123"/>
      <c r="D25" s="123"/>
      <c r="E25" s="123"/>
      <c r="F25" s="123"/>
    </row>
    <row r="26" spans="1:19">
      <c r="A26" s="123"/>
      <c r="B26" s="123"/>
      <c r="C26" s="123"/>
      <c r="D26" s="123"/>
      <c r="E26" s="123"/>
      <c r="F26" s="123"/>
    </row>
    <row r="27" spans="1:19">
      <c r="A27" s="123"/>
      <c r="B27" s="123"/>
      <c r="C27" s="123"/>
      <c r="D27" s="123"/>
      <c r="E27" s="123"/>
      <c r="F27" s="123"/>
    </row>
    <row r="28" spans="1:19">
      <c r="A28" s="123"/>
      <c r="B28" s="123"/>
      <c r="C28" s="123"/>
      <c r="D28" s="123"/>
      <c r="E28" s="123"/>
      <c r="F28" s="123"/>
    </row>
    <row r="29" spans="1:19">
      <c r="A29" s="123"/>
      <c r="B29" s="123"/>
      <c r="C29" s="123"/>
      <c r="D29" s="123"/>
      <c r="E29" s="123"/>
      <c r="F29" s="123"/>
    </row>
    <row r="30" spans="1:19">
      <c r="A30" s="123"/>
      <c r="B30" s="123"/>
      <c r="C30" s="123"/>
      <c r="D30" s="123"/>
      <c r="E30" s="123"/>
      <c r="F30" s="123"/>
    </row>
    <row r="31" spans="1:19">
      <c r="A31" s="123"/>
      <c r="B31" s="123"/>
      <c r="C31" s="123"/>
      <c r="D31" s="123"/>
      <c r="E31" s="123"/>
      <c r="F31" s="123"/>
    </row>
    <row r="32" spans="1:19">
      <c r="A32" s="123"/>
      <c r="B32" s="123"/>
      <c r="C32" s="123"/>
      <c r="D32" s="123"/>
      <c r="E32" s="123"/>
      <c r="F32" s="123"/>
    </row>
    <row r="33" spans="1:6">
      <c r="A33" s="123"/>
      <c r="B33" s="123"/>
      <c r="C33" s="123"/>
      <c r="D33" s="123"/>
      <c r="E33" s="123"/>
      <c r="F33" s="123"/>
    </row>
    <row r="34" spans="1:6">
      <c r="A34" s="123"/>
      <c r="B34" s="123"/>
      <c r="C34" s="123"/>
      <c r="D34" s="123"/>
      <c r="E34" s="123"/>
      <c r="F34" s="123"/>
    </row>
    <row r="35" spans="1:6">
      <c r="A35" s="123"/>
      <c r="B35" s="123"/>
      <c r="C35" s="123"/>
      <c r="D35" s="123"/>
      <c r="E35" s="123"/>
      <c r="F35" s="123"/>
    </row>
    <row r="36" spans="1:6">
      <c r="A36" s="123"/>
      <c r="B36" s="123"/>
      <c r="C36" s="123"/>
      <c r="D36" s="123"/>
      <c r="E36" s="123"/>
      <c r="F36" s="123"/>
    </row>
    <row r="37" spans="1:6">
      <c r="A37" s="123"/>
      <c r="B37" s="123"/>
      <c r="C37" s="123"/>
      <c r="D37" s="123"/>
      <c r="E37" s="123"/>
      <c r="F37" s="123"/>
    </row>
    <row r="38" spans="1:6">
      <c r="A38" s="123"/>
      <c r="B38" s="123"/>
      <c r="C38" s="123"/>
      <c r="D38" s="123"/>
      <c r="E38" s="123"/>
      <c r="F38" s="123"/>
    </row>
    <row r="39" spans="1:6">
      <c r="A39" s="123"/>
      <c r="B39" s="123"/>
      <c r="C39" s="123"/>
      <c r="D39" s="123"/>
      <c r="E39" s="123"/>
      <c r="F39" s="123"/>
    </row>
    <row r="40" spans="1:6">
      <c r="A40" s="123"/>
      <c r="B40" s="123"/>
      <c r="C40" s="123"/>
      <c r="D40" s="123"/>
      <c r="E40" s="123"/>
      <c r="F40" s="123"/>
    </row>
    <row r="41" spans="1:6">
      <c r="A41" s="123"/>
      <c r="B41" s="123"/>
      <c r="C41" s="123"/>
      <c r="D41" s="123"/>
      <c r="E41" s="123"/>
      <c r="F41" s="123"/>
    </row>
    <row r="42" spans="1:6">
      <c r="B42" s="123"/>
      <c r="C42" s="123"/>
      <c r="D42" s="123"/>
      <c r="E42" s="123"/>
      <c r="F42" s="123"/>
    </row>
    <row r="43" spans="1:6">
      <c r="B43" s="123"/>
      <c r="C43" s="123"/>
      <c r="D43" s="123"/>
      <c r="E43" s="123"/>
      <c r="F43" s="123"/>
    </row>
    <row r="44" spans="1:6">
      <c r="B44" s="123"/>
      <c r="C44" s="123"/>
      <c r="D44" s="123"/>
      <c r="E44" s="123"/>
      <c r="F44" s="123"/>
    </row>
    <row r="45" spans="1:6">
      <c r="B45" s="123"/>
      <c r="C45" s="123"/>
      <c r="D45" s="123"/>
      <c r="E45" s="123"/>
      <c r="F45" s="123"/>
    </row>
    <row r="46" spans="1:6">
      <c r="B46" s="123"/>
      <c r="C46" s="123"/>
      <c r="D46" s="123"/>
      <c r="E46" s="123"/>
      <c r="F46" s="123"/>
    </row>
    <row r="47" spans="1:6">
      <c r="B47" s="123"/>
      <c r="C47" s="123"/>
      <c r="D47" s="123"/>
      <c r="E47" s="123"/>
      <c r="F47" s="123"/>
    </row>
    <row r="48" spans="1:6">
      <c r="B48" s="123"/>
      <c r="C48" s="123"/>
      <c r="D48" s="123"/>
      <c r="E48" s="123"/>
      <c r="F48" s="123"/>
    </row>
    <row r="49" spans="2:6">
      <c r="B49" s="123"/>
      <c r="C49" s="123"/>
      <c r="D49" s="123"/>
      <c r="E49" s="123"/>
      <c r="F49" s="123"/>
    </row>
  </sheetData>
  <autoFilter ref="N1:N49" xr:uid="{00000000-0001-0000-1300-000000000000}"/>
  <phoneticPr fontId="0" type="noConversion"/>
  <pageMargins left="0.59055118110236227" right="0.59055118110236227" top="0.78740157480314965" bottom="0.65" header="0" footer="0.47244094488188981"/>
  <pageSetup paperSize="9" scale="79" orientation="landscape" horizontalDpi="300" verticalDpi="300" r:id="rId1"/>
  <headerFooter alignWithMargins="0">
    <oddFooter>&amp;LCeny nie zawierają podatku VAT&amp;C&amp;A&amp;R&amp;P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1">
    <pageSetUpPr fitToPage="1"/>
  </sheetPr>
  <dimension ref="A1:R60"/>
  <sheetViews>
    <sheetView zoomScaleNormal="75" zoomScaleSheetLayoutView="75" workbookViewId="0"/>
  </sheetViews>
  <sheetFormatPr defaultColWidth="9.1796875" defaultRowHeight="12.5"/>
  <cols>
    <col min="1" max="1" width="14.54296875" style="6" customWidth="1"/>
    <col min="2" max="2" width="20.54296875" style="6" customWidth="1"/>
    <col min="3" max="3" width="15.54296875" style="6" customWidth="1"/>
    <col min="4" max="4" width="18.54296875" style="6" customWidth="1"/>
    <col min="5" max="5" width="11" style="6" customWidth="1"/>
    <col min="6" max="6" width="12.54296875" style="6" customWidth="1"/>
    <col min="7" max="7" width="7.453125" style="6" customWidth="1"/>
    <col min="8" max="9" width="14.54296875" style="6" customWidth="1"/>
    <col min="10" max="10" width="13.453125" style="6" customWidth="1"/>
    <col min="11" max="11" width="16.54296875" style="1094" customWidth="1"/>
    <col min="12" max="12" width="12.453125" style="6" customWidth="1"/>
    <col min="13" max="13" width="12.54296875" style="6" customWidth="1"/>
    <col min="14" max="15" width="10.453125" style="6" customWidth="1"/>
    <col min="16" max="16" width="12.453125" style="150" customWidth="1"/>
    <col min="17" max="17" width="9.1796875" style="387"/>
    <col min="18" max="16384" width="9.1796875" style="6"/>
  </cols>
  <sheetData>
    <row r="1" spans="1:18" ht="18">
      <c r="A1" s="18" t="s">
        <v>808</v>
      </c>
      <c r="B1" s="17" t="s">
        <v>266</v>
      </c>
      <c r="C1" s="8"/>
      <c r="D1" s="8"/>
      <c r="E1" s="8"/>
      <c r="F1" s="8"/>
      <c r="G1" s="8"/>
      <c r="H1" s="8"/>
      <c r="I1" s="8"/>
      <c r="J1" s="8"/>
      <c r="K1" s="1091"/>
      <c r="L1" s="8"/>
      <c r="M1" s="493"/>
      <c r="N1" s="493"/>
      <c r="O1" s="493"/>
      <c r="P1" s="517"/>
    </row>
    <row r="2" spans="1:18" ht="33" customHeight="1" thickBot="1">
      <c r="A2" s="204"/>
      <c r="B2" s="205"/>
      <c r="C2" s="205"/>
      <c r="D2" s="205"/>
      <c r="E2" s="206"/>
      <c r="F2" s="205"/>
      <c r="G2" s="205"/>
      <c r="H2" s="205"/>
      <c r="I2" s="205"/>
      <c r="J2" s="205"/>
      <c r="K2" s="1092"/>
      <c r="L2" s="205"/>
      <c r="M2" s="494"/>
      <c r="N2" s="494"/>
      <c r="O2" s="494"/>
      <c r="P2" s="518"/>
    </row>
    <row r="3" spans="1:18" ht="33" customHeight="1" thickBot="1">
      <c r="A3" s="221" t="s">
        <v>72</v>
      </c>
      <c r="B3" s="220" t="s">
        <v>81</v>
      </c>
      <c r="C3" s="61" t="s">
        <v>807</v>
      </c>
      <c r="D3" s="220" t="s">
        <v>814</v>
      </c>
      <c r="E3" s="228" t="s">
        <v>94</v>
      </c>
      <c r="F3" s="61" t="s">
        <v>90</v>
      </c>
      <c r="G3" s="61" t="s">
        <v>1182</v>
      </c>
      <c r="H3" s="61" t="s">
        <v>92</v>
      </c>
      <c r="I3" s="61" t="s">
        <v>86</v>
      </c>
      <c r="J3" s="104" t="s">
        <v>990</v>
      </c>
      <c r="K3" s="61" t="s">
        <v>991</v>
      </c>
      <c r="L3" s="104" t="s">
        <v>989</v>
      </c>
      <c r="M3" s="755" t="s">
        <v>1184</v>
      </c>
      <c r="N3" s="559" t="s">
        <v>2711</v>
      </c>
      <c r="O3" s="104" t="s">
        <v>1305</v>
      </c>
      <c r="P3" s="514" t="s">
        <v>3824</v>
      </c>
    </row>
    <row r="4" spans="1:18" ht="14" thickTop="1" thickBot="1">
      <c r="A4" s="836">
        <v>1912129820</v>
      </c>
      <c r="B4" s="483" t="s">
        <v>888</v>
      </c>
      <c r="C4" s="731" t="s">
        <v>548</v>
      </c>
      <c r="D4" s="730" t="s">
        <v>5128</v>
      </c>
      <c r="E4" s="974">
        <v>1.2</v>
      </c>
      <c r="F4" s="779" t="s">
        <v>549</v>
      </c>
      <c r="G4" s="850">
        <v>15</v>
      </c>
      <c r="H4" s="850">
        <v>25</v>
      </c>
      <c r="I4" s="850">
        <v>375</v>
      </c>
      <c r="J4" s="1556">
        <v>1543.08</v>
      </c>
      <c r="K4" s="1556">
        <f>'Dopłaty stopowe'!$R$55*G4</f>
        <v>654.69899999999996</v>
      </c>
      <c r="L4" s="2410">
        <f t="shared" ref="L4:L13" si="0">(J4+K4)/G4</f>
        <v>146.51859999999999</v>
      </c>
      <c r="M4" s="1423">
        <f>(J4*(1-(VLOOKUP(A4,'Cennik numeryczny'!$A$2:$N$1462,14,FALSE)))+K4)/G4</f>
        <v>146.51859999999999</v>
      </c>
      <c r="N4" s="1061" t="str">
        <f>VLOOKUP($A4,'Cennik numeryczny'!$A$2:$K$1857,10,FALSE)</f>
        <v>A</v>
      </c>
      <c r="O4" s="995">
        <f>VLOOKUP($A4,'Cennik numeryczny'!$A$2:$K$1857,11,FALSE)</f>
        <v>15</v>
      </c>
      <c r="P4" s="1085" t="s">
        <v>3832</v>
      </c>
      <c r="Q4" s="503"/>
      <c r="R4" s="353"/>
    </row>
    <row r="5" spans="1:18" ht="13.5" thickTop="1">
      <c r="A5" s="842">
        <v>1930089820</v>
      </c>
      <c r="B5" s="716" t="s">
        <v>889</v>
      </c>
      <c r="C5" s="771" t="s">
        <v>732</v>
      </c>
      <c r="D5" s="875" t="s">
        <v>733</v>
      </c>
      <c r="E5" s="893">
        <v>0.8</v>
      </c>
      <c r="F5" s="843" t="s">
        <v>549</v>
      </c>
      <c r="G5" s="847">
        <v>15</v>
      </c>
      <c r="H5" s="847">
        <v>25</v>
      </c>
      <c r="I5" s="847">
        <v>375</v>
      </c>
      <c r="J5" s="1551">
        <v>1784.19</v>
      </c>
      <c r="K5" s="1551">
        <f>'Dopłaty stopowe'!$R$55*G5</f>
        <v>654.69899999999996</v>
      </c>
      <c r="L5" s="1552">
        <f t="shared" si="0"/>
        <v>162.5926</v>
      </c>
      <c r="M5" s="1391">
        <f>(J5*(1-(VLOOKUP(A5,'Cennik numeryczny'!$A$2:$N$1462,14,FALSE)))+K5)/G5</f>
        <v>162.5926</v>
      </c>
      <c r="N5" s="1406" t="str">
        <f>VLOOKUP($A5,'Cennik numeryczny'!$A$2:$K$1857,10,FALSE)</f>
        <v>A</v>
      </c>
      <c r="O5" s="1531">
        <f>VLOOKUP($A5,'Cennik numeryczny'!$A$2:$K$1857,11,FALSE)</f>
        <v>15</v>
      </c>
      <c r="P5" s="1532" t="s">
        <v>3832</v>
      </c>
      <c r="Q5" s="503"/>
      <c r="R5" s="353"/>
    </row>
    <row r="6" spans="1:18" ht="13">
      <c r="A6" s="456">
        <v>1930104600</v>
      </c>
      <c r="B6" s="483"/>
      <c r="C6" s="731"/>
      <c r="D6" s="730"/>
      <c r="E6" s="888">
        <v>1</v>
      </c>
      <c r="F6" s="889" t="s">
        <v>569</v>
      </c>
      <c r="G6" s="769">
        <v>5</v>
      </c>
      <c r="H6" s="769">
        <v>168</v>
      </c>
      <c r="I6" s="769">
        <v>840</v>
      </c>
      <c r="J6" s="1543">
        <v>626.88</v>
      </c>
      <c r="K6" s="1543">
        <f>'Dopłaty stopowe'!$R$55*G6</f>
        <v>218.233</v>
      </c>
      <c r="L6" s="1544">
        <f>(J6+K6)/G6</f>
        <v>169.02260000000001</v>
      </c>
      <c r="M6" s="1405">
        <f>(J6*(1-(VLOOKUP(A6,'Cennik numeryczny'!$A$2:$N$1462,14,FALSE)))+K6)/G6</f>
        <v>169.02260000000001</v>
      </c>
      <c r="N6" s="1406" t="str">
        <f>VLOOKUP($A6,'Cennik numeryczny'!$A$2:$K$1857,10,FALSE)</f>
        <v>A</v>
      </c>
      <c r="O6" s="1531">
        <f>VLOOKUP($A6,'Cennik numeryczny'!$A$2:$K$1857,11,FALSE)</f>
        <v>5</v>
      </c>
      <c r="P6" s="1532" t="s">
        <v>3832</v>
      </c>
      <c r="Q6" s="503"/>
      <c r="R6" s="353"/>
    </row>
    <row r="7" spans="1:18" ht="13">
      <c r="A7" s="757">
        <v>1930109820</v>
      </c>
      <c r="B7" s="483"/>
      <c r="C7" s="731"/>
      <c r="D7" s="730"/>
      <c r="E7" s="890">
        <v>1</v>
      </c>
      <c r="F7" s="891" t="s">
        <v>549</v>
      </c>
      <c r="G7" s="892">
        <v>15</v>
      </c>
      <c r="H7" s="892" t="s">
        <v>557</v>
      </c>
      <c r="I7" s="892" t="s">
        <v>558</v>
      </c>
      <c r="J7" s="1545">
        <v>1485.21</v>
      </c>
      <c r="K7" s="1545">
        <f>'Dopłaty stopowe'!$R$55*G7</f>
        <v>654.69899999999996</v>
      </c>
      <c r="L7" s="1546">
        <f t="shared" si="0"/>
        <v>142.66060000000002</v>
      </c>
      <c r="M7" s="1582">
        <f>(J7*(1-(VLOOKUP(A7,'Cennik numeryczny'!$A$2:$N$1462,14,FALSE)))+K7)/G7</f>
        <v>142.66060000000002</v>
      </c>
      <c r="N7" s="1576" t="str">
        <f>VLOOKUP($A7,'Cennik numeryczny'!$A$2:$K$1857,10,FALSE)</f>
        <v>A</v>
      </c>
      <c r="O7" s="994">
        <f>VLOOKUP($A7,'Cennik numeryczny'!$A$2:$K$1857,11,FALSE)</f>
        <v>15</v>
      </c>
      <c r="P7" s="1084" t="s">
        <v>3832</v>
      </c>
      <c r="Q7" s="503"/>
      <c r="R7" s="353"/>
    </row>
    <row r="8" spans="1:18" ht="13">
      <c r="A8" s="744">
        <v>1930109300</v>
      </c>
      <c r="B8" s="483"/>
      <c r="C8" s="731"/>
      <c r="D8" s="730"/>
      <c r="E8" s="745">
        <v>1</v>
      </c>
      <c r="F8" s="1451" t="s">
        <v>565</v>
      </c>
      <c r="G8" s="892">
        <v>200</v>
      </c>
      <c r="H8" s="892">
        <v>4</v>
      </c>
      <c r="I8" s="892">
        <v>800</v>
      </c>
      <c r="J8" s="1545">
        <v>19770.66</v>
      </c>
      <c r="K8" s="1545">
        <f>'Dopłaty stopowe'!$R$55*G8</f>
        <v>8729.32</v>
      </c>
      <c r="L8" s="1546">
        <f>(J8+K8)/G8</f>
        <v>142.4999</v>
      </c>
      <c r="M8" s="1582">
        <f>(J8*(1-(VLOOKUP(A8,'Cennik numeryczny'!$A$2:$N$1462,14,FALSE)))+K8)/G8</f>
        <v>142.4999</v>
      </c>
      <c r="N8" s="1576" t="str">
        <f>VLOOKUP($A8,'Cennik numeryczny'!$A$2:$K$1857,10,FALSE)</f>
        <v>A</v>
      </c>
      <c r="O8" s="994">
        <f>VLOOKUP($A8,'Cennik numeryczny'!$A$2:$K$1857,11,FALSE)</f>
        <v>200</v>
      </c>
      <c r="P8" s="1084" t="s">
        <v>3832</v>
      </c>
      <c r="Q8" s="503"/>
      <c r="R8" s="353"/>
    </row>
    <row r="9" spans="1:18" s="1226" customFormat="1" ht="13">
      <c r="A9" s="1270">
        <v>1930129300</v>
      </c>
      <c r="B9" s="1702"/>
      <c r="C9" s="1259"/>
      <c r="D9" s="1653"/>
      <c r="E9" s="1703">
        <v>1.2</v>
      </c>
      <c r="F9" s="1704" t="s">
        <v>3733</v>
      </c>
      <c r="G9" s="1253">
        <v>200</v>
      </c>
      <c r="H9" s="1253">
        <v>2</v>
      </c>
      <c r="I9" s="1253">
        <v>400</v>
      </c>
      <c r="J9" s="1656">
        <v>19770.66</v>
      </c>
      <c r="K9" s="1656">
        <f>'Dopłaty stopowe'!$R$55*G9</f>
        <v>8729.32</v>
      </c>
      <c r="L9" s="2430">
        <f>(J9+K9)/G9</f>
        <v>142.4999</v>
      </c>
      <c r="M9" s="2431">
        <f>(J9*(1-(VLOOKUP(A9,'Cennik numeryczny'!$A$2:$N$1462,14,FALSE)))+K9)/G9</f>
        <v>142.4999</v>
      </c>
      <c r="N9" s="1705" t="str">
        <f>VLOOKUP($A9,'Cennik numeryczny'!$A$2:$K$1857,10,FALSE)</f>
        <v>C</v>
      </c>
      <c r="O9" s="1706">
        <f>VLOOKUP($A9,'Cennik numeryczny'!$A$2:$K$1857,11,FALSE)</f>
        <v>800</v>
      </c>
      <c r="P9" s="1707" t="s">
        <v>3832</v>
      </c>
      <c r="Q9" s="503"/>
      <c r="R9" s="1190"/>
    </row>
    <row r="10" spans="1:18" ht="13.5" thickBot="1">
      <c r="A10" s="756">
        <v>1930129820</v>
      </c>
      <c r="B10" s="484"/>
      <c r="C10" s="779"/>
      <c r="D10" s="838"/>
      <c r="E10" s="1169">
        <v>1.2</v>
      </c>
      <c r="F10" s="1075" t="s">
        <v>549</v>
      </c>
      <c r="G10" s="1170">
        <v>15</v>
      </c>
      <c r="H10" s="1170" t="s">
        <v>557</v>
      </c>
      <c r="I10" s="1170">
        <v>375</v>
      </c>
      <c r="J10" s="1547">
        <v>1485.21</v>
      </c>
      <c r="K10" s="1547">
        <f>'Dopłaty stopowe'!$R$55*G10</f>
        <v>654.69899999999996</v>
      </c>
      <c r="L10" s="1548">
        <f t="shared" si="0"/>
        <v>142.66060000000002</v>
      </c>
      <c r="M10" s="1417">
        <f>(J10*(1-(VLOOKUP(A10,'Cennik numeryczny'!$A$2:$N$1462,14,FALSE)))+K10)/G10</f>
        <v>142.66060000000002</v>
      </c>
      <c r="N10" s="1171" t="str">
        <f>VLOOKUP($A10,'Cennik numeryczny'!$A$2:$K$1857,10,FALSE)</f>
        <v>A</v>
      </c>
      <c r="O10" s="1517">
        <f>VLOOKUP($A10,'Cennik numeryczny'!$A$2:$K$1857,11,FALSE)</f>
        <v>15</v>
      </c>
      <c r="P10" s="1518" t="s">
        <v>3832</v>
      </c>
      <c r="Q10" s="503"/>
      <c r="R10" s="353"/>
    </row>
    <row r="11" spans="1:18" ht="13.5" thickTop="1">
      <c r="A11" s="456">
        <v>1940109820</v>
      </c>
      <c r="B11" s="483" t="s">
        <v>890</v>
      </c>
      <c r="C11" s="731" t="s">
        <v>734</v>
      </c>
      <c r="D11" s="730" t="s">
        <v>735</v>
      </c>
      <c r="E11" s="888">
        <v>1</v>
      </c>
      <c r="F11" s="889" t="s">
        <v>549</v>
      </c>
      <c r="G11" s="769">
        <v>15</v>
      </c>
      <c r="H11" s="769" t="s">
        <v>557</v>
      </c>
      <c r="I11" s="769">
        <v>375</v>
      </c>
      <c r="J11" s="1543">
        <v>1543.08</v>
      </c>
      <c r="K11" s="1543">
        <f>'Dopłaty stopowe'!$R$55*G11</f>
        <v>654.69899999999996</v>
      </c>
      <c r="L11" s="1544">
        <f t="shared" si="0"/>
        <v>146.51859999999999</v>
      </c>
      <c r="M11" s="1405">
        <f>(J11*(1-(VLOOKUP(A11,'Cennik numeryczny'!$A$2:$N$1462,14,FALSE)))+K11)/G11</f>
        <v>146.51859999999999</v>
      </c>
      <c r="N11" s="1406" t="str">
        <f>VLOOKUP($A11,'Cennik numeryczny'!$A$2:$K$1857,10,FALSE)</f>
        <v>A</v>
      </c>
      <c r="O11" s="1531">
        <f>VLOOKUP($A11,'Cennik numeryczny'!$A$2:$K$1857,11,FALSE)</f>
        <v>15</v>
      </c>
      <c r="P11" s="1532" t="s">
        <v>3832</v>
      </c>
      <c r="Q11" s="503"/>
      <c r="R11" s="353"/>
    </row>
    <row r="12" spans="1:18" ht="13">
      <c r="A12" s="757">
        <v>1940109630</v>
      </c>
      <c r="B12" s="483"/>
      <c r="C12" s="731"/>
      <c r="D12" s="730" t="s">
        <v>4527</v>
      </c>
      <c r="E12" s="890">
        <v>1</v>
      </c>
      <c r="F12" s="1624" t="s">
        <v>3733</v>
      </c>
      <c r="G12" s="746">
        <v>200</v>
      </c>
      <c r="H12" s="746">
        <v>2</v>
      </c>
      <c r="I12" s="746">
        <v>400</v>
      </c>
      <c r="J12" s="1545">
        <v>20156.43</v>
      </c>
      <c r="K12" s="1545">
        <f>'Dopłaty stopowe'!$R$55*G12</f>
        <v>8729.32</v>
      </c>
      <c r="L12" s="1546">
        <f>(J12+K12)/G12</f>
        <v>144.42875000000001</v>
      </c>
      <c r="M12" s="1396">
        <f>(J12*(1-(VLOOKUP(A12,'Cennik numeryczny'!$A$2:$N$1462,14,FALSE)))+K12)/G12</f>
        <v>144.42875000000001</v>
      </c>
      <c r="N12" s="1070" t="str">
        <f>VLOOKUP($A12,'Cennik numeryczny'!$A$2:$K$1857,10,FALSE)</f>
        <v>A</v>
      </c>
      <c r="O12" s="994">
        <f>VLOOKUP($A12,'Cennik numeryczny'!$A$2:$K$1857,11,FALSE)</f>
        <v>200</v>
      </c>
      <c r="P12" s="1084" t="s">
        <v>3832</v>
      </c>
      <c r="Q12" s="503"/>
      <c r="R12" s="353"/>
    </row>
    <row r="13" spans="1:18" ht="13.5" thickBot="1">
      <c r="A13" s="756">
        <v>1940129820</v>
      </c>
      <c r="B13" s="484"/>
      <c r="C13" s="779"/>
      <c r="D13" s="838"/>
      <c r="E13" s="1169">
        <v>1.2</v>
      </c>
      <c r="F13" s="1075" t="s">
        <v>549</v>
      </c>
      <c r="G13" s="1170">
        <v>15</v>
      </c>
      <c r="H13" s="1170" t="s">
        <v>557</v>
      </c>
      <c r="I13" s="1170">
        <v>375</v>
      </c>
      <c r="J13" s="1547">
        <v>1543.08</v>
      </c>
      <c r="K13" s="1547">
        <f>'Dopłaty stopowe'!$R$55*G13</f>
        <v>654.69899999999996</v>
      </c>
      <c r="L13" s="1548">
        <f t="shared" si="0"/>
        <v>146.51859999999999</v>
      </c>
      <c r="M13" s="1417">
        <f>(J13*(1-(VLOOKUP(A13,'Cennik numeryczny'!$A$2:$N$1462,14,FALSE)))+K13)/G13</f>
        <v>146.51859999999999</v>
      </c>
      <c r="N13" s="1072" t="str">
        <f>VLOOKUP($A13,'Cennik numeryczny'!$A$2:$K$1857,10,FALSE)</f>
        <v>A</v>
      </c>
      <c r="O13" s="1517">
        <f>VLOOKUP($A13,'Cennik numeryczny'!$A$2:$K$1857,11,FALSE)</f>
        <v>15</v>
      </c>
      <c r="P13" s="1518" t="s">
        <v>3832</v>
      </c>
      <c r="Q13" s="503"/>
      <c r="R13" s="353"/>
    </row>
    <row r="14" spans="1:18" ht="14" thickTop="1" thickBot="1">
      <c r="A14" s="1607">
        <v>1949129820</v>
      </c>
      <c r="B14" s="1297" t="s">
        <v>5481</v>
      </c>
      <c r="C14" s="1678" t="s">
        <v>5482</v>
      </c>
      <c r="D14" s="1298" t="s">
        <v>5483</v>
      </c>
      <c r="E14" s="1300">
        <v>1.2</v>
      </c>
      <c r="F14" s="1298" t="s">
        <v>549</v>
      </c>
      <c r="G14" s="1302">
        <v>15</v>
      </c>
      <c r="H14" s="1302">
        <v>60</v>
      </c>
      <c r="I14" s="1302">
        <v>900</v>
      </c>
      <c r="J14" s="2407">
        <v>3761.25</v>
      </c>
      <c r="K14" s="2407">
        <f>'Dopłaty stopowe'!$R$53*G14</f>
        <v>872.72249999999997</v>
      </c>
      <c r="L14" s="2422">
        <f>(J14+K14)/G14</f>
        <v>308.93149999999997</v>
      </c>
      <c r="M14" s="2409">
        <f>(J14*(1-(VLOOKUP(A14,'Cennik numeryczny'!$A$2:$N$1462,14,FALSE)))+K14)/G14</f>
        <v>308.93149999999997</v>
      </c>
      <c r="N14" s="1609" t="str">
        <f>VLOOKUP($A14,'Cennik numeryczny'!$A$2:$K$1857,10,FALSE)</f>
        <v>C</v>
      </c>
      <c r="O14" s="1351">
        <f>VLOOKUP($A14,'Cennik numeryczny'!$A$2:$K$1857,11,FALSE)</f>
        <v>150</v>
      </c>
      <c r="P14" s="1352" t="s">
        <v>3832</v>
      </c>
      <c r="Q14" s="503"/>
      <c r="R14" s="353"/>
    </row>
    <row r="15" spans="1:18" ht="13.5" thickTop="1">
      <c r="A15" s="456">
        <v>1984109820</v>
      </c>
      <c r="B15" s="1737" t="s">
        <v>3234</v>
      </c>
      <c r="C15" s="731" t="s">
        <v>728</v>
      </c>
      <c r="D15" s="730" t="s">
        <v>729</v>
      </c>
      <c r="E15" s="1699">
        <v>1</v>
      </c>
      <c r="F15" s="1719" t="s">
        <v>549</v>
      </c>
      <c r="G15" s="1526">
        <v>15</v>
      </c>
      <c r="H15" s="1526" t="s">
        <v>557</v>
      </c>
      <c r="I15" s="1526" t="s">
        <v>558</v>
      </c>
      <c r="J15" s="1543">
        <v>5873.33</v>
      </c>
      <c r="K15" s="1544">
        <f>'Dopłaty stopowe'!$R$32*G15</f>
        <v>1647.4905000000001</v>
      </c>
      <c r="L15" s="1544">
        <f t="shared" ref="L15:L19" si="1">(J15+K15)/G15</f>
        <v>501.38803333333334</v>
      </c>
      <c r="M15" s="1405">
        <f>(J15*(1-(VLOOKUP(A15,'Cennik numeryczny'!$A$2:$N$1462,14,FALSE)))+K15)/G15</f>
        <v>501.38803333333334</v>
      </c>
      <c r="N15" s="1406" t="str">
        <f>VLOOKUP($A15,'Cennik numeryczny'!$A$2:$K$1857,10,FALSE)</f>
        <v>A</v>
      </c>
      <c r="O15" s="1531">
        <f>VLOOKUP($A15,'Cennik numeryczny'!$A$2:$K$1857,11,FALSE)</f>
        <v>15</v>
      </c>
      <c r="P15" s="1532" t="s">
        <v>3836</v>
      </c>
      <c r="Q15" s="503"/>
      <c r="R15" s="353"/>
    </row>
    <row r="16" spans="1:18" ht="13.5" thickBot="1">
      <c r="A16" s="1621">
        <v>1984129820</v>
      </c>
      <c r="B16" s="676"/>
      <c r="C16" s="779"/>
      <c r="D16" s="1168"/>
      <c r="E16" s="2373">
        <v>1.2</v>
      </c>
      <c r="F16" s="2333" t="s">
        <v>549</v>
      </c>
      <c r="G16" s="1515">
        <v>15</v>
      </c>
      <c r="H16" s="1515" t="s">
        <v>557</v>
      </c>
      <c r="I16" s="1170" t="s">
        <v>558</v>
      </c>
      <c r="J16" s="1556">
        <v>5786.54</v>
      </c>
      <c r="K16" s="2410">
        <f>'Dopłaty stopowe'!$R$32*G16</f>
        <v>1647.4905000000001</v>
      </c>
      <c r="L16" s="2410">
        <f t="shared" si="1"/>
        <v>495.60203333333334</v>
      </c>
      <c r="M16" s="1423">
        <f>(J16*(1-(VLOOKUP(A16,'Cennik numeryczny'!$A$2:$N$1462,14,FALSE)))+K16)/G16</f>
        <v>495.60203333333334</v>
      </c>
      <c r="N16" s="1072" t="str">
        <f>VLOOKUP($A16,'Cennik numeryczny'!$A$2:$K$1857,10,FALSE)</f>
        <v>A</v>
      </c>
      <c r="O16" s="1517">
        <f>VLOOKUP($A16,'Cennik numeryczny'!$A$2:$K$1857,11,FALSE)</f>
        <v>15</v>
      </c>
      <c r="P16" s="1518" t="s">
        <v>3836</v>
      </c>
      <c r="Q16" s="503"/>
      <c r="R16" s="353"/>
    </row>
    <row r="17" spans="1:18" ht="14" thickTop="1" thickBot="1">
      <c r="A17" s="842">
        <v>1992109820</v>
      </c>
      <c r="B17" s="675" t="s">
        <v>5506</v>
      </c>
      <c r="C17" s="1678" t="s">
        <v>5507</v>
      </c>
      <c r="D17" s="1298" t="s">
        <v>5508</v>
      </c>
      <c r="E17" s="888">
        <v>1</v>
      </c>
      <c r="F17" s="1540" t="s">
        <v>549</v>
      </c>
      <c r="G17" s="1520">
        <v>15</v>
      </c>
      <c r="H17" s="1520" t="s">
        <v>557</v>
      </c>
      <c r="I17" s="1520" t="s">
        <v>558</v>
      </c>
      <c r="J17" s="1551">
        <v>7149.2</v>
      </c>
      <c r="K17" s="1551">
        <f>'Dopłaty stopowe'!$R$44*G17</f>
        <v>1496.6415</v>
      </c>
      <c r="L17" s="1552">
        <f t="shared" si="1"/>
        <v>576.38943333333339</v>
      </c>
      <c r="M17" s="1391">
        <f>(J17*(1-(VLOOKUP(A17,'Cennik numeryczny'!$A$2:$N$1462,14,FALSE)))+K17)/G17</f>
        <v>576.38943333333339</v>
      </c>
      <c r="N17" s="1072" t="str">
        <f>VLOOKUP($A17,'Cennik numeryczny'!$A$2:$K$1857,10,FALSE)</f>
        <v>C</v>
      </c>
      <c r="O17" s="1517">
        <f>VLOOKUP($A17,'Cennik numeryczny'!$A$2:$K$1857,11,FALSE)</f>
        <v>15</v>
      </c>
      <c r="P17" s="1518" t="s">
        <v>3836</v>
      </c>
      <c r="Q17" s="503"/>
      <c r="R17" s="353"/>
    </row>
    <row r="18" spans="1:18" s="656" customFormat="1" ht="13.5" thickTop="1">
      <c r="A18" s="842">
        <v>1993109820</v>
      </c>
      <c r="B18" s="1710" t="s">
        <v>4265</v>
      </c>
      <c r="C18" s="731" t="s">
        <v>4256</v>
      </c>
      <c r="D18" s="731" t="s">
        <v>4259</v>
      </c>
      <c r="E18" s="1064">
        <v>1</v>
      </c>
      <c r="F18" s="1540" t="s">
        <v>549</v>
      </c>
      <c r="G18" s="1520">
        <v>15</v>
      </c>
      <c r="H18" s="1520">
        <v>56</v>
      </c>
      <c r="I18" s="1520">
        <v>840</v>
      </c>
      <c r="J18" s="1551">
        <v>5079.79</v>
      </c>
      <c r="K18" s="1552">
        <f>'Dopłaty stopowe'!$R$51*G18</f>
        <v>1215.3240000000001</v>
      </c>
      <c r="L18" s="1552">
        <f t="shared" si="1"/>
        <v>419.67426666666665</v>
      </c>
      <c r="M18" s="1391">
        <f>(J18*(1-(VLOOKUP(A18,'Cennik numeryczny'!$A$2:$N$1462,14,FALSE)))+K18)/G18</f>
        <v>419.67426666666665</v>
      </c>
      <c r="N18" s="1065" t="str">
        <f>VLOOKUP($A18,'Cennik numeryczny'!$A$2:$K$1857,10,FALSE)</f>
        <v>C</v>
      </c>
      <c r="O18" s="1307">
        <f>VLOOKUP($A18,'Cennik numeryczny'!$A$2:$K$1857,11,FALSE)</f>
        <v>15</v>
      </c>
      <c r="P18" s="1532" t="s">
        <v>3836</v>
      </c>
      <c r="Q18" s="503"/>
      <c r="R18" s="737"/>
    </row>
    <row r="19" spans="1:18" s="656" customFormat="1" ht="13" thickBot="1">
      <c r="A19" s="836">
        <v>1993129820</v>
      </c>
      <c r="B19" s="1711" t="s">
        <v>4266</v>
      </c>
      <c r="C19" s="779"/>
      <c r="D19" s="838"/>
      <c r="E19" s="974">
        <v>1.2</v>
      </c>
      <c r="F19" s="779" t="s">
        <v>549</v>
      </c>
      <c r="G19" s="850">
        <v>15</v>
      </c>
      <c r="H19" s="850">
        <v>56</v>
      </c>
      <c r="I19" s="850">
        <v>840</v>
      </c>
      <c r="J19" s="1556">
        <v>5043</v>
      </c>
      <c r="K19" s="1556">
        <f>'Dopłaty stopowe'!$R$51*G19</f>
        <v>1215.3240000000001</v>
      </c>
      <c r="L19" s="2410">
        <f t="shared" si="1"/>
        <v>417.22160000000002</v>
      </c>
      <c r="M19" s="1423">
        <f>(J19*(1-(VLOOKUP(A19,'Cennik numeryczny'!$A$2:$N$1462,14,FALSE)))+K19)/G19</f>
        <v>417.22160000000002</v>
      </c>
      <c r="N19" s="1061" t="str">
        <f>VLOOKUP($A19,'Cennik numeryczny'!$A$2:$K$1857,10,FALSE)</f>
        <v>C</v>
      </c>
      <c r="O19" s="995">
        <f>VLOOKUP($A19,'Cennik numeryczny'!$A$2:$K$1857,11,FALSE)</f>
        <v>15</v>
      </c>
      <c r="P19" s="1085" t="s">
        <v>3836</v>
      </c>
      <c r="Q19" s="503"/>
      <c r="R19" s="737"/>
    </row>
    <row r="20" spans="1:18" ht="14" thickTop="1" thickBot="1">
      <c r="A20" s="50"/>
      <c r="B20" s="51"/>
      <c r="C20" s="51"/>
      <c r="D20" s="54"/>
      <c r="E20" s="51"/>
      <c r="F20" s="51"/>
      <c r="G20" s="107"/>
      <c r="H20" s="107"/>
      <c r="I20" s="107"/>
      <c r="J20" s="107"/>
      <c r="K20" s="1130"/>
      <c r="L20" s="107"/>
      <c r="M20" s="495"/>
      <c r="N20" s="496"/>
      <c r="O20" s="496"/>
      <c r="P20" s="529"/>
    </row>
    <row r="21" spans="1:18">
      <c r="A21" s="196"/>
      <c r="B21" s="123"/>
      <c r="C21" s="123"/>
      <c r="D21" s="123"/>
      <c r="E21" s="123"/>
      <c r="F21" s="123"/>
      <c r="G21" s="123"/>
      <c r="H21" s="123"/>
      <c r="I21" s="123"/>
      <c r="J21" s="123"/>
      <c r="K21" s="1137"/>
      <c r="L21" s="123"/>
      <c r="M21" s="123"/>
      <c r="N21" s="123"/>
      <c r="O21" s="123"/>
      <c r="P21" s="187"/>
    </row>
    <row r="22" spans="1:18">
      <c r="A22" s="67" t="s">
        <v>3289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137"/>
      <c r="L22" s="123"/>
      <c r="M22" s="123"/>
      <c r="N22" s="123"/>
      <c r="O22" s="123"/>
      <c r="P22" s="187"/>
    </row>
    <row r="23" spans="1:18">
      <c r="A23" s="67"/>
      <c r="B23" s="123"/>
      <c r="C23" s="123"/>
      <c r="D23" s="123"/>
      <c r="E23" s="123"/>
      <c r="F23" s="123"/>
      <c r="G23" s="123"/>
      <c r="H23" s="123"/>
      <c r="I23" s="123"/>
      <c r="J23" s="123"/>
      <c r="K23" s="1137"/>
      <c r="L23" s="123"/>
      <c r="M23" s="123"/>
      <c r="N23" s="123"/>
      <c r="O23" s="123"/>
      <c r="P23" s="187"/>
    </row>
    <row r="24" spans="1:18">
      <c r="A24" s="196"/>
      <c r="B24" s="123"/>
      <c r="C24" s="123"/>
      <c r="D24" s="123"/>
      <c r="E24" s="123"/>
      <c r="F24" s="123"/>
      <c r="G24" s="123"/>
      <c r="H24" s="123"/>
      <c r="I24" s="123"/>
      <c r="J24" s="123"/>
      <c r="K24" s="1137"/>
      <c r="L24" s="123"/>
      <c r="M24" s="123"/>
      <c r="N24" s="123"/>
      <c r="O24" s="123"/>
      <c r="P24" s="187"/>
    </row>
    <row r="25" spans="1:18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137"/>
      <c r="L25" s="123"/>
      <c r="M25" s="123"/>
      <c r="N25" s="123"/>
      <c r="O25" s="123"/>
      <c r="P25" s="187"/>
    </row>
    <row r="26" spans="1:18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137"/>
      <c r="L26" s="123"/>
      <c r="M26" s="123"/>
      <c r="N26" s="123"/>
      <c r="O26" s="123"/>
      <c r="P26" s="187"/>
    </row>
    <row r="27" spans="1:18">
      <c r="A27" s="123"/>
      <c r="B27" s="123"/>
      <c r="C27" s="123"/>
      <c r="D27" s="123"/>
      <c r="E27" s="123"/>
      <c r="F27" s="123"/>
      <c r="G27" s="123"/>
      <c r="H27" s="123"/>
      <c r="I27" s="123"/>
      <c r="J27" s="123"/>
      <c r="K27" s="1137"/>
      <c r="L27" s="123"/>
      <c r="M27" s="123"/>
      <c r="N27" s="123"/>
      <c r="O27" s="123"/>
      <c r="P27" s="187"/>
    </row>
    <row r="28" spans="1:18">
      <c r="A28" s="123"/>
      <c r="B28" s="123"/>
      <c r="C28" s="123"/>
      <c r="D28" s="123"/>
      <c r="E28" s="123"/>
      <c r="F28" s="123"/>
      <c r="P28" s="187"/>
    </row>
    <row r="29" spans="1:18">
      <c r="A29" s="123"/>
      <c r="B29" s="123"/>
      <c r="C29" s="123"/>
      <c r="D29" s="123"/>
      <c r="E29" s="123"/>
      <c r="F29" s="123"/>
      <c r="P29" s="187"/>
    </row>
    <row r="30" spans="1:18">
      <c r="A30" s="123"/>
      <c r="B30" s="123"/>
      <c r="C30" s="123"/>
      <c r="D30" s="123"/>
      <c r="E30" s="123"/>
      <c r="F30" s="123"/>
      <c r="P30" s="187"/>
    </row>
    <row r="31" spans="1:18">
      <c r="A31" s="123"/>
      <c r="B31" s="123"/>
      <c r="C31" s="123"/>
      <c r="D31" s="123"/>
      <c r="E31" s="123"/>
      <c r="F31" s="123"/>
      <c r="P31" s="187"/>
    </row>
    <row r="32" spans="1:18">
      <c r="A32" s="123"/>
      <c r="B32" s="123"/>
      <c r="C32" s="123"/>
      <c r="D32" s="123"/>
      <c r="E32" s="123"/>
      <c r="F32" s="123"/>
      <c r="P32" s="187"/>
    </row>
    <row r="33" spans="1:16">
      <c r="A33" s="123"/>
      <c r="B33" s="123"/>
      <c r="C33" s="123"/>
      <c r="D33" s="123"/>
      <c r="E33" s="123"/>
      <c r="F33" s="123"/>
      <c r="P33" s="187"/>
    </row>
    <row r="34" spans="1:16">
      <c r="A34" s="123"/>
      <c r="B34" s="123"/>
      <c r="C34" s="123"/>
      <c r="D34" s="123"/>
      <c r="E34" s="123"/>
      <c r="F34" s="123"/>
      <c r="P34" s="187"/>
    </row>
    <row r="35" spans="1:16">
      <c r="A35" s="123"/>
      <c r="B35" s="123"/>
      <c r="C35" s="123"/>
      <c r="D35" s="123"/>
      <c r="E35" s="123"/>
      <c r="F35" s="123"/>
      <c r="P35" s="187"/>
    </row>
    <row r="36" spans="1:16">
      <c r="A36" s="123"/>
      <c r="B36" s="123"/>
      <c r="C36" s="123"/>
      <c r="D36" s="123"/>
      <c r="E36" s="123"/>
      <c r="F36" s="123"/>
      <c r="P36" s="187"/>
    </row>
    <row r="37" spans="1:16">
      <c r="A37" s="123"/>
      <c r="B37" s="123"/>
      <c r="C37" s="123"/>
      <c r="D37" s="123"/>
      <c r="E37" s="123"/>
      <c r="F37" s="123"/>
      <c r="P37" s="187"/>
    </row>
    <row r="38" spans="1:16">
      <c r="A38" s="123"/>
      <c r="B38" s="123"/>
      <c r="C38" s="123"/>
      <c r="D38" s="123"/>
      <c r="E38" s="123"/>
      <c r="F38" s="123"/>
      <c r="P38" s="187"/>
    </row>
    <row r="39" spans="1:16">
      <c r="A39" s="123"/>
      <c r="B39" s="123"/>
      <c r="C39" s="123"/>
      <c r="D39" s="123"/>
      <c r="E39" s="123"/>
      <c r="F39" s="123"/>
      <c r="P39" s="187"/>
    </row>
    <row r="40" spans="1:16">
      <c r="A40" s="123"/>
      <c r="B40" s="123"/>
      <c r="C40" s="123"/>
      <c r="D40" s="123"/>
      <c r="E40" s="123"/>
      <c r="F40" s="123"/>
      <c r="P40" s="187"/>
    </row>
    <row r="41" spans="1:16">
      <c r="A41" s="123"/>
      <c r="B41" s="123"/>
      <c r="C41" s="123"/>
      <c r="D41" s="123"/>
      <c r="E41" s="123"/>
      <c r="F41" s="123"/>
    </row>
    <row r="42" spans="1:16">
      <c r="A42" s="123"/>
      <c r="B42" s="123"/>
      <c r="C42" s="123"/>
      <c r="D42" s="123"/>
      <c r="E42" s="123"/>
      <c r="F42" s="123"/>
    </row>
    <row r="43" spans="1:16">
      <c r="A43" s="123"/>
      <c r="B43" s="123"/>
      <c r="C43" s="123"/>
      <c r="D43" s="123"/>
      <c r="E43" s="123"/>
      <c r="F43" s="123"/>
    </row>
    <row r="44" spans="1:16">
      <c r="A44" s="123"/>
      <c r="B44" s="123"/>
      <c r="C44" s="123"/>
      <c r="D44" s="123"/>
      <c r="E44" s="123"/>
      <c r="F44" s="123"/>
    </row>
    <row r="45" spans="1:16">
      <c r="A45" s="123"/>
      <c r="B45" s="123"/>
      <c r="C45" s="123"/>
      <c r="D45" s="123"/>
      <c r="E45" s="123"/>
      <c r="F45" s="123"/>
    </row>
    <row r="46" spans="1:16">
      <c r="A46" s="123"/>
      <c r="B46" s="123"/>
      <c r="C46" s="123"/>
      <c r="D46" s="123"/>
      <c r="E46" s="123"/>
      <c r="F46" s="123"/>
    </row>
    <row r="47" spans="1:16">
      <c r="A47" s="123"/>
      <c r="B47" s="123"/>
      <c r="C47" s="123"/>
      <c r="D47" s="123"/>
      <c r="E47" s="123"/>
      <c r="F47" s="123"/>
    </row>
    <row r="48" spans="1:16">
      <c r="A48" s="123"/>
      <c r="B48" s="123"/>
      <c r="C48" s="123"/>
      <c r="D48" s="123"/>
      <c r="E48" s="123"/>
      <c r="F48" s="123"/>
    </row>
    <row r="49" spans="1:6">
      <c r="A49" s="123"/>
      <c r="B49" s="123"/>
      <c r="C49" s="123"/>
      <c r="D49" s="123"/>
      <c r="E49" s="123"/>
      <c r="F49" s="123"/>
    </row>
    <row r="50" spans="1:6">
      <c r="A50" s="123"/>
      <c r="B50" s="123"/>
      <c r="C50" s="123"/>
      <c r="D50" s="123"/>
      <c r="E50" s="123"/>
      <c r="F50" s="123"/>
    </row>
    <row r="51" spans="1:6">
      <c r="A51" s="123"/>
      <c r="B51" s="123"/>
      <c r="C51" s="123"/>
      <c r="D51" s="123"/>
      <c r="E51" s="123"/>
      <c r="F51" s="123"/>
    </row>
    <row r="52" spans="1:6">
      <c r="A52" s="123"/>
      <c r="B52" s="123"/>
      <c r="C52" s="123"/>
      <c r="D52" s="123"/>
      <c r="E52" s="123"/>
      <c r="F52" s="123"/>
    </row>
    <row r="53" spans="1:6">
      <c r="B53" s="123"/>
      <c r="C53" s="123"/>
      <c r="D53" s="123"/>
      <c r="E53" s="123"/>
      <c r="F53" s="123"/>
    </row>
    <row r="54" spans="1:6">
      <c r="B54" s="123"/>
      <c r="C54" s="123"/>
      <c r="D54" s="123"/>
      <c r="E54" s="123"/>
      <c r="F54" s="123"/>
    </row>
    <row r="55" spans="1:6">
      <c r="B55" s="123"/>
      <c r="C55" s="123"/>
      <c r="D55" s="123"/>
      <c r="E55" s="123"/>
      <c r="F55" s="123"/>
    </row>
    <row r="56" spans="1:6">
      <c r="B56" s="123"/>
      <c r="C56" s="123"/>
      <c r="D56" s="123"/>
      <c r="E56" s="123"/>
      <c r="F56" s="123"/>
    </row>
    <row r="57" spans="1:6">
      <c r="B57" s="123"/>
      <c r="C57" s="123"/>
      <c r="D57" s="123"/>
      <c r="E57" s="123"/>
      <c r="F57" s="123"/>
    </row>
    <row r="58" spans="1:6">
      <c r="B58" s="123"/>
      <c r="C58" s="123"/>
      <c r="D58" s="123"/>
      <c r="E58" s="123"/>
      <c r="F58" s="123"/>
    </row>
    <row r="59" spans="1:6">
      <c r="B59" s="123"/>
      <c r="C59" s="123"/>
      <c r="D59" s="123"/>
      <c r="E59" s="123"/>
      <c r="F59" s="123"/>
    </row>
    <row r="60" spans="1:6">
      <c r="B60" s="123"/>
      <c r="C60" s="123"/>
      <c r="D60" s="123"/>
      <c r="E60" s="123"/>
      <c r="F60" s="123"/>
    </row>
  </sheetData>
  <autoFilter ref="N1:N60" xr:uid="{00000000-0001-0000-1400-000000000000}"/>
  <phoneticPr fontId="0" type="noConversion"/>
  <pageMargins left="0.59055118110236227" right="0.59055118110236227" top="0.78740157480314965" bottom="0.59055118110236227" header="0" footer="0.47244094488188981"/>
  <pageSetup paperSize="9" scale="72" orientation="landscape" horizontalDpi="300" verticalDpi="300" r:id="rId1"/>
  <headerFooter alignWithMargins="0">
    <oddFooter>&amp;LCeny nie zawierają podatku VAT&amp;C&amp;A&amp;R&amp;P</oddFooter>
  </headerFooter>
  <ignoredErrors>
    <ignoredError sqref="F13 F4:F5 F10 F7 F11" twoDigitTextYear="1"/>
    <ignoredError sqref="H7:I7 H13 H10 H11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2"/>
  <dimension ref="A1:R58"/>
  <sheetViews>
    <sheetView zoomScaleNormal="100" zoomScaleSheetLayoutView="75" workbookViewId="0"/>
  </sheetViews>
  <sheetFormatPr defaultColWidth="9.1796875" defaultRowHeight="12.5"/>
  <cols>
    <col min="1" max="1" width="14.453125" style="6" customWidth="1"/>
    <col min="2" max="2" width="20.54296875" style="6" customWidth="1"/>
    <col min="3" max="4" width="16.54296875" style="6" customWidth="1"/>
    <col min="5" max="5" width="11" style="6" customWidth="1"/>
    <col min="6" max="6" width="9.54296875" style="6" customWidth="1"/>
    <col min="7" max="7" width="9" style="6" customWidth="1"/>
    <col min="8" max="9" width="14.54296875" style="6" customWidth="1"/>
    <col min="10" max="10" width="13.453125" style="6" customWidth="1"/>
    <col min="11" max="11" width="16.453125" style="1094" customWidth="1"/>
    <col min="12" max="13" width="16.453125" style="6" customWidth="1"/>
    <col min="14" max="15" width="10.453125" style="6" customWidth="1"/>
    <col min="16" max="16" width="12.54296875" style="6" customWidth="1"/>
    <col min="17" max="17" width="10.453125" style="6" customWidth="1"/>
    <col min="18" max="16384" width="9.1796875" style="6"/>
  </cols>
  <sheetData>
    <row r="1" spans="1:18" ht="18">
      <c r="A1" s="18" t="s">
        <v>813</v>
      </c>
      <c r="B1" s="17" t="s">
        <v>2961</v>
      </c>
      <c r="C1" s="8"/>
      <c r="D1" s="8"/>
      <c r="E1" s="8"/>
      <c r="F1" s="8"/>
      <c r="G1" s="8"/>
      <c r="H1" s="8"/>
      <c r="I1" s="8"/>
      <c r="J1" s="8"/>
      <c r="K1" s="1091"/>
      <c r="L1" s="8"/>
      <c r="M1" s="8"/>
      <c r="N1" s="8"/>
      <c r="O1" s="8"/>
      <c r="P1" s="512"/>
      <c r="Q1" s="123"/>
    </row>
    <row r="2" spans="1:18" ht="33" customHeight="1" thickBot="1">
      <c r="A2" s="204"/>
      <c r="B2" s="205"/>
      <c r="C2" s="205"/>
      <c r="D2" s="205"/>
      <c r="E2" s="206"/>
      <c r="F2" s="206"/>
      <c r="G2" s="205"/>
      <c r="H2" s="205"/>
      <c r="I2" s="205"/>
      <c r="J2" s="205"/>
      <c r="K2" s="1092"/>
      <c r="L2" s="205"/>
      <c r="M2" s="205"/>
      <c r="N2" s="205"/>
      <c r="O2" s="205"/>
      <c r="P2" s="513"/>
      <c r="Q2" s="123"/>
    </row>
    <row r="3" spans="1:18" ht="33" customHeight="1" thickBot="1">
      <c r="A3" s="221" t="s">
        <v>72</v>
      </c>
      <c r="B3" s="220" t="s">
        <v>81</v>
      </c>
      <c r="C3" s="61" t="s">
        <v>807</v>
      </c>
      <c r="D3" s="220" t="s">
        <v>554</v>
      </c>
      <c r="E3" s="61" t="s">
        <v>94</v>
      </c>
      <c r="F3" s="61" t="s">
        <v>95</v>
      </c>
      <c r="G3" s="61" t="s">
        <v>96</v>
      </c>
      <c r="H3" s="61" t="s">
        <v>993</v>
      </c>
      <c r="I3" s="61" t="s">
        <v>86</v>
      </c>
      <c r="J3" s="104" t="s">
        <v>990</v>
      </c>
      <c r="K3" s="61" t="s">
        <v>991</v>
      </c>
      <c r="L3" s="61" t="s">
        <v>989</v>
      </c>
      <c r="M3" s="755" t="s">
        <v>1184</v>
      </c>
      <c r="N3" s="789" t="s">
        <v>2711</v>
      </c>
      <c r="O3" s="61" t="s">
        <v>1305</v>
      </c>
      <c r="P3" s="514" t="s">
        <v>3824</v>
      </c>
      <c r="Q3" s="123"/>
    </row>
    <row r="4" spans="1:18" ht="13.5" thickTop="1">
      <c r="A4" s="842" t="s">
        <v>1309</v>
      </c>
      <c r="B4" s="1712" t="s">
        <v>1308</v>
      </c>
      <c r="C4" s="1561" t="s">
        <v>548</v>
      </c>
      <c r="D4" s="1561" t="s">
        <v>1311</v>
      </c>
      <c r="E4" s="1713">
        <v>2</v>
      </c>
      <c r="F4" s="1082">
        <v>1000</v>
      </c>
      <c r="G4" s="1082">
        <v>5</v>
      </c>
      <c r="H4" s="1082">
        <v>60</v>
      </c>
      <c r="I4" s="1082">
        <v>300</v>
      </c>
      <c r="J4" s="2432">
        <v>723.32</v>
      </c>
      <c r="K4" s="2432">
        <f>'Dopłaty stopowe'!$R$55*G4</f>
        <v>218.233</v>
      </c>
      <c r="L4" s="2432">
        <f t="shared" ref="L4:L9" si="0">(J4+K4)/G4</f>
        <v>188.31060000000002</v>
      </c>
      <c r="M4" s="1450">
        <f>(J4*(1-(VLOOKUP(A4,'Cennik numeryczny'!$A$2:$N$1462,14,FALSE)))+K4)/G4</f>
        <v>188.31060000000002</v>
      </c>
      <c r="N4" s="1714" t="str">
        <f>VLOOKUP($A4,'Cennik numeryczny'!$A$2:$K$1857,10,FALSE)</f>
        <v>A</v>
      </c>
      <c r="O4" s="1531">
        <f>VLOOKUP($A4,'Cennik numeryczny'!$A$2:$K$1857,11,FALSE)</f>
        <v>5</v>
      </c>
      <c r="P4" s="1532" t="s">
        <v>3833</v>
      </c>
      <c r="Q4" s="503"/>
      <c r="R4" s="353"/>
    </row>
    <row r="5" spans="1:18" ht="13.5" thickBot="1">
      <c r="A5" s="1088" t="s">
        <v>1310</v>
      </c>
      <c r="B5" s="1715"/>
      <c r="C5" s="779"/>
      <c r="D5" s="838" t="s">
        <v>731</v>
      </c>
      <c r="E5" s="974">
        <v>2.4</v>
      </c>
      <c r="F5" s="779">
        <v>1000</v>
      </c>
      <c r="G5" s="779">
        <v>5</v>
      </c>
      <c r="H5" s="779">
        <v>60</v>
      </c>
      <c r="I5" s="779">
        <v>300</v>
      </c>
      <c r="J5" s="1557">
        <v>704.03</v>
      </c>
      <c r="K5" s="2433">
        <f>'Dopłaty stopowe'!$R$55*G5</f>
        <v>218.233</v>
      </c>
      <c r="L5" s="2434">
        <f t="shared" si="0"/>
        <v>184.45259999999999</v>
      </c>
      <c r="M5" s="2411">
        <f>(J5*(1-(VLOOKUP(A5,'Cennik numeryczny'!$A$2:$N$1462,14,FALSE)))+K5)/G5</f>
        <v>184.45259999999999</v>
      </c>
      <c r="N5" s="1497" t="str">
        <f>VLOOKUP($A5,'Cennik numeryczny'!$A$2:$K$1857,10,FALSE)</f>
        <v>A</v>
      </c>
      <c r="O5" s="995">
        <f>VLOOKUP($A5,'Cennik numeryczny'!$A$2:$K$1857,11,FALSE)</f>
        <v>5</v>
      </c>
      <c r="P5" s="1085" t="s">
        <v>3833</v>
      </c>
      <c r="Q5" s="503"/>
      <c r="R5" s="353"/>
    </row>
    <row r="6" spans="1:18" ht="14" thickTop="1" thickBot="1">
      <c r="A6" s="1716" t="s">
        <v>3720</v>
      </c>
      <c r="B6" s="1717" t="s">
        <v>3688</v>
      </c>
      <c r="C6" s="1298" t="s">
        <v>732</v>
      </c>
      <c r="D6" s="1298" t="s">
        <v>733</v>
      </c>
      <c r="E6" s="1672">
        <v>2</v>
      </c>
      <c r="F6" s="1678">
        <v>1000</v>
      </c>
      <c r="G6" s="1678">
        <v>5</v>
      </c>
      <c r="H6" s="1678">
        <v>25</v>
      </c>
      <c r="I6" s="1678">
        <v>125</v>
      </c>
      <c r="J6" s="2407">
        <v>896.92</v>
      </c>
      <c r="K6" s="2435">
        <f>'Dopłaty stopowe'!$R$55*G6</f>
        <v>218.233</v>
      </c>
      <c r="L6" s="2436">
        <f>(J6+K6)/G6</f>
        <v>223.03059999999999</v>
      </c>
      <c r="M6" s="2422">
        <f>(J6*(1-(VLOOKUP(A6,'Cennik numeryczny'!$A$2:$N$1462,14,FALSE)))+K6)/G6</f>
        <v>223.03059999999999</v>
      </c>
      <c r="N6" s="1718" t="str">
        <f>VLOOKUP($A6,'Cennik numeryczny'!$A$2:$K$1857,10,FALSE)</f>
        <v>A</v>
      </c>
      <c r="O6" s="1351">
        <f>VLOOKUP($A6,'Cennik numeryczny'!$A$2:$K$1857,11,FALSE)</f>
        <v>5</v>
      </c>
      <c r="P6" s="1352" t="s">
        <v>3833</v>
      </c>
      <c r="Q6" s="503"/>
      <c r="R6" s="353"/>
    </row>
    <row r="7" spans="1:18" ht="13.5" thickTop="1">
      <c r="A7" s="770" t="s">
        <v>4624</v>
      </c>
      <c r="B7" s="678" t="s">
        <v>1315</v>
      </c>
      <c r="C7" s="731" t="s">
        <v>1318</v>
      </c>
      <c r="D7" s="730" t="s">
        <v>1319</v>
      </c>
      <c r="E7" s="1699">
        <v>1.6</v>
      </c>
      <c r="F7" s="1719">
        <v>1000</v>
      </c>
      <c r="G7" s="1719">
        <v>5</v>
      </c>
      <c r="H7" s="1719">
        <v>150</v>
      </c>
      <c r="I7" s="1719">
        <v>750</v>
      </c>
      <c r="J7" s="1543">
        <v>1831.22</v>
      </c>
      <c r="K7" s="2437">
        <f>'Dopłaty stopowe'!$R$53*G7</f>
        <v>290.90750000000003</v>
      </c>
      <c r="L7" s="2438">
        <f t="shared" si="0"/>
        <v>424.4255</v>
      </c>
      <c r="M7" s="1544">
        <f>(J7*(1-(VLOOKUP(A7,'Cennik numeryczny'!$A$2:$N$1462,14,FALSE)))+K7)/G7</f>
        <v>424.4255</v>
      </c>
      <c r="N7" s="1491" t="str">
        <f>VLOOKUP($A7,'Cennik numeryczny'!$A$2:$K$1857,10,FALSE)</f>
        <v>A</v>
      </c>
      <c r="O7" s="1531">
        <f>VLOOKUP($A7,'Cennik numeryczny'!$A$2:$K$1857,11,FALSE)</f>
        <v>5</v>
      </c>
      <c r="P7" s="1083" t="s">
        <v>3833</v>
      </c>
      <c r="Q7" s="503"/>
      <c r="R7" s="353"/>
    </row>
    <row r="8" spans="1:18" ht="13">
      <c r="A8" s="887" t="s">
        <v>1316</v>
      </c>
      <c r="B8" s="678"/>
      <c r="C8" s="731"/>
      <c r="D8" s="730" t="s">
        <v>1320</v>
      </c>
      <c r="E8" s="1720">
        <v>2</v>
      </c>
      <c r="F8" s="1531">
        <v>1000</v>
      </c>
      <c r="G8" s="1531">
        <v>5</v>
      </c>
      <c r="H8" s="1531">
        <v>100</v>
      </c>
      <c r="I8" s="1531">
        <v>500</v>
      </c>
      <c r="J8" s="1543">
        <v>1705.83</v>
      </c>
      <c r="K8" s="2439">
        <f>'Dopłaty stopowe'!$R$53*G8</f>
        <v>290.90750000000003</v>
      </c>
      <c r="L8" s="2438">
        <f t="shared" si="0"/>
        <v>399.34749999999997</v>
      </c>
      <c r="M8" s="1543">
        <f>(J8*(1-(VLOOKUP(A8,'Cennik numeryczny'!$A$2:$N$1462,14,FALSE)))+K8)/G8</f>
        <v>399.34749999999997</v>
      </c>
      <c r="N8" s="1491" t="str">
        <f>VLOOKUP($A8,'Cennik numeryczny'!$A$2:$K$1857,10,FALSE)</f>
        <v>A</v>
      </c>
      <c r="O8" s="1531">
        <f>VLOOKUP($A8,'Cennik numeryczny'!$A$2:$K$1857,11,FALSE)</f>
        <v>5</v>
      </c>
      <c r="P8" s="1532" t="s">
        <v>3833</v>
      </c>
      <c r="Q8" s="503"/>
      <c r="R8" s="353"/>
    </row>
    <row r="9" spans="1:18" ht="13.5" thickBot="1">
      <c r="A9" s="1088" t="s">
        <v>1317</v>
      </c>
      <c r="B9" s="1715"/>
      <c r="C9" s="779"/>
      <c r="D9" s="838"/>
      <c r="E9" s="974">
        <v>2.4</v>
      </c>
      <c r="F9" s="779">
        <v>1000</v>
      </c>
      <c r="G9" s="779">
        <v>5</v>
      </c>
      <c r="H9" s="779">
        <v>100</v>
      </c>
      <c r="I9" s="779">
        <v>500</v>
      </c>
      <c r="J9" s="1557">
        <v>1637.56</v>
      </c>
      <c r="K9" s="2327">
        <f>'Dopłaty stopowe'!$R$53*G9</f>
        <v>290.90750000000003</v>
      </c>
      <c r="L9" s="2434">
        <f t="shared" si="0"/>
        <v>385.69349999999997</v>
      </c>
      <c r="M9" s="2411">
        <f>(J9*(1-(VLOOKUP(A9,'Cennik numeryczny'!$A$2:$N$1462,14,FALSE)))+K9)/G9</f>
        <v>385.69349999999997</v>
      </c>
      <c r="N9" s="1497" t="str">
        <f>VLOOKUP($A9,'Cennik numeryczny'!$A$2:$K$1857,10,FALSE)</f>
        <v>A</v>
      </c>
      <c r="O9" s="995">
        <f>VLOOKUP($A9,'Cennik numeryczny'!$A$2:$K$1857,11,FALSE)</f>
        <v>5</v>
      </c>
      <c r="P9" s="1085" t="s">
        <v>3833</v>
      </c>
      <c r="Q9" s="503"/>
      <c r="R9" s="353"/>
    </row>
    <row r="10" spans="1:18" s="1226" customFormat="1" ht="14" thickTop="1" thickBot="1">
      <c r="A10" s="775" t="s">
        <v>3687</v>
      </c>
      <c r="B10" s="678" t="s">
        <v>3686</v>
      </c>
      <c r="C10" s="731" t="s">
        <v>1306</v>
      </c>
      <c r="D10" s="730" t="s">
        <v>1307</v>
      </c>
      <c r="E10" s="1258">
        <v>2.4</v>
      </c>
      <c r="F10" s="1259">
        <v>500</v>
      </c>
      <c r="G10" s="1259">
        <v>1</v>
      </c>
      <c r="H10" s="1259">
        <v>600</v>
      </c>
      <c r="I10" s="1259">
        <v>600</v>
      </c>
      <c r="J10" s="1666">
        <v>902</v>
      </c>
      <c r="K10" s="2440">
        <f>'Dopłaty stopowe'!$R$31*G10</f>
        <v>78.336399999999998</v>
      </c>
      <c r="L10" s="2441">
        <f t="shared" ref="L10:L13" si="1">(J10+K10)/G10</f>
        <v>980.33640000000003</v>
      </c>
      <c r="M10" s="2442">
        <f>(J10*(1-(VLOOKUP(A10,'Cennik numeryczny'!$A$2:$N$1462,14,FALSE)))+K10)/G10</f>
        <v>980.33640000000003</v>
      </c>
      <c r="N10" s="1721" t="str">
        <f>VLOOKUP($A10,'Cennik numeryczny'!$A$2:$K$1857,10,FALSE)</f>
        <v>M</v>
      </c>
      <c r="O10" s="1722">
        <f>VLOOKUP($A10,'Cennik numeryczny'!$A$2:$K$1857,11,FALSE)</f>
        <v>1</v>
      </c>
      <c r="P10" s="1723" t="s">
        <v>3836</v>
      </c>
      <c r="Q10" s="503"/>
      <c r="R10" s="1190"/>
    </row>
    <row r="11" spans="1:18" ht="13.5" thickTop="1">
      <c r="A11" s="770" t="s">
        <v>3266</v>
      </c>
      <c r="B11" s="677" t="s">
        <v>3235</v>
      </c>
      <c r="C11" s="771" t="s">
        <v>728</v>
      </c>
      <c r="D11" s="875" t="s">
        <v>729</v>
      </c>
      <c r="E11" s="893">
        <v>1.6</v>
      </c>
      <c r="F11" s="843">
        <v>1000</v>
      </c>
      <c r="G11" s="843">
        <v>5</v>
      </c>
      <c r="H11" s="843">
        <v>180</v>
      </c>
      <c r="I11" s="843">
        <v>900</v>
      </c>
      <c r="J11" s="1551">
        <v>2247.6999999999998</v>
      </c>
      <c r="K11" s="1551">
        <f>'Dopłaty stopowe'!$R$32*G11</f>
        <v>549.1635</v>
      </c>
      <c r="L11" s="1552">
        <f t="shared" si="1"/>
        <v>559.37270000000001</v>
      </c>
      <c r="M11" s="1391">
        <f>(J11*(1-(VLOOKUP(A11,'Cennik numeryczny'!$A$2:$N$1462,14,FALSE)))+K11)/G11</f>
        <v>559.37270000000001</v>
      </c>
      <c r="N11" s="1065" t="str">
        <f>VLOOKUP($A11,'Cennik numeryczny'!$A$2:$K$1857,10,FALSE)</f>
        <v>A</v>
      </c>
      <c r="O11" s="1082">
        <f>VLOOKUP($A11,'Cennik numeryczny'!$A$2:$K$1857,11,FALSE)</f>
        <v>5</v>
      </c>
      <c r="P11" s="1083" t="s">
        <v>3836</v>
      </c>
      <c r="Q11" s="503"/>
      <c r="R11" s="353"/>
    </row>
    <row r="12" spans="1:18">
      <c r="A12" s="775" t="s">
        <v>3267</v>
      </c>
      <c r="B12" s="15" t="s">
        <v>3524</v>
      </c>
      <c r="C12" s="731"/>
      <c r="D12" s="730"/>
      <c r="E12" s="890">
        <v>2</v>
      </c>
      <c r="F12" s="891">
        <v>1000</v>
      </c>
      <c r="G12" s="891">
        <v>5</v>
      </c>
      <c r="H12" s="891">
        <v>180</v>
      </c>
      <c r="I12" s="891">
        <v>900</v>
      </c>
      <c r="J12" s="1545">
        <v>2247.6999999999998</v>
      </c>
      <c r="K12" s="1545">
        <f>'Dopłaty stopowe'!$R$32*G12</f>
        <v>549.1635</v>
      </c>
      <c r="L12" s="1546">
        <f t="shared" si="1"/>
        <v>559.37270000000001</v>
      </c>
      <c r="M12" s="1396">
        <f>(J12*(1-(VLOOKUP(A12,'Cennik numeryczny'!$A$2:$N$1462,14,FALSE)))+K12)/G12</f>
        <v>559.37270000000001</v>
      </c>
      <c r="N12" s="1070" t="str">
        <f>VLOOKUP($A12,'Cennik numeryczny'!$A$2:$K$1857,10,FALSE)</f>
        <v>A</v>
      </c>
      <c r="O12" s="994">
        <f>VLOOKUP($A12,'Cennik numeryczny'!$A$2:$K$1857,11,FALSE)</f>
        <v>5</v>
      </c>
      <c r="P12" s="1084" t="s">
        <v>3836</v>
      </c>
      <c r="Q12" s="503"/>
      <c r="R12" s="353"/>
    </row>
    <row r="13" spans="1:18" ht="13.5" thickBot="1">
      <c r="A13" s="1329" t="s">
        <v>3268</v>
      </c>
      <c r="B13" s="2319"/>
      <c r="C13" s="779"/>
      <c r="D13" s="838"/>
      <c r="E13" s="1169">
        <v>2.4</v>
      </c>
      <c r="F13" s="1075">
        <v>1000</v>
      </c>
      <c r="G13" s="1075">
        <v>5</v>
      </c>
      <c r="H13" s="1075">
        <v>180</v>
      </c>
      <c r="I13" s="1075">
        <v>900</v>
      </c>
      <c r="J13" s="1547">
        <v>2247.6999999999998</v>
      </c>
      <c r="K13" s="1556">
        <f>'Dopłaty stopowe'!$R$32*G13</f>
        <v>549.1635</v>
      </c>
      <c r="L13" s="2410">
        <f t="shared" si="1"/>
        <v>559.37270000000001</v>
      </c>
      <c r="M13" s="1423">
        <f>(J13*(1-(VLOOKUP(A13,'Cennik numeryczny'!$A$2:$N$1462,14,FALSE)))+K13)/G13</f>
        <v>559.37270000000001</v>
      </c>
      <c r="N13" s="1068" t="str">
        <f>VLOOKUP($A13,'Cennik numeryczny'!$A$2:$K$1857,10,FALSE)</f>
        <v>A</v>
      </c>
      <c r="O13" s="995">
        <f>VLOOKUP($A13,'Cennik numeryczny'!$A$2:$K$1857,11,FALSE)</f>
        <v>5</v>
      </c>
      <c r="P13" s="1085" t="s">
        <v>3836</v>
      </c>
      <c r="Q13" s="503"/>
      <c r="R13" s="353"/>
    </row>
    <row r="14" spans="1:18" s="626" customFormat="1" ht="13.5" thickTop="1">
      <c r="A14" s="770" t="s">
        <v>4253</v>
      </c>
      <c r="B14" s="1724" t="s">
        <v>4254</v>
      </c>
      <c r="C14" s="730" t="s">
        <v>4256</v>
      </c>
      <c r="D14" s="731" t="s">
        <v>4259</v>
      </c>
      <c r="E14" s="1064">
        <v>1.6</v>
      </c>
      <c r="F14" s="843">
        <v>1000</v>
      </c>
      <c r="G14" s="1725">
        <v>5</v>
      </c>
      <c r="H14" s="1540">
        <v>180</v>
      </c>
      <c r="I14" s="1540">
        <v>900</v>
      </c>
      <c r="J14" s="1552">
        <v>1727.73</v>
      </c>
      <c r="K14" s="1552">
        <f>'Dopłaty stopowe'!$R$51*G14</f>
        <v>405.10800000000006</v>
      </c>
      <c r="L14" s="1552">
        <f>(J14+K14)/G14</f>
        <v>426.56760000000003</v>
      </c>
      <c r="M14" s="1391">
        <f>(J14*(1-(VLOOKUP(A14,'Cennik numeryczny'!$A$2:$N$1462,14,FALSE)))+K14)/G14</f>
        <v>426.56760000000003</v>
      </c>
      <c r="N14" s="1065" t="str">
        <f>VLOOKUP($A14,'Cennik numeryczny'!$A$2:$K$1857,10,FALSE)</f>
        <v>C</v>
      </c>
      <c r="O14" s="1082">
        <f>VLOOKUP($A14,'Cennik numeryczny'!$A$2:$K$1857,11,FALSE)</f>
        <v>5</v>
      </c>
      <c r="P14" s="1083" t="s">
        <v>3836</v>
      </c>
      <c r="Q14" s="503"/>
      <c r="R14" s="647"/>
    </row>
    <row r="15" spans="1:18" s="626" customFormat="1">
      <c r="A15" s="775" t="s">
        <v>4257</v>
      </c>
      <c r="B15" s="1568" t="s">
        <v>4255</v>
      </c>
      <c r="C15" s="730"/>
      <c r="D15" s="731"/>
      <c r="E15" s="1708">
        <v>2</v>
      </c>
      <c r="F15" s="891">
        <v>1000</v>
      </c>
      <c r="G15" s="1726">
        <v>5</v>
      </c>
      <c r="H15" s="1709">
        <v>180</v>
      </c>
      <c r="I15" s="1709">
        <v>900</v>
      </c>
      <c r="J15" s="1546">
        <v>1594.75</v>
      </c>
      <c r="K15" s="1546">
        <f>'Dopłaty stopowe'!$R$51*G15</f>
        <v>405.10800000000006</v>
      </c>
      <c r="L15" s="1546">
        <f>(J15+K15)/G15</f>
        <v>399.97160000000002</v>
      </c>
      <c r="M15" s="1396">
        <f>(J15*(1-(VLOOKUP(A15,'Cennik numeryczny'!$A$2:$N$1462,14,FALSE)))+K15)/G15</f>
        <v>399.97160000000002</v>
      </c>
      <c r="N15" s="1070" t="str">
        <f>VLOOKUP($A15,'Cennik numeryczny'!$A$2:$K$1857,10,FALSE)</f>
        <v>C</v>
      </c>
      <c r="O15" s="994">
        <f>VLOOKUP($A15,'Cennik numeryczny'!$A$2:$K$1857,11,FALSE)</f>
        <v>5</v>
      </c>
      <c r="P15" s="1084" t="s">
        <v>3836</v>
      </c>
      <c r="Q15" s="503"/>
      <c r="R15" s="647"/>
    </row>
    <row r="16" spans="1:18" s="626" customFormat="1" ht="13.5" thickBot="1">
      <c r="A16" s="1727" t="s">
        <v>4258</v>
      </c>
      <c r="B16" s="1728"/>
      <c r="C16" s="1729"/>
      <c r="D16" s="1730"/>
      <c r="E16" s="1731">
        <v>2.4</v>
      </c>
      <c r="F16" s="1730">
        <v>1000</v>
      </c>
      <c r="G16" s="1729">
        <v>5</v>
      </c>
      <c r="H16" s="1732">
        <v>180</v>
      </c>
      <c r="I16" s="1732">
        <v>900</v>
      </c>
      <c r="J16" s="2443">
        <v>1594.75</v>
      </c>
      <c r="K16" s="2443">
        <f>'Dopłaty stopowe'!$R$51*G16</f>
        <v>405.10800000000006</v>
      </c>
      <c r="L16" s="2443">
        <f>(J16+K16)/G16</f>
        <v>399.97160000000002</v>
      </c>
      <c r="M16" s="2444">
        <f>(J16*(1-(VLOOKUP(A16,'Cennik numeryczny'!$A$2:$N$1462,14,FALSE)))+K16)/G16</f>
        <v>399.97160000000002</v>
      </c>
      <c r="N16" s="1683" t="str">
        <f>VLOOKUP($A16,'Cennik numeryczny'!$A$2:$K$1857,10,FALSE)</f>
        <v>A</v>
      </c>
      <c r="O16" s="1733">
        <f>VLOOKUP($A16,'Cennik numeryczny'!$A$2:$K$1857,11,FALSE)</f>
        <v>5</v>
      </c>
      <c r="P16" s="1734" t="s">
        <v>3836</v>
      </c>
      <c r="Q16" s="503"/>
      <c r="R16" s="647"/>
    </row>
    <row r="17" spans="1:17" ht="13.5" thickBot="1">
      <c r="A17" s="50"/>
      <c r="B17" s="51"/>
      <c r="C17" s="51"/>
      <c r="D17" s="54"/>
      <c r="E17" s="51"/>
      <c r="F17" s="51"/>
      <c r="G17" s="51"/>
      <c r="H17" s="51"/>
      <c r="I17" s="51"/>
      <c r="J17" s="51"/>
      <c r="K17" s="1093"/>
      <c r="L17" s="51"/>
      <c r="M17" s="51"/>
      <c r="N17" s="51"/>
      <c r="O17" s="51"/>
      <c r="P17" s="515"/>
      <c r="Q17" s="123"/>
    </row>
    <row r="18" spans="1:17">
      <c r="A18" s="196"/>
      <c r="B18" s="123"/>
      <c r="C18" s="123"/>
      <c r="D18" s="123"/>
      <c r="E18" s="123"/>
      <c r="F18" s="123"/>
      <c r="G18" s="123"/>
      <c r="H18" s="123"/>
      <c r="I18" s="123"/>
      <c r="J18" s="123"/>
      <c r="K18" s="1137"/>
      <c r="L18" s="123"/>
      <c r="M18" s="123"/>
      <c r="N18" s="123"/>
      <c r="O18" s="123"/>
      <c r="P18" s="123"/>
      <c r="Q18" s="123"/>
    </row>
    <row r="19" spans="1:17">
      <c r="A19" s="67" t="s">
        <v>3289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137"/>
      <c r="L19" s="123"/>
      <c r="M19" s="123"/>
      <c r="N19" s="123"/>
      <c r="O19" s="123"/>
      <c r="P19" s="123"/>
      <c r="Q19" s="123"/>
    </row>
    <row r="20" spans="1:17">
      <c r="A20" s="67"/>
      <c r="B20" s="123"/>
      <c r="C20" s="123"/>
      <c r="D20" s="123"/>
      <c r="E20" s="123"/>
      <c r="F20" s="123"/>
      <c r="G20" s="123"/>
      <c r="H20" s="123"/>
      <c r="I20" s="123"/>
      <c r="J20" s="123"/>
      <c r="K20" s="1137"/>
      <c r="L20" s="123"/>
      <c r="M20" s="123"/>
      <c r="N20" s="123"/>
      <c r="O20" s="123"/>
      <c r="P20" s="123"/>
      <c r="Q20" s="123"/>
    </row>
    <row r="21" spans="1:17">
      <c r="A21" s="196"/>
      <c r="B21" s="123"/>
      <c r="C21" s="123"/>
      <c r="D21" s="123"/>
      <c r="E21" s="123"/>
      <c r="F21" s="123"/>
      <c r="G21" s="123"/>
      <c r="H21" s="123"/>
      <c r="I21" s="123"/>
      <c r="J21" s="123"/>
      <c r="K21" s="1137"/>
      <c r="L21" s="123"/>
      <c r="M21" s="123"/>
      <c r="N21" s="123"/>
      <c r="O21" s="123"/>
      <c r="P21" s="123"/>
      <c r="Q21" s="123"/>
    </row>
    <row r="22" spans="1:17">
      <c r="A22" s="196"/>
      <c r="B22" s="123"/>
      <c r="C22" s="123"/>
      <c r="D22" s="123"/>
      <c r="E22" s="123"/>
      <c r="F22" s="123"/>
      <c r="G22" s="123"/>
      <c r="H22" s="123"/>
      <c r="I22" s="123"/>
      <c r="J22" s="123"/>
      <c r="K22" s="1137"/>
      <c r="L22" s="123"/>
      <c r="M22" s="123"/>
      <c r="N22" s="123"/>
      <c r="O22" s="123"/>
      <c r="P22" s="123"/>
      <c r="Q22" s="123"/>
    </row>
    <row r="23" spans="1:17">
      <c r="A23" s="196"/>
      <c r="B23" s="123"/>
      <c r="C23" s="123"/>
      <c r="D23" s="123"/>
      <c r="E23" s="123"/>
      <c r="F23" s="123"/>
      <c r="G23" s="123"/>
      <c r="H23" s="123"/>
      <c r="I23" s="123"/>
      <c r="J23" s="123"/>
      <c r="K23" s="1137"/>
      <c r="L23" s="123"/>
      <c r="M23" s="123"/>
      <c r="N23" s="123"/>
      <c r="O23" s="123"/>
      <c r="P23" s="123"/>
      <c r="Q23" s="123"/>
    </row>
    <row r="24" spans="1:17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137"/>
      <c r="L24" s="123"/>
      <c r="M24" s="123"/>
      <c r="N24" s="123"/>
      <c r="O24" s="123"/>
      <c r="P24" s="123"/>
      <c r="Q24" s="123"/>
    </row>
    <row r="25" spans="1:17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137"/>
      <c r="L25" s="123"/>
      <c r="M25" s="123"/>
      <c r="N25" s="123"/>
      <c r="O25" s="123"/>
      <c r="P25" s="123"/>
      <c r="Q25" s="123"/>
    </row>
    <row r="26" spans="1:17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137"/>
      <c r="L26" s="123"/>
      <c r="M26" s="123"/>
      <c r="N26" s="123"/>
      <c r="O26" s="123"/>
      <c r="P26" s="123"/>
      <c r="Q26" s="123"/>
    </row>
    <row r="27" spans="1:17">
      <c r="A27" s="123"/>
      <c r="B27" s="123"/>
      <c r="C27" s="123"/>
      <c r="D27" s="123"/>
      <c r="E27" s="123"/>
      <c r="F27" s="123"/>
      <c r="Q27" s="123"/>
    </row>
    <row r="28" spans="1:17">
      <c r="A28" s="123"/>
      <c r="B28" s="123"/>
      <c r="C28" s="123"/>
      <c r="D28" s="123"/>
      <c r="E28" s="123"/>
      <c r="F28" s="123"/>
    </row>
    <row r="29" spans="1:17">
      <c r="A29" s="123"/>
      <c r="B29" s="123"/>
      <c r="C29" s="123"/>
      <c r="D29" s="123"/>
      <c r="E29" s="123"/>
      <c r="F29" s="123"/>
    </row>
    <row r="30" spans="1:17">
      <c r="A30" s="123"/>
      <c r="B30" s="123"/>
      <c r="C30" s="123"/>
      <c r="D30" s="123"/>
      <c r="E30" s="123"/>
      <c r="F30" s="123"/>
    </row>
    <row r="31" spans="1:17">
      <c r="A31" s="123"/>
      <c r="B31" s="123"/>
      <c r="C31" s="123"/>
      <c r="D31" s="123"/>
      <c r="E31" s="123"/>
      <c r="F31" s="123"/>
    </row>
    <row r="32" spans="1:17">
      <c r="A32" s="123"/>
      <c r="B32" s="123"/>
      <c r="C32" s="123"/>
      <c r="D32" s="123"/>
      <c r="E32" s="123"/>
      <c r="F32" s="123"/>
    </row>
    <row r="33" spans="1:6">
      <c r="A33" s="123"/>
      <c r="B33" s="123"/>
      <c r="C33" s="123"/>
      <c r="D33" s="123"/>
      <c r="E33" s="123"/>
      <c r="F33" s="123"/>
    </row>
    <row r="34" spans="1:6">
      <c r="A34" s="123"/>
      <c r="B34" s="123"/>
      <c r="C34" s="123"/>
      <c r="D34" s="123"/>
      <c r="E34" s="123"/>
      <c r="F34" s="123"/>
    </row>
    <row r="35" spans="1:6">
      <c r="A35" s="123"/>
      <c r="B35" s="123"/>
      <c r="C35" s="123"/>
      <c r="D35" s="123"/>
      <c r="E35" s="123"/>
      <c r="F35" s="123"/>
    </row>
    <row r="36" spans="1:6">
      <c r="A36" s="123"/>
      <c r="B36" s="123"/>
      <c r="C36" s="123"/>
      <c r="D36" s="123"/>
      <c r="E36" s="123"/>
      <c r="F36" s="123"/>
    </row>
    <row r="37" spans="1:6">
      <c r="A37" s="123"/>
      <c r="B37" s="123"/>
      <c r="C37" s="123"/>
      <c r="D37" s="123"/>
      <c r="E37" s="123"/>
      <c r="F37" s="123"/>
    </row>
    <row r="38" spans="1:6">
      <c r="A38" s="123"/>
      <c r="B38" s="123"/>
      <c r="C38" s="123"/>
      <c r="D38" s="123"/>
      <c r="E38" s="123"/>
      <c r="F38" s="123"/>
    </row>
    <row r="39" spans="1:6">
      <c r="A39" s="123"/>
      <c r="B39" s="123"/>
      <c r="C39" s="123"/>
      <c r="D39" s="123"/>
      <c r="E39" s="123"/>
      <c r="F39" s="123"/>
    </row>
    <row r="40" spans="1:6">
      <c r="A40" s="123"/>
      <c r="B40" s="123"/>
      <c r="C40" s="123"/>
      <c r="D40" s="123"/>
      <c r="E40" s="123"/>
      <c r="F40" s="123"/>
    </row>
    <row r="41" spans="1:6">
      <c r="A41" s="123"/>
      <c r="B41" s="123"/>
      <c r="C41" s="123"/>
      <c r="D41" s="123"/>
      <c r="E41" s="123"/>
      <c r="F41" s="123"/>
    </row>
    <row r="42" spans="1:6">
      <c r="A42" s="123"/>
      <c r="B42" s="123"/>
      <c r="C42" s="123"/>
      <c r="D42" s="123"/>
      <c r="E42" s="123"/>
      <c r="F42" s="123"/>
    </row>
    <row r="43" spans="1:6">
      <c r="A43" s="123"/>
      <c r="B43" s="123"/>
      <c r="C43" s="123"/>
      <c r="D43" s="123"/>
      <c r="E43" s="123"/>
      <c r="F43" s="123"/>
    </row>
    <row r="44" spans="1:6">
      <c r="A44" s="123"/>
      <c r="B44" s="123"/>
      <c r="C44" s="123"/>
      <c r="D44" s="123"/>
      <c r="E44" s="123"/>
      <c r="F44" s="123"/>
    </row>
    <row r="45" spans="1:6">
      <c r="A45" s="123"/>
      <c r="B45" s="123"/>
      <c r="C45" s="123"/>
      <c r="D45" s="123"/>
      <c r="E45" s="123"/>
      <c r="F45" s="123"/>
    </row>
    <row r="46" spans="1:6">
      <c r="A46" s="123"/>
      <c r="B46" s="123"/>
      <c r="C46" s="123"/>
      <c r="D46" s="123"/>
      <c r="E46" s="123"/>
      <c r="F46" s="123"/>
    </row>
    <row r="47" spans="1:6">
      <c r="A47" s="123"/>
      <c r="B47" s="123"/>
      <c r="C47" s="123"/>
      <c r="D47" s="123"/>
      <c r="E47" s="123"/>
      <c r="F47" s="123"/>
    </row>
    <row r="48" spans="1:6">
      <c r="A48" s="123"/>
      <c r="B48" s="123"/>
      <c r="C48" s="123"/>
      <c r="D48" s="123"/>
      <c r="E48" s="123"/>
      <c r="F48" s="123"/>
    </row>
    <row r="49" spans="1:6">
      <c r="A49" s="123"/>
      <c r="B49" s="123"/>
      <c r="C49" s="123"/>
      <c r="D49" s="123"/>
      <c r="E49" s="123"/>
      <c r="F49" s="123"/>
    </row>
    <row r="50" spans="1:6">
      <c r="A50" s="123"/>
      <c r="B50" s="123"/>
      <c r="C50" s="123"/>
      <c r="D50" s="123"/>
      <c r="E50" s="123"/>
      <c r="F50" s="123"/>
    </row>
    <row r="51" spans="1:6">
      <c r="B51" s="123"/>
      <c r="C51" s="123"/>
      <c r="D51" s="123"/>
      <c r="E51" s="123"/>
      <c r="F51" s="123"/>
    </row>
    <row r="52" spans="1:6">
      <c r="B52" s="123"/>
      <c r="C52" s="123"/>
      <c r="D52" s="123"/>
      <c r="E52" s="123"/>
      <c r="F52" s="123"/>
    </row>
    <row r="53" spans="1:6">
      <c r="B53" s="123"/>
      <c r="C53" s="123"/>
      <c r="D53" s="123"/>
      <c r="E53" s="123"/>
      <c r="F53" s="123"/>
    </row>
    <row r="54" spans="1:6">
      <c r="B54" s="123"/>
      <c r="C54" s="123"/>
      <c r="D54" s="123"/>
      <c r="E54" s="123"/>
      <c r="F54" s="123"/>
    </row>
    <row r="55" spans="1:6">
      <c r="B55" s="123"/>
      <c r="C55" s="123"/>
      <c r="D55" s="123"/>
      <c r="E55" s="123"/>
      <c r="F55" s="123"/>
    </row>
    <row r="56" spans="1:6">
      <c r="B56" s="123"/>
      <c r="C56" s="123"/>
      <c r="D56" s="123"/>
      <c r="E56" s="123"/>
      <c r="F56" s="123"/>
    </row>
    <row r="57" spans="1:6">
      <c r="B57" s="123"/>
      <c r="C57" s="123"/>
      <c r="D57" s="123"/>
      <c r="E57" s="123"/>
      <c r="F57" s="123"/>
    </row>
    <row r="58" spans="1:6">
      <c r="B58" s="123"/>
      <c r="C58" s="123"/>
      <c r="D58" s="123"/>
      <c r="E58" s="123"/>
      <c r="F58" s="123"/>
    </row>
  </sheetData>
  <phoneticPr fontId="0" type="noConversion"/>
  <pageMargins left="0.59055118110236227" right="0.59055118110236227" top="0.78740157480314965" bottom="0.59055118110236227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3"/>
  <dimension ref="A1:T153"/>
  <sheetViews>
    <sheetView zoomScaleNormal="100" workbookViewId="0"/>
  </sheetViews>
  <sheetFormatPr defaultColWidth="9.1796875" defaultRowHeight="12.5"/>
  <cols>
    <col min="1" max="1" width="14.453125" style="6" customWidth="1"/>
    <col min="2" max="2" width="18" style="6" customWidth="1"/>
    <col min="3" max="3" width="13.453125" style="6" customWidth="1"/>
    <col min="4" max="4" width="16.81640625" style="6" customWidth="1"/>
    <col min="5" max="5" width="11" style="150" customWidth="1"/>
    <col min="6" max="6" width="12.54296875" style="150" customWidth="1"/>
    <col min="7" max="7" width="10.08984375" style="6" customWidth="1"/>
    <col min="8" max="10" width="14.54296875" style="6" customWidth="1"/>
    <col min="11" max="11" width="14.1796875" style="6" customWidth="1"/>
    <col min="12" max="12" width="13.453125" style="6" customWidth="1"/>
    <col min="13" max="14" width="10.453125" style="150" customWidth="1"/>
    <col min="15" max="15" width="12.453125" style="150" customWidth="1"/>
    <col min="16" max="16" width="10.453125" style="6" customWidth="1"/>
    <col min="17" max="17" width="12.81640625" style="387" customWidth="1"/>
    <col min="18" max="18" width="12.1796875" style="387" customWidth="1"/>
    <col min="19" max="19" width="8.1796875" style="6" customWidth="1"/>
    <col min="20" max="16384" width="9.1796875" style="6"/>
  </cols>
  <sheetData>
    <row r="1" spans="1:20" ht="18">
      <c r="A1" s="18" t="s">
        <v>746</v>
      </c>
      <c r="B1" s="17" t="s">
        <v>267</v>
      </c>
      <c r="C1" s="8"/>
      <c r="D1" s="8"/>
      <c r="E1" s="197"/>
      <c r="F1" s="197"/>
      <c r="G1" s="8"/>
      <c r="H1" s="8"/>
      <c r="I1" s="8"/>
      <c r="J1" s="8"/>
      <c r="K1" s="8"/>
      <c r="L1" s="493"/>
      <c r="M1" s="588"/>
      <c r="N1" s="588"/>
      <c r="O1" s="517"/>
      <c r="P1" s="123"/>
      <c r="Q1" s="451"/>
    </row>
    <row r="2" spans="1:20" ht="33" customHeight="1" thickBot="1">
      <c r="A2" s="204"/>
      <c r="B2" s="205"/>
      <c r="C2" s="205"/>
      <c r="D2" s="205"/>
      <c r="E2" s="206"/>
      <c r="F2" s="210"/>
      <c r="G2" s="205"/>
      <c r="H2" s="205"/>
      <c r="I2" s="205"/>
      <c r="J2" s="205"/>
      <c r="K2" s="205"/>
      <c r="L2" s="494"/>
      <c r="M2" s="589"/>
      <c r="N2" s="589"/>
      <c r="O2" s="518"/>
      <c r="P2" s="123"/>
      <c r="Q2" s="451"/>
    </row>
    <row r="3" spans="1:20" ht="33" customHeight="1" thickBot="1">
      <c r="A3" s="230" t="s">
        <v>72</v>
      </c>
      <c r="B3" s="895" t="s">
        <v>81</v>
      </c>
      <c r="C3" s="96" t="s">
        <v>807</v>
      </c>
      <c r="D3" s="895" t="s">
        <v>3070</v>
      </c>
      <c r="E3" s="228" t="s">
        <v>94</v>
      </c>
      <c r="F3" s="61" t="s">
        <v>90</v>
      </c>
      <c r="G3" s="61" t="s">
        <v>91</v>
      </c>
      <c r="H3" s="61" t="s">
        <v>105</v>
      </c>
      <c r="I3" s="61" t="s">
        <v>86</v>
      </c>
      <c r="J3" s="104" t="s">
        <v>93</v>
      </c>
      <c r="K3" s="61" t="s">
        <v>88</v>
      </c>
      <c r="L3" s="490" t="s">
        <v>1184</v>
      </c>
      <c r="M3" s="559" t="s">
        <v>2711</v>
      </c>
      <c r="N3" s="104" t="s">
        <v>1305</v>
      </c>
      <c r="O3" s="514" t="s">
        <v>3824</v>
      </c>
      <c r="P3" s="123"/>
      <c r="Q3" s="451"/>
    </row>
    <row r="4" spans="1:20" ht="13.5" thickTop="1">
      <c r="A4" s="842">
        <v>1210202800</v>
      </c>
      <c r="B4" s="716" t="s">
        <v>895</v>
      </c>
      <c r="C4" s="771" t="s">
        <v>498</v>
      </c>
      <c r="D4" s="875" t="s">
        <v>499</v>
      </c>
      <c r="E4" s="843" t="s">
        <v>934</v>
      </c>
      <c r="F4" s="843" t="s">
        <v>405</v>
      </c>
      <c r="G4" s="847">
        <v>30</v>
      </c>
      <c r="H4" s="847">
        <v>30</v>
      </c>
      <c r="I4" s="847">
        <v>900</v>
      </c>
      <c r="J4" s="1551">
        <v>957.45</v>
      </c>
      <c r="K4" s="1551">
        <f>J4/G4</f>
        <v>31.915000000000003</v>
      </c>
      <c r="L4" s="1391">
        <f>K4*(1-(VLOOKUP($A4,'Cennik numeryczny'!$A$2:$N$1462,14,FALSE)))</f>
        <v>31.915000000000003</v>
      </c>
      <c r="M4" s="1086" t="str">
        <f>VLOOKUP($A4,'Cennik numeryczny'!$A$2:$K$1857,10,FALSE)</f>
        <v>A</v>
      </c>
      <c r="N4" s="1089">
        <f>VLOOKUP($A4,'Cennik numeryczny'!$A$2:$K$1857,11,FALSE)</f>
        <v>30</v>
      </c>
      <c r="O4" s="1090" t="s">
        <v>3839</v>
      </c>
      <c r="P4" s="503"/>
      <c r="Q4" s="992"/>
      <c r="R4" s="563"/>
      <c r="S4" s="353"/>
      <c r="T4" s="353"/>
    </row>
    <row r="5" spans="1:20" ht="13">
      <c r="A5" s="757">
        <v>1210252800</v>
      </c>
      <c r="B5" s="483"/>
      <c r="C5" s="731"/>
      <c r="D5" s="730"/>
      <c r="E5" s="891" t="s">
        <v>550</v>
      </c>
      <c r="F5" s="891" t="s">
        <v>405</v>
      </c>
      <c r="G5" s="892">
        <v>30</v>
      </c>
      <c r="H5" s="892">
        <v>30</v>
      </c>
      <c r="I5" s="892">
        <v>900</v>
      </c>
      <c r="J5" s="1545">
        <v>939.16</v>
      </c>
      <c r="K5" s="1545">
        <f t="shared" ref="K5:K81" si="0">J5/G5</f>
        <v>31.305333333333333</v>
      </c>
      <c r="L5" s="1396">
        <f>K5*(1-(VLOOKUP($A5,'Cennik numeryczny'!$A$2:$N$1462,14,FALSE)))</f>
        <v>31.305333333333333</v>
      </c>
      <c r="M5" s="1070" t="str">
        <f>VLOOKUP($A5,'Cennik numeryczny'!$A$2:$K$1857,10,FALSE)</f>
        <v>A</v>
      </c>
      <c r="N5" s="1071">
        <f>VLOOKUP($A5,'Cennik numeryczny'!$A$2:$K$1857,11,FALSE)</f>
        <v>30</v>
      </c>
      <c r="O5" s="816" t="s">
        <v>3839</v>
      </c>
      <c r="P5" s="503"/>
      <c r="Q5" s="992"/>
      <c r="R5" s="563"/>
      <c r="S5" s="353"/>
      <c r="T5" s="353"/>
    </row>
    <row r="6" spans="1:20" ht="13">
      <c r="A6" s="757">
        <v>1210302800</v>
      </c>
      <c r="B6" s="483"/>
      <c r="C6" s="731"/>
      <c r="D6" s="730"/>
      <c r="E6" s="1451" t="s">
        <v>935</v>
      </c>
      <c r="F6" s="1451" t="s">
        <v>405</v>
      </c>
      <c r="G6" s="746">
        <v>30</v>
      </c>
      <c r="H6" s="746">
        <v>30</v>
      </c>
      <c r="I6" s="746">
        <v>900</v>
      </c>
      <c r="J6" s="1549">
        <v>890.9</v>
      </c>
      <c r="K6" s="1549">
        <f t="shared" si="0"/>
        <v>29.696666666666665</v>
      </c>
      <c r="L6" s="1445">
        <f>K6*(1-(VLOOKUP($A6,'Cennik numeryczny'!$A$2:$N$1462,14,FALSE)))</f>
        <v>29.696666666666665</v>
      </c>
      <c r="M6" s="1446" t="str">
        <f>VLOOKUP($A6,'Cennik numeryczny'!$A$2:$K$1857,10,FALSE)</f>
        <v>A</v>
      </c>
      <c r="N6" s="1071">
        <f>VLOOKUP($A6,'Cennik numeryczny'!$A$2:$K$1857,11,FALSE)</f>
        <v>30</v>
      </c>
      <c r="O6" s="816" t="s">
        <v>3839</v>
      </c>
      <c r="P6" s="503"/>
      <c r="Q6" s="992"/>
      <c r="R6" s="563"/>
      <c r="S6" s="353"/>
      <c r="T6" s="353"/>
    </row>
    <row r="7" spans="1:20" ht="13">
      <c r="A7" s="757">
        <v>1210402800</v>
      </c>
      <c r="B7" s="483"/>
      <c r="C7" s="731"/>
      <c r="D7" s="730"/>
      <c r="E7" s="1451" t="s">
        <v>936</v>
      </c>
      <c r="F7" s="1451" t="s">
        <v>405</v>
      </c>
      <c r="G7" s="746">
        <v>30</v>
      </c>
      <c r="H7" s="746">
        <v>30</v>
      </c>
      <c r="I7" s="746">
        <v>900</v>
      </c>
      <c r="J7" s="1549">
        <v>849.98</v>
      </c>
      <c r="K7" s="1549">
        <f t="shared" si="0"/>
        <v>28.332666666666668</v>
      </c>
      <c r="L7" s="1445">
        <f>K7*(1-(VLOOKUP($A7,'Cennik numeryczny'!$A$2:$N$1462,14,FALSE)))</f>
        <v>28.332666666666668</v>
      </c>
      <c r="M7" s="1446" t="str">
        <f>VLOOKUP($A7,'Cennik numeryczny'!$A$2:$K$1857,10,FALSE)</f>
        <v>A</v>
      </c>
      <c r="N7" s="1071">
        <f>VLOOKUP($A7,'Cennik numeryczny'!$A$2:$K$1857,11,FALSE)</f>
        <v>30</v>
      </c>
      <c r="O7" s="816" t="s">
        <v>3839</v>
      </c>
      <c r="P7" s="503"/>
      <c r="Q7" s="992"/>
      <c r="R7" s="563"/>
      <c r="S7" s="353"/>
      <c r="T7" s="353"/>
    </row>
    <row r="8" spans="1:20" ht="13.5" thickBot="1">
      <c r="A8" s="756">
        <v>1210502800</v>
      </c>
      <c r="B8" s="484"/>
      <c r="C8" s="779"/>
      <c r="D8" s="838"/>
      <c r="E8" s="1075" t="s">
        <v>544</v>
      </c>
      <c r="F8" s="1075" t="s">
        <v>405</v>
      </c>
      <c r="G8" s="1170">
        <v>30</v>
      </c>
      <c r="H8" s="1170">
        <v>30</v>
      </c>
      <c r="I8" s="746">
        <v>900</v>
      </c>
      <c r="J8" s="1549">
        <v>860.97</v>
      </c>
      <c r="K8" s="1549">
        <f t="shared" si="0"/>
        <v>28.699000000000002</v>
      </c>
      <c r="L8" s="1445">
        <f>K8*(1-(VLOOKUP($A8,'Cennik numeryczny'!$A$2:$N$1462,14,FALSE)))</f>
        <v>28.699000000000002</v>
      </c>
      <c r="M8" s="1171" t="str">
        <f>VLOOKUP($A8,'Cennik numeryczny'!$A$2:$K$1857,10,FALSE)</f>
        <v>C</v>
      </c>
      <c r="N8" s="1073">
        <f>VLOOKUP($A8,'Cennik numeryczny'!$A$2:$K$1857,11,FALSE)</f>
        <v>900</v>
      </c>
      <c r="O8" s="1074" t="s">
        <v>3839</v>
      </c>
      <c r="P8" s="503"/>
      <c r="Q8" s="992"/>
      <c r="R8" s="563"/>
      <c r="S8" s="353"/>
      <c r="T8" s="353"/>
    </row>
    <row r="9" spans="1:20" ht="13.5" thickTop="1">
      <c r="A9" s="456">
        <v>1220162800</v>
      </c>
      <c r="B9" s="483" t="s">
        <v>896</v>
      </c>
      <c r="C9" s="731" t="s">
        <v>500</v>
      </c>
      <c r="D9" s="730" t="s">
        <v>501</v>
      </c>
      <c r="E9" s="889" t="s">
        <v>564</v>
      </c>
      <c r="F9" s="889" t="s">
        <v>405</v>
      </c>
      <c r="G9" s="769">
        <v>30</v>
      </c>
      <c r="H9" s="769">
        <v>30</v>
      </c>
      <c r="I9" s="847">
        <v>900</v>
      </c>
      <c r="J9" s="1551">
        <v>1004.45</v>
      </c>
      <c r="K9" s="1551">
        <f t="shared" si="0"/>
        <v>33.481666666666669</v>
      </c>
      <c r="L9" s="1391">
        <f>K9*(1-(VLOOKUP($A9,'Cennik numeryczny'!$A$2:$N$1462,14,FALSE)))</f>
        <v>33.481666666666669</v>
      </c>
      <c r="M9" s="1086" t="str">
        <f>VLOOKUP($A9,'Cennik numeryczny'!$A$2:$K$1857,10,FALSE)</f>
        <v>C</v>
      </c>
      <c r="N9" s="1089">
        <f>VLOOKUP($A9,'Cennik numeryczny'!$A$2:$K$1857,11,FALSE)</f>
        <v>900</v>
      </c>
      <c r="O9" s="1090" t="s">
        <v>3839</v>
      </c>
      <c r="P9" s="503"/>
      <c r="Q9" s="992"/>
      <c r="R9" s="563"/>
      <c r="S9" s="353"/>
      <c r="T9" s="353"/>
    </row>
    <row r="10" spans="1:20" ht="13">
      <c r="A10" s="757">
        <v>1220202800</v>
      </c>
      <c r="B10" s="483"/>
      <c r="C10" s="731"/>
      <c r="D10" s="730"/>
      <c r="E10" s="891" t="s">
        <v>934</v>
      </c>
      <c r="F10" s="891" t="s">
        <v>405</v>
      </c>
      <c r="G10" s="892">
        <v>30</v>
      </c>
      <c r="H10" s="892">
        <v>30</v>
      </c>
      <c r="I10" s="892">
        <v>900</v>
      </c>
      <c r="J10" s="1545">
        <v>947.69</v>
      </c>
      <c r="K10" s="1545">
        <f t="shared" si="0"/>
        <v>31.58966666666667</v>
      </c>
      <c r="L10" s="1582">
        <f>K10*(1-(VLOOKUP($A10,'Cennik numeryczny'!$A$2:$N$1462,14,FALSE)))</f>
        <v>31.58966666666667</v>
      </c>
      <c r="M10" s="1576" t="str">
        <f>VLOOKUP($A10,'Cennik numeryczny'!$A$2:$K$1857,10,FALSE)</f>
        <v>A</v>
      </c>
      <c r="N10" s="1735">
        <f>VLOOKUP($A10,'Cennik numeryczny'!$A$2:$K$1857,11,FALSE)</f>
        <v>30</v>
      </c>
      <c r="O10" s="1736" t="s">
        <v>3839</v>
      </c>
      <c r="P10" s="503"/>
      <c r="Q10" s="992"/>
      <c r="R10" s="563"/>
      <c r="S10" s="353"/>
      <c r="T10" s="353"/>
    </row>
    <row r="11" spans="1:20" ht="13">
      <c r="A11" s="757">
        <v>1220209420</v>
      </c>
      <c r="B11" s="483"/>
      <c r="C11" s="731"/>
      <c r="D11" s="730"/>
      <c r="E11" s="891" t="s">
        <v>934</v>
      </c>
      <c r="F11" s="891" t="s">
        <v>407</v>
      </c>
      <c r="G11" s="892">
        <v>450</v>
      </c>
      <c r="H11" s="892">
        <v>2</v>
      </c>
      <c r="I11" s="892">
        <v>900</v>
      </c>
      <c r="J11" s="1545">
        <v>13693.03</v>
      </c>
      <c r="K11" s="1545">
        <f t="shared" si="0"/>
        <v>30.428955555555557</v>
      </c>
      <c r="L11" s="1582">
        <f>K11*(1-(VLOOKUP($A11,'Cennik numeryczny'!$A$2:$N$1462,14,FALSE)))</f>
        <v>30.428955555555557</v>
      </c>
      <c r="M11" s="1576" t="str">
        <f>VLOOKUP($A11,'Cennik numeryczny'!$A$2:$K$1857,10,FALSE)</f>
        <v>A</v>
      </c>
      <c r="N11" s="1735">
        <f>VLOOKUP($A11,'Cennik numeryczny'!$A$2:$K$1857,11,FALSE)</f>
        <v>450</v>
      </c>
      <c r="O11" s="1736" t="s">
        <v>3839</v>
      </c>
      <c r="P11" s="503"/>
      <c r="Q11" s="992"/>
      <c r="R11" s="563"/>
      <c r="S11" s="353"/>
      <c r="T11" s="353"/>
    </row>
    <row r="12" spans="1:20" ht="13">
      <c r="A12" s="757">
        <v>1220252800</v>
      </c>
      <c r="B12" s="483"/>
      <c r="C12" s="731"/>
      <c r="D12" s="730"/>
      <c r="E12" s="891" t="s">
        <v>550</v>
      </c>
      <c r="F12" s="891" t="s">
        <v>405</v>
      </c>
      <c r="G12" s="892">
        <v>30</v>
      </c>
      <c r="H12" s="892">
        <v>30</v>
      </c>
      <c r="I12" s="892">
        <v>900</v>
      </c>
      <c r="J12" s="1545">
        <v>926.88999999999987</v>
      </c>
      <c r="K12" s="1545">
        <f t="shared" si="0"/>
        <v>30.896333333333327</v>
      </c>
      <c r="L12" s="1582">
        <f>K12*(1-(VLOOKUP($A12,'Cennik numeryczny'!$A$2:$N$1462,14,FALSE)))</f>
        <v>30.896333333333327</v>
      </c>
      <c r="M12" s="1576" t="str">
        <f>VLOOKUP($A12,'Cennik numeryczny'!$A$2:$K$1857,10,FALSE)</f>
        <v>A</v>
      </c>
      <c r="N12" s="1735">
        <f>VLOOKUP($A12,'Cennik numeryczny'!$A$2:$K$1857,11,FALSE)</f>
        <v>30</v>
      </c>
      <c r="O12" s="1736" t="s">
        <v>3839</v>
      </c>
      <c r="P12" s="503"/>
      <c r="Q12" s="992"/>
      <c r="R12" s="563"/>
      <c r="S12" s="353"/>
      <c r="T12" s="353"/>
    </row>
    <row r="13" spans="1:20" ht="13">
      <c r="A13" s="757">
        <v>1220255200</v>
      </c>
      <c r="B13" s="483"/>
      <c r="C13" s="731"/>
      <c r="D13" s="730"/>
      <c r="E13" s="891" t="s">
        <v>550</v>
      </c>
      <c r="F13" s="891" t="s">
        <v>406</v>
      </c>
      <c r="G13" s="892">
        <v>100</v>
      </c>
      <c r="H13" s="892">
        <v>6</v>
      </c>
      <c r="I13" s="892">
        <v>600</v>
      </c>
      <c r="J13" s="1545">
        <v>3094.07</v>
      </c>
      <c r="K13" s="1545">
        <f t="shared" si="0"/>
        <v>30.940700000000003</v>
      </c>
      <c r="L13" s="1582">
        <f>K13*(1-(VLOOKUP($A13,'Cennik numeryczny'!$A$2:$N$1462,14,FALSE)))</f>
        <v>30.940700000000003</v>
      </c>
      <c r="M13" s="1576" t="str">
        <f>VLOOKUP($A13,'Cennik numeryczny'!$A$2:$K$1857,10,FALSE)</f>
        <v>C</v>
      </c>
      <c r="N13" s="1735">
        <f>VLOOKUP($A13,'Cennik numeryczny'!$A$2:$K$1857,11,FALSE)</f>
        <v>600</v>
      </c>
      <c r="O13" s="1736" t="s">
        <v>3839</v>
      </c>
      <c r="P13" s="503"/>
      <c r="Q13" s="992"/>
      <c r="R13" s="563"/>
      <c r="S13" s="353"/>
      <c r="T13" s="353"/>
    </row>
    <row r="14" spans="1:20" ht="13">
      <c r="A14" s="757">
        <v>1220302800</v>
      </c>
      <c r="B14" s="483"/>
      <c r="C14" s="731"/>
      <c r="D14" s="730"/>
      <c r="E14" s="891" t="s">
        <v>935</v>
      </c>
      <c r="F14" s="891" t="s">
        <v>405</v>
      </c>
      <c r="G14" s="892">
        <v>30</v>
      </c>
      <c r="H14" s="892">
        <v>30</v>
      </c>
      <c r="I14" s="892">
        <v>900</v>
      </c>
      <c r="J14" s="1545">
        <v>890.9</v>
      </c>
      <c r="K14" s="1545">
        <f t="shared" si="0"/>
        <v>29.696666666666665</v>
      </c>
      <c r="L14" s="1582">
        <f>K14*(1-(VLOOKUP($A14,'Cennik numeryczny'!$A$2:$N$1462,14,FALSE)))</f>
        <v>29.696666666666665</v>
      </c>
      <c r="M14" s="1576" t="str">
        <f>VLOOKUP($A14,'Cennik numeryczny'!$A$2:$K$1857,10,FALSE)</f>
        <v>A</v>
      </c>
      <c r="N14" s="1735">
        <f>VLOOKUP($A14,'Cennik numeryczny'!$A$2:$K$1857,11,FALSE)</f>
        <v>30</v>
      </c>
      <c r="O14" s="1736" t="s">
        <v>3839</v>
      </c>
      <c r="P14" s="503"/>
      <c r="Q14" s="992"/>
      <c r="R14" s="563"/>
      <c r="S14" s="353"/>
      <c r="T14" s="353"/>
    </row>
    <row r="15" spans="1:20" ht="13">
      <c r="A15" s="757">
        <v>1220305200</v>
      </c>
      <c r="B15" s="1737"/>
      <c r="C15" s="731"/>
      <c r="D15" s="1167"/>
      <c r="E15" s="891" t="s">
        <v>935</v>
      </c>
      <c r="F15" s="891" t="s">
        <v>406</v>
      </c>
      <c r="G15" s="892">
        <v>100</v>
      </c>
      <c r="H15" s="892">
        <v>6</v>
      </c>
      <c r="I15" s="892">
        <v>600</v>
      </c>
      <c r="J15" s="1545">
        <v>2744.68</v>
      </c>
      <c r="K15" s="1545">
        <f t="shared" si="0"/>
        <v>27.4468</v>
      </c>
      <c r="L15" s="1582">
        <f>K15*(1-(VLOOKUP($A15,'Cennik numeryczny'!$A$2:$N$1462,14,FALSE)))</f>
        <v>27.4468</v>
      </c>
      <c r="M15" s="1576" t="str">
        <f>VLOOKUP($A15,'Cennik numeryczny'!$A$2:$K$1857,10,FALSE)</f>
        <v>A</v>
      </c>
      <c r="N15" s="1735">
        <f>VLOOKUP($A15,'Cennik numeryczny'!$A$2:$K$1857,11,FALSE)</f>
        <v>100</v>
      </c>
      <c r="O15" s="1736" t="s">
        <v>3839</v>
      </c>
      <c r="P15" s="503"/>
      <c r="Q15" s="992"/>
      <c r="R15" s="563"/>
      <c r="S15" s="353"/>
      <c r="T15" s="353"/>
    </row>
    <row r="16" spans="1:20" ht="13">
      <c r="A16" s="757">
        <v>1220322800</v>
      </c>
      <c r="B16" s="483"/>
      <c r="C16" s="731"/>
      <c r="D16" s="730"/>
      <c r="E16" s="891">
        <v>3.2</v>
      </c>
      <c r="F16" s="891" t="s">
        <v>405</v>
      </c>
      <c r="G16" s="892">
        <v>30</v>
      </c>
      <c r="H16" s="892">
        <v>30</v>
      </c>
      <c r="I16" s="892">
        <v>900</v>
      </c>
      <c r="J16" s="1545">
        <v>877.02</v>
      </c>
      <c r="K16" s="1545">
        <f t="shared" si="0"/>
        <v>29.233999999999998</v>
      </c>
      <c r="L16" s="1582">
        <f>K16*(1-(VLOOKUP($A16,'Cennik numeryczny'!$A$2:$N$1462,14,FALSE)))</f>
        <v>29.233999999999998</v>
      </c>
      <c r="M16" s="1576" t="str">
        <f>VLOOKUP($A16,'Cennik numeryczny'!$A$2:$K$1857,10,FALSE)</f>
        <v>A</v>
      </c>
      <c r="N16" s="1735">
        <f>VLOOKUP($A16,'Cennik numeryczny'!$A$2:$K$1857,11,FALSE)</f>
        <v>30</v>
      </c>
      <c r="O16" s="1736" t="s">
        <v>3839</v>
      </c>
      <c r="P16" s="503"/>
      <c r="Q16" s="992"/>
      <c r="R16" s="563"/>
      <c r="S16" s="353"/>
      <c r="T16" s="353"/>
    </row>
    <row r="17" spans="1:20" ht="13">
      <c r="A17" s="757">
        <v>1220402800</v>
      </c>
      <c r="B17" s="483"/>
      <c r="C17" s="731"/>
      <c r="D17" s="730"/>
      <c r="E17" s="891" t="s">
        <v>936</v>
      </c>
      <c r="F17" s="891" t="s">
        <v>405</v>
      </c>
      <c r="G17" s="892">
        <v>30</v>
      </c>
      <c r="H17" s="892">
        <v>30</v>
      </c>
      <c r="I17" s="892">
        <v>900</v>
      </c>
      <c r="J17" s="1545">
        <v>851.81999999999994</v>
      </c>
      <c r="K17" s="1545">
        <f t="shared" si="0"/>
        <v>28.393999999999998</v>
      </c>
      <c r="L17" s="1582">
        <f>K17*(1-(VLOOKUP($A17,'Cennik numeryczny'!$A$2:$N$1462,14,FALSE)))</f>
        <v>28.393999999999998</v>
      </c>
      <c r="M17" s="1576" t="str">
        <f>VLOOKUP($A17,'Cennik numeryczny'!$A$2:$K$1857,10,FALSE)</f>
        <v>A</v>
      </c>
      <c r="N17" s="1735">
        <f>VLOOKUP($A17,'Cennik numeryczny'!$A$2:$K$1857,11,FALSE)</f>
        <v>30</v>
      </c>
      <c r="O17" s="1736" t="s">
        <v>3839</v>
      </c>
      <c r="P17" s="503"/>
      <c r="Q17" s="992"/>
      <c r="R17" s="563"/>
      <c r="S17" s="353"/>
      <c r="T17" s="353"/>
    </row>
    <row r="18" spans="1:20" ht="13.5" thickBot="1">
      <c r="A18" s="744">
        <v>1220502800</v>
      </c>
      <c r="B18" s="483"/>
      <c r="C18" s="731"/>
      <c r="D18" s="730"/>
      <c r="E18" s="1451" t="s">
        <v>544</v>
      </c>
      <c r="F18" s="1451" t="s">
        <v>405</v>
      </c>
      <c r="G18" s="746">
        <v>30</v>
      </c>
      <c r="H18" s="746">
        <v>30</v>
      </c>
      <c r="I18" s="746">
        <v>900</v>
      </c>
      <c r="J18" s="1545">
        <v>857.92999999999984</v>
      </c>
      <c r="K18" s="1545">
        <f t="shared" si="0"/>
        <v>28.597666666666662</v>
      </c>
      <c r="L18" s="1582">
        <f>K18*(1-(VLOOKUP($A18,'Cennik numeryczny'!$A$2:$N$1462,14,FALSE)))</f>
        <v>28.597666666666662</v>
      </c>
      <c r="M18" s="1698" t="str">
        <f>VLOOKUP($A18,'Cennik numeryczny'!$A$2:$K$1857,10,FALSE)</f>
        <v>C</v>
      </c>
      <c r="N18" s="1738">
        <f>VLOOKUP($A18,'Cennik numeryczny'!$A$2:$K$1857,11,FALSE)</f>
        <v>900</v>
      </c>
      <c r="O18" s="1639" t="s">
        <v>3839</v>
      </c>
      <c r="P18" s="503"/>
      <c r="Q18" s="992"/>
      <c r="R18" s="563"/>
      <c r="S18" s="353"/>
      <c r="T18" s="353"/>
    </row>
    <row r="19" spans="1:20" ht="13.5" thickTop="1">
      <c r="A19" s="842">
        <v>1222202800</v>
      </c>
      <c r="B19" s="716" t="s">
        <v>897</v>
      </c>
      <c r="C19" s="771" t="s">
        <v>502</v>
      </c>
      <c r="D19" s="875" t="s">
        <v>503</v>
      </c>
      <c r="E19" s="843" t="s">
        <v>934</v>
      </c>
      <c r="F19" s="843" t="s">
        <v>405</v>
      </c>
      <c r="G19" s="847">
        <v>30</v>
      </c>
      <c r="H19" s="847">
        <v>30</v>
      </c>
      <c r="I19" s="847">
        <v>900</v>
      </c>
      <c r="J19" s="1551">
        <v>943.99</v>
      </c>
      <c r="K19" s="1551">
        <f t="shared" si="0"/>
        <v>31.466333333333335</v>
      </c>
      <c r="L19" s="1391">
        <f>K19*(1-(VLOOKUP($A19,'Cennik numeryczny'!$A$2:$N$1462,14,FALSE)))</f>
        <v>31.466333333333335</v>
      </c>
      <c r="M19" s="1086" t="str">
        <f>VLOOKUP($A19,'Cennik numeryczny'!$A$2:$K$1857,10,FALSE)</f>
        <v>A</v>
      </c>
      <c r="N19" s="1089">
        <f>VLOOKUP($A19,'Cennik numeryczny'!$A$2:$K$1857,11,FALSE)</f>
        <v>30</v>
      </c>
      <c r="O19" s="1090" t="s">
        <v>3839</v>
      </c>
      <c r="P19" s="503"/>
      <c r="Q19" s="992"/>
      <c r="R19" s="563"/>
      <c r="S19" s="353"/>
      <c r="T19" s="353"/>
    </row>
    <row r="20" spans="1:20" ht="13">
      <c r="A20" s="757">
        <v>1222252800</v>
      </c>
      <c r="B20" s="483"/>
      <c r="C20" s="731"/>
      <c r="D20" s="730"/>
      <c r="E20" s="891" t="s">
        <v>550</v>
      </c>
      <c r="F20" s="891" t="s">
        <v>405</v>
      </c>
      <c r="G20" s="892">
        <v>30</v>
      </c>
      <c r="H20" s="892">
        <v>30</v>
      </c>
      <c r="I20" s="892">
        <v>900</v>
      </c>
      <c r="J20" s="1545">
        <v>939.74</v>
      </c>
      <c r="K20" s="1545">
        <f t="shared" si="0"/>
        <v>31.324666666666666</v>
      </c>
      <c r="L20" s="1396">
        <f>K20*(1-(VLOOKUP($A20,'Cennik numeryczny'!$A$2:$N$1462,14,FALSE)))</f>
        <v>31.324666666666666</v>
      </c>
      <c r="M20" s="1070" t="str">
        <f>VLOOKUP($A20,'Cennik numeryczny'!$A$2:$K$1857,10,FALSE)</f>
        <v>A</v>
      </c>
      <c r="N20" s="1071">
        <f>VLOOKUP($A20,'Cennik numeryczny'!$A$2:$K$1857,11,FALSE)</f>
        <v>30</v>
      </c>
      <c r="O20" s="816" t="s">
        <v>3839</v>
      </c>
      <c r="P20" s="503"/>
      <c r="Q20" s="992"/>
      <c r="R20" s="563"/>
      <c r="S20" s="353"/>
      <c r="T20" s="353"/>
    </row>
    <row r="21" spans="1:20" ht="13">
      <c r="A21" s="757">
        <v>1222302800</v>
      </c>
      <c r="B21" s="483"/>
      <c r="C21" s="731"/>
      <c r="D21" s="730"/>
      <c r="E21" s="891" t="s">
        <v>935</v>
      </c>
      <c r="F21" s="891" t="s">
        <v>405</v>
      </c>
      <c r="G21" s="892">
        <v>30</v>
      </c>
      <c r="H21" s="892">
        <v>30</v>
      </c>
      <c r="I21" s="892">
        <v>900</v>
      </c>
      <c r="J21" s="1545">
        <v>900.06</v>
      </c>
      <c r="K21" s="1545">
        <f t="shared" si="0"/>
        <v>30.001999999999999</v>
      </c>
      <c r="L21" s="1396">
        <f>K21*(1-(VLOOKUP($A21,'Cennik numeryczny'!$A$2:$N$1462,14,FALSE)))</f>
        <v>30.001999999999999</v>
      </c>
      <c r="M21" s="1070" t="str">
        <f>VLOOKUP($A21,'Cennik numeryczny'!$A$2:$K$1857,10,FALSE)</f>
        <v>A</v>
      </c>
      <c r="N21" s="1071">
        <f>VLOOKUP($A21,'Cennik numeryczny'!$A$2:$K$1857,11,FALSE)</f>
        <v>30</v>
      </c>
      <c r="O21" s="816" t="s">
        <v>3839</v>
      </c>
      <c r="P21" s="503"/>
      <c r="Q21" s="992"/>
      <c r="R21" s="563"/>
      <c r="S21" s="353"/>
      <c r="T21" s="353"/>
    </row>
    <row r="22" spans="1:20" ht="13">
      <c r="A22" s="757">
        <v>1222322800</v>
      </c>
      <c r="B22" s="483"/>
      <c r="C22" s="731"/>
      <c r="D22" s="730"/>
      <c r="E22" s="891">
        <v>3.2</v>
      </c>
      <c r="F22" s="891" t="s">
        <v>405</v>
      </c>
      <c r="G22" s="892">
        <v>30</v>
      </c>
      <c r="H22" s="892">
        <v>30</v>
      </c>
      <c r="I22" s="892">
        <v>900</v>
      </c>
      <c r="J22" s="1545">
        <v>889.69</v>
      </c>
      <c r="K22" s="1545">
        <f>J22/G22</f>
        <v>29.656333333333336</v>
      </c>
      <c r="L22" s="1396">
        <f>K22*(1-(VLOOKUP($A22,'Cennik numeryczny'!$A$2:$N$1462,14,FALSE)))</f>
        <v>29.656333333333336</v>
      </c>
      <c r="M22" s="1446" t="str">
        <f>VLOOKUP($A22,'Cennik numeryczny'!$A$2:$K$1857,10,FALSE)</f>
        <v>A</v>
      </c>
      <c r="N22" s="1071">
        <f>VLOOKUP($A22,'Cennik numeryczny'!$A$2:$K$1857,11,FALSE)</f>
        <v>30</v>
      </c>
      <c r="O22" s="816" t="s">
        <v>3839</v>
      </c>
      <c r="P22" s="503"/>
      <c r="Q22" s="992"/>
      <c r="R22" s="563"/>
      <c r="S22" s="353"/>
      <c r="T22" s="353"/>
    </row>
    <row r="23" spans="1:20" ht="13">
      <c r="A23" s="757">
        <v>1222402800</v>
      </c>
      <c r="B23" s="483"/>
      <c r="C23" s="731"/>
      <c r="D23" s="730"/>
      <c r="E23" s="891" t="s">
        <v>936</v>
      </c>
      <c r="F23" s="891" t="s">
        <v>405</v>
      </c>
      <c r="G23" s="892">
        <v>30</v>
      </c>
      <c r="H23" s="892">
        <v>30</v>
      </c>
      <c r="I23" s="892">
        <v>900</v>
      </c>
      <c r="J23" s="1545">
        <v>865.2299999999999</v>
      </c>
      <c r="K23" s="1545">
        <f t="shared" si="0"/>
        <v>28.840999999999998</v>
      </c>
      <c r="L23" s="1396">
        <f>K23*(1-(VLOOKUP($A23,'Cennik numeryczny'!$A$2:$N$1462,14,FALSE)))</f>
        <v>28.840999999999998</v>
      </c>
      <c r="M23" s="1053" t="str">
        <f>VLOOKUP($A23,'Cennik numeryczny'!$A$2:$K$1857,10,FALSE)</f>
        <v>A</v>
      </c>
      <c r="N23" s="1071">
        <f>VLOOKUP($A23,'Cennik numeryczny'!$A$2:$K$1857,11,FALSE)</f>
        <v>30</v>
      </c>
      <c r="O23" s="816" t="s">
        <v>3839</v>
      </c>
      <c r="P23" s="503"/>
      <c r="Q23" s="992"/>
      <c r="R23" s="563"/>
      <c r="S23" s="353"/>
      <c r="T23" s="353"/>
    </row>
    <row r="24" spans="1:20" ht="13.5" thickBot="1">
      <c r="A24" s="456">
        <v>1222405200</v>
      </c>
      <c r="B24" s="483"/>
      <c r="C24" s="731"/>
      <c r="D24" s="730"/>
      <c r="E24" s="889" t="s">
        <v>936</v>
      </c>
      <c r="F24" s="889" t="s">
        <v>406</v>
      </c>
      <c r="G24" s="769">
        <v>100</v>
      </c>
      <c r="H24" s="769">
        <v>6</v>
      </c>
      <c r="I24" s="769">
        <v>600</v>
      </c>
      <c r="J24" s="1543">
        <v>2851.69</v>
      </c>
      <c r="K24" s="1543">
        <f>J24/G24</f>
        <v>28.5169</v>
      </c>
      <c r="L24" s="1405">
        <f>K24*(1-(VLOOKUP($A24,'Cennik numeryczny'!$A$2:$N$1462,14,FALSE)))</f>
        <v>28.5169</v>
      </c>
      <c r="M24" s="1072" t="str">
        <f>VLOOKUP($A24,'Cennik numeryczny'!$A$2:$K$1857,10,FALSE)</f>
        <v>A</v>
      </c>
      <c r="N24" s="1073">
        <f>VLOOKUP($A24,'Cennik numeryczny'!$A$2:$K$1857,11,FALSE)</f>
        <v>100</v>
      </c>
      <c r="O24" s="1074" t="s">
        <v>3839</v>
      </c>
      <c r="P24" s="503"/>
      <c r="Q24" s="992"/>
      <c r="R24" s="563"/>
      <c r="S24" s="353"/>
      <c r="T24" s="353"/>
    </row>
    <row r="25" spans="1:20" ht="13.5" thickTop="1">
      <c r="A25" s="842">
        <v>1224202800</v>
      </c>
      <c r="B25" s="716" t="s">
        <v>898</v>
      </c>
      <c r="C25" s="771" t="s">
        <v>504</v>
      </c>
      <c r="D25" s="875" t="s">
        <v>505</v>
      </c>
      <c r="E25" s="843" t="s">
        <v>934</v>
      </c>
      <c r="F25" s="843" t="s">
        <v>405</v>
      </c>
      <c r="G25" s="847">
        <v>30</v>
      </c>
      <c r="H25" s="847">
        <v>30</v>
      </c>
      <c r="I25" s="847">
        <v>900</v>
      </c>
      <c r="J25" s="1551">
        <v>1055.4000000000001</v>
      </c>
      <c r="K25" s="1551">
        <f t="shared" si="0"/>
        <v>35.18</v>
      </c>
      <c r="L25" s="1391">
        <f>K25*(1-(VLOOKUP($A25,'Cennik numeryczny'!$A$2:$N$1462,14,FALSE)))</f>
        <v>35.18</v>
      </c>
      <c r="M25" s="1086" t="str">
        <f>VLOOKUP($A25,'Cennik numeryczny'!$A$2:$K$1857,10,FALSE)</f>
        <v>A</v>
      </c>
      <c r="N25" s="1089">
        <f>VLOOKUP($A25,'Cennik numeryczny'!$A$2:$K$1857,11,FALSE)</f>
        <v>30</v>
      </c>
      <c r="O25" s="1090" t="s">
        <v>3827</v>
      </c>
      <c r="P25" s="503"/>
      <c r="Q25" s="992"/>
      <c r="R25" s="563"/>
      <c r="S25" s="353"/>
      <c r="T25" s="353"/>
    </row>
    <row r="26" spans="1:20" ht="13">
      <c r="A26" s="757">
        <v>1224209420</v>
      </c>
      <c r="B26" s="483"/>
      <c r="C26" s="731"/>
      <c r="D26" s="730"/>
      <c r="E26" s="891" t="s">
        <v>934</v>
      </c>
      <c r="F26" s="891" t="s">
        <v>407</v>
      </c>
      <c r="G26" s="892">
        <v>450</v>
      </c>
      <c r="H26" s="892">
        <v>2</v>
      </c>
      <c r="I26" s="892">
        <v>900</v>
      </c>
      <c r="J26" s="1545">
        <v>15363.61</v>
      </c>
      <c r="K26" s="1545">
        <f t="shared" si="0"/>
        <v>34.141355555555556</v>
      </c>
      <c r="L26" s="1396">
        <f>K26*(1-(VLOOKUP($A26,'Cennik numeryczny'!$A$2:$N$1462,14,FALSE)))</f>
        <v>34.141355555555556</v>
      </c>
      <c r="M26" s="1070" t="str">
        <f>VLOOKUP($A26,'Cennik numeryczny'!$A$2:$K$1857,10,FALSE)</f>
        <v>A</v>
      </c>
      <c r="N26" s="1071">
        <f>VLOOKUP($A26,'Cennik numeryczny'!$A$2:$K$1857,11,FALSE)</f>
        <v>450</v>
      </c>
      <c r="O26" s="816" t="s">
        <v>3827</v>
      </c>
      <c r="P26" s="503"/>
      <c r="Q26" s="992"/>
      <c r="R26" s="563"/>
      <c r="S26" s="353"/>
      <c r="T26" s="353"/>
    </row>
    <row r="27" spans="1:20" ht="13">
      <c r="A27" s="757">
        <v>1224252800</v>
      </c>
      <c r="B27" s="483"/>
      <c r="C27" s="731"/>
      <c r="D27" s="730"/>
      <c r="E27" s="891" t="s">
        <v>550</v>
      </c>
      <c r="F27" s="891" t="s">
        <v>405</v>
      </c>
      <c r="G27" s="892">
        <v>30</v>
      </c>
      <c r="H27" s="892">
        <v>30</v>
      </c>
      <c r="I27" s="892">
        <v>900</v>
      </c>
      <c r="J27" s="1545">
        <v>1035.8999999999999</v>
      </c>
      <c r="K27" s="1545">
        <f t="shared" si="0"/>
        <v>34.529999999999994</v>
      </c>
      <c r="L27" s="1396">
        <f>K27*(1-(VLOOKUP($A27,'Cennik numeryczny'!$A$2:$N$1462,14,FALSE)))</f>
        <v>34.529999999999994</v>
      </c>
      <c r="M27" s="1070" t="str">
        <f>VLOOKUP($A27,'Cennik numeryczny'!$A$2:$K$1857,10,FALSE)</f>
        <v>A</v>
      </c>
      <c r="N27" s="1071">
        <f>VLOOKUP($A27,'Cennik numeryczny'!$A$2:$K$1857,11,FALSE)</f>
        <v>30</v>
      </c>
      <c r="O27" s="816" t="s">
        <v>3827</v>
      </c>
      <c r="P27" s="503"/>
      <c r="Q27" s="992"/>
      <c r="R27" s="563"/>
      <c r="S27" s="353"/>
      <c r="T27" s="353"/>
    </row>
    <row r="28" spans="1:20" ht="13">
      <c r="A28" s="757">
        <v>1224302800</v>
      </c>
      <c r="B28" s="483"/>
      <c r="C28" s="731"/>
      <c r="D28" s="730"/>
      <c r="E28" s="891" t="s">
        <v>935</v>
      </c>
      <c r="F28" s="891" t="s">
        <v>405</v>
      </c>
      <c r="G28" s="892">
        <v>30</v>
      </c>
      <c r="H28" s="892">
        <v>30</v>
      </c>
      <c r="I28" s="892">
        <v>900</v>
      </c>
      <c r="J28" s="1545">
        <v>1003.0899999999999</v>
      </c>
      <c r="K28" s="1545">
        <f t="shared" si="0"/>
        <v>33.43633333333333</v>
      </c>
      <c r="L28" s="1396">
        <f>K28*(1-(VLOOKUP($A28,'Cennik numeryczny'!$A$2:$N$1462,14,FALSE)))</f>
        <v>33.43633333333333</v>
      </c>
      <c r="M28" s="1070" t="str">
        <f>VLOOKUP($A28,'Cennik numeryczny'!$A$2:$K$1857,10,FALSE)</f>
        <v>A</v>
      </c>
      <c r="N28" s="1071">
        <f>VLOOKUP($A28,'Cennik numeryczny'!$A$2:$K$1857,11,FALSE)</f>
        <v>30</v>
      </c>
      <c r="O28" s="816" t="s">
        <v>3827</v>
      </c>
      <c r="P28" s="503"/>
      <c r="Q28" s="992"/>
      <c r="R28" s="563"/>
      <c r="S28" s="353"/>
      <c r="T28" s="353"/>
    </row>
    <row r="29" spans="1:20" ht="13">
      <c r="A29" s="757">
        <v>1224322800</v>
      </c>
      <c r="B29" s="483"/>
      <c r="C29" s="731"/>
      <c r="D29" s="730"/>
      <c r="E29" s="1365" t="s">
        <v>5227</v>
      </c>
      <c r="F29" s="891" t="s">
        <v>405</v>
      </c>
      <c r="G29" s="892">
        <v>30</v>
      </c>
      <c r="H29" s="892">
        <v>30</v>
      </c>
      <c r="I29" s="892">
        <v>900</v>
      </c>
      <c r="J29" s="1545">
        <v>867.41</v>
      </c>
      <c r="K29" s="1545">
        <f t="shared" si="0"/>
        <v>28.913666666666664</v>
      </c>
      <c r="L29" s="1396">
        <f>K29*(1-(VLOOKUP($A29,'Cennik numeryczny'!$A$2:$N$1462,14,FALSE)))</f>
        <v>28.913666666666664</v>
      </c>
      <c r="M29" s="1070" t="str">
        <f>VLOOKUP($A29,'Cennik numeryczny'!$A$2:$K$1857,10,FALSE)</f>
        <v>A</v>
      </c>
      <c r="N29" s="1071">
        <f>VLOOKUP($A29,'Cennik numeryczny'!$A$2:$K$1857,11,FALSE)</f>
        <v>30</v>
      </c>
      <c r="O29" s="816" t="s">
        <v>3827</v>
      </c>
      <c r="P29" s="503"/>
      <c r="Q29" s="992"/>
      <c r="R29" s="563"/>
      <c r="S29" s="353"/>
      <c r="T29" s="353"/>
    </row>
    <row r="30" spans="1:20" ht="13">
      <c r="A30" s="757">
        <v>1224402800</v>
      </c>
      <c r="B30" s="483"/>
      <c r="C30" s="731"/>
      <c r="D30" s="730"/>
      <c r="E30" s="891" t="s">
        <v>936</v>
      </c>
      <c r="F30" s="891" t="s">
        <v>405</v>
      </c>
      <c r="G30" s="892">
        <v>30</v>
      </c>
      <c r="H30" s="892">
        <v>30</v>
      </c>
      <c r="I30" s="892">
        <v>900</v>
      </c>
      <c r="J30" s="1545">
        <v>966.93999999999994</v>
      </c>
      <c r="K30" s="1545">
        <f t="shared" si="0"/>
        <v>32.231333333333332</v>
      </c>
      <c r="L30" s="1396">
        <f>K30*(1-(VLOOKUP($A30,'Cennik numeryczny'!$A$2:$N$1462,14,FALSE)))</f>
        <v>32.231333333333332</v>
      </c>
      <c r="M30" s="1070" t="str">
        <f>VLOOKUP($A30,'Cennik numeryczny'!$A$2:$K$1857,10,FALSE)</f>
        <v>A</v>
      </c>
      <c r="N30" s="1071">
        <f>VLOOKUP($A30,'Cennik numeryczny'!$A$2:$K$1857,11,FALSE)</f>
        <v>30</v>
      </c>
      <c r="O30" s="816" t="s">
        <v>3827</v>
      </c>
      <c r="P30" s="503"/>
      <c r="Q30" s="992"/>
      <c r="R30" s="563"/>
      <c r="S30" s="353"/>
      <c r="T30" s="353"/>
    </row>
    <row r="31" spans="1:20" ht="13.5" thickBot="1">
      <c r="A31" s="756">
        <v>1224502800</v>
      </c>
      <c r="B31" s="484"/>
      <c r="C31" s="779"/>
      <c r="D31" s="838"/>
      <c r="E31" s="1075" t="s">
        <v>544</v>
      </c>
      <c r="F31" s="1075" t="s">
        <v>405</v>
      </c>
      <c r="G31" s="1170">
        <v>30</v>
      </c>
      <c r="H31" s="1170">
        <v>30</v>
      </c>
      <c r="I31" s="1170">
        <v>900</v>
      </c>
      <c r="J31" s="1547">
        <v>978.08999999999992</v>
      </c>
      <c r="K31" s="1547">
        <f t="shared" si="0"/>
        <v>32.602999999999994</v>
      </c>
      <c r="L31" s="1417">
        <f>K31*(1-(VLOOKUP($A31,'Cennik numeryczny'!$A$2:$N$1462,14,FALSE)))</f>
        <v>32.602999999999994</v>
      </c>
      <c r="M31" s="1068" t="str">
        <f>VLOOKUP($A31,'Cennik numeryczny'!$A$2:$K$1857,10,FALSE)</f>
        <v>C</v>
      </c>
      <c r="N31" s="1178">
        <f>VLOOKUP($A31,'Cennik numeryczny'!$A$2:$K$1857,11,FALSE)</f>
        <v>900</v>
      </c>
      <c r="O31" s="1063" t="s">
        <v>3827</v>
      </c>
      <c r="P31" s="503"/>
      <c r="Q31" s="992"/>
      <c r="R31" s="563"/>
      <c r="S31" s="353"/>
      <c r="T31" s="353"/>
    </row>
    <row r="32" spans="1:20" ht="13.5" thickTop="1">
      <c r="A32" s="842">
        <v>1230252810</v>
      </c>
      <c r="B32" s="716" t="s">
        <v>1212</v>
      </c>
      <c r="C32" s="731"/>
      <c r="D32" s="730" t="s">
        <v>1213</v>
      </c>
      <c r="E32" s="888" t="s">
        <v>550</v>
      </c>
      <c r="F32" s="889" t="s">
        <v>408</v>
      </c>
      <c r="G32" s="769">
        <v>25</v>
      </c>
      <c r="H32" s="769">
        <v>30</v>
      </c>
      <c r="I32" s="769">
        <v>750</v>
      </c>
      <c r="J32" s="1551">
        <v>764.04</v>
      </c>
      <c r="K32" s="1551">
        <f>J32/G32</f>
        <v>30.561599999999999</v>
      </c>
      <c r="L32" s="1391">
        <f>K32*(1-(VLOOKUP($A32,'Cennik numeryczny'!$A$2:$N$1462,14,FALSE)))</f>
        <v>30.561599999999999</v>
      </c>
      <c r="M32" s="1042" t="str">
        <f>VLOOKUP($A32,'Cennik numeryczny'!$A$2:$K$1857,10,FALSE)</f>
        <v>C</v>
      </c>
      <c r="N32" s="1089">
        <f>VLOOKUP($A32,'Cennik numeryczny'!$A$2:$K$1857,11,FALSE)</f>
        <v>750</v>
      </c>
      <c r="O32" s="1090" t="s">
        <v>3839</v>
      </c>
      <c r="P32" s="503"/>
      <c r="Q32" s="992"/>
      <c r="R32" s="563"/>
      <c r="S32" s="353"/>
      <c r="T32" s="353"/>
    </row>
    <row r="33" spans="1:20" ht="13">
      <c r="A33" s="1622">
        <v>1230302800</v>
      </c>
      <c r="B33" s="1737"/>
      <c r="C33" s="731"/>
      <c r="D33" s="730"/>
      <c r="E33" s="888">
        <v>3</v>
      </c>
      <c r="F33" s="889" t="s">
        <v>405</v>
      </c>
      <c r="G33" s="769">
        <v>30</v>
      </c>
      <c r="H33" s="769">
        <v>30</v>
      </c>
      <c r="I33" s="769">
        <v>900</v>
      </c>
      <c r="J33" s="1543">
        <v>965.27999999999986</v>
      </c>
      <c r="K33" s="1543">
        <f t="shared" si="0"/>
        <v>32.175999999999995</v>
      </c>
      <c r="L33" s="1405">
        <f>K33*(1-(VLOOKUP($A33,'Cennik numeryczny'!$A$2:$N$1462,14,FALSE)))</f>
        <v>32.175999999999995</v>
      </c>
      <c r="M33" s="1406" t="str">
        <f>VLOOKUP($A33,'Cennik numeryczny'!$A$2:$K$1857,10,FALSE)</f>
        <v>C</v>
      </c>
      <c r="N33" s="1071">
        <f>VLOOKUP($A33,'Cennik numeryczny'!$A$2:$K$1857,11,FALSE)</f>
        <v>900</v>
      </c>
      <c r="O33" s="816" t="s">
        <v>3839</v>
      </c>
      <c r="P33" s="503"/>
      <c r="Q33" s="992"/>
      <c r="R33" s="563"/>
      <c r="S33" s="353"/>
      <c r="T33" s="353"/>
    </row>
    <row r="34" spans="1:20" ht="13.5" thickBot="1">
      <c r="A34" s="1166">
        <v>1230402800</v>
      </c>
      <c r="B34" s="483"/>
      <c r="C34" s="731"/>
      <c r="D34" s="730"/>
      <c r="E34" s="1169">
        <v>4</v>
      </c>
      <c r="F34" s="731" t="s">
        <v>405</v>
      </c>
      <c r="G34" s="850">
        <v>30</v>
      </c>
      <c r="H34" s="850">
        <v>30</v>
      </c>
      <c r="I34" s="850">
        <v>900</v>
      </c>
      <c r="J34" s="1556">
        <v>960.3</v>
      </c>
      <c r="K34" s="1556">
        <f t="shared" si="0"/>
        <v>32.01</v>
      </c>
      <c r="L34" s="1423">
        <f>K34*(1-(VLOOKUP($A34,'Cennik numeryczny'!$A$2:$N$1462,14,FALSE)))</f>
        <v>32.01</v>
      </c>
      <c r="M34" s="1171" t="str">
        <f>VLOOKUP($A34,'Cennik numeryczny'!$A$2:$K$1857,10,FALSE)</f>
        <v>C</v>
      </c>
      <c r="N34" s="1178">
        <f>VLOOKUP($A34,'Cennik numeryczny'!$A$2:$K$1857,11,FALSE)</f>
        <v>900</v>
      </c>
      <c r="O34" s="1063" t="s">
        <v>3839</v>
      </c>
      <c r="P34" s="503"/>
      <c r="Q34" s="992"/>
      <c r="R34" s="563"/>
      <c r="S34" s="353"/>
      <c r="T34" s="353"/>
    </row>
    <row r="35" spans="1:20" ht="13.5" thickTop="1">
      <c r="A35" s="842">
        <v>1232252800</v>
      </c>
      <c r="B35" s="716" t="s">
        <v>899</v>
      </c>
      <c r="C35" s="771" t="s">
        <v>506</v>
      </c>
      <c r="D35" s="875" t="s">
        <v>507</v>
      </c>
      <c r="E35" s="843" t="s">
        <v>550</v>
      </c>
      <c r="F35" s="843" t="s">
        <v>405</v>
      </c>
      <c r="G35" s="847">
        <v>30</v>
      </c>
      <c r="H35" s="847">
        <v>30</v>
      </c>
      <c r="I35" s="847">
        <v>900</v>
      </c>
      <c r="J35" s="1551">
        <v>905.56999999999994</v>
      </c>
      <c r="K35" s="1551">
        <f t="shared" si="0"/>
        <v>30.185666666666666</v>
      </c>
      <c r="L35" s="1391">
        <f>K35*(1-(VLOOKUP($A35,'Cennik numeryczny'!$A$2:$N$1462,14,FALSE)))</f>
        <v>30.185666666666666</v>
      </c>
      <c r="M35" s="1086" t="str">
        <f>VLOOKUP($A35,'Cennik numeryczny'!$A$2:$K$1857,10,FALSE)</f>
        <v>A</v>
      </c>
      <c r="N35" s="1089">
        <f>VLOOKUP($A35,'Cennik numeryczny'!$A$2:$K$1857,11,FALSE)</f>
        <v>30</v>
      </c>
      <c r="O35" s="1090" t="s">
        <v>3827</v>
      </c>
      <c r="P35" s="503"/>
      <c r="Q35" s="992"/>
      <c r="R35" s="563"/>
      <c r="S35" s="353"/>
      <c r="T35" s="353"/>
    </row>
    <row r="36" spans="1:20" ht="13">
      <c r="A36" s="757">
        <v>1232302800</v>
      </c>
      <c r="B36" s="483"/>
      <c r="C36" s="731"/>
      <c r="D36" s="730"/>
      <c r="E36" s="891" t="s">
        <v>935</v>
      </c>
      <c r="F36" s="891" t="s">
        <v>405</v>
      </c>
      <c r="G36" s="892">
        <v>30</v>
      </c>
      <c r="H36" s="892">
        <v>30</v>
      </c>
      <c r="I36" s="892">
        <v>900</v>
      </c>
      <c r="J36" s="1545">
        <v>873.8</v>
      </c>
      <c r="K36" s="1545">
        <f t="shared" si="0"/>
        <v>29.126666666666665</v>
      </c>
      <c r="L36" s="1582">
        <f>K36*(1-(VLOOKUP($A36,'Cennik numeryczny'!$A$2:$N$1462,14,FALSE)))</f>
        <v>29.126666666666665</v>
      </c>
      <c r="M36" s="1576" t="str">
        <f>VLOOKUP($A36,'Cennik numeryczny'!$A$2:$K$1857,10,FALSE)</f>
        <v>A</v>
      </c>
      <c r="N36" s="1735">
        <f>VLOOKUP($A36,'Cennik numeryczny'!$A$2:$K$1857,11,FALSE)</f>
        <v>30</v>
      </c>
      <c r="O36" s="1736" t="s">
        <v>3827</v>
      </c>
      <c r="P36" s="503"/>
      <c r="Q36" s="992"/>
      <c r="R36" s="563"/>
      <c r="S36" s="353"/>
      <c r="T36" s="353"/>
    </row>
    <row r="37" spans="1:20" ht="13">
      <c r="A37" s="744">
        <v>1232322800</v>
      </c>
      <c r="B37" s="483"/>
      <c r="C37" s="731"/>
      <c r="D37" s="730"/>
      <c r="E37" s="1451">
        <v>3.2</v>
      </c>
      <c r="F37" s="1451" t="s">
        <v>405</v>
      </c>
      <c r="G37" s="892">
        <v>30</v>
      </c>
      <c r="H37" s="892">
        <v>30</v>
      </c>
      <c r="I37" s="892">
        <v>900</v>
      </c>
      <c r="J37" s="1549">
        <v>887.34</v>
      </c>
      <c r="K37" s="1549">
        <f t="shared" si="0"/>
        <v>29.577999999999999</v>
      </c>
      <c r="L37" s="1582">
        <f>K37*(1-(VLOOKUP($A37,'Cennik numeryczny'!$A$2:$N$1462,14,FALSE)))</f>
        <v>29.577999999999999</v>
      </c>
      <c r="M37" s="1739" t="str">
        <f>VLOOKUP($A37,'Cennik numeryczny'!$A$2:$K$1857,10,FALSE)</f>
        <v>A</v>
      </c>
      <c r="N37" s="1735">
        <f>VLOOKUP($A37,'Cennik numeryczny'!$A$2:$K$1857,11,FALSE)</f>
        <v>30</v>
      </c>
      <c r="O37" s="1736" t="s">
        <v>3827</v>
      </c>
      <c r="P37" s="503"/>
      <c r="Q37" s="992"/>
      <c r="R37" s="563"/>
      <c r="S37" s="353"/>
      <c r="T37" s="353"/>
    </row>
    <row r="38" spans="1:20" ht="13.5" thickBot="1">
      <c r="A38" s="756">
        <v>1232402800</v>
      </c>
      <c r="B38" s="484"/>
      <c r="C38" s="779"/>
      <c r="D38" s="838"/>
      <c r="E38" s="1075" t="s">
        <v>936</v>
      </c>
      <c r="F38" s="1075" t="s">
        <v>405</v>
      </c>
      <c r="G38" s="1170">
        <v>30</v>
      </c>
      <c r="H38" s="1170">
        <v>30</v>
      </c>
      <c r="I38" s="1170">
        <v>900</v>
      </c>
      <c r="J38" s="1547">
        <v>842.65999999999985</v>
      </c>
      <c r="K38" s="1547">
        <f t="shared" si="0"/>
        <v>28.088666666666661</v>
      </c>
      <c r="L38" s="2328">
        <f>K38*(1-(VLOOKUP($A38,'Cennik numeryczny'!$A$2:$N$1462,14,FALSE)))</f>
        <v>28.088666666666661</v>
      </c>
      <c r="M38" s="1583" t="str">
        <f>VLOOKUP($A38,'Cennik numeryczny'!$A$2:$K$1857,10,FALSE)</f>
        <v>A</v>
      </c>
      <c r="N38" s="1738">
        <f>VLOOKUP($A38,'Cennik numeryczny'!$A$2:$K$1857,11,FALSE)</f>
        <v>30</v>
      </c>
      <c r="O38" s="1639" t="s">
        <v>3827</v>
      </c>
      <c r="P38" s="503"/>
      <c r="Q38" s="992"/>
      <c r="R38" s="563"/>
      <c r="S38" s="353"/>
      <c r="T38" s="353"/>
    </row>
    <row r="39" spans="1:20" ht="13.5" thickTop="1">
      <c r="A39" s="842">
        <v>1234252800</v>
      </c>
      <c r="B39" s="483" t="s">
        <v>900</v>
      </c>
      <c r="C39" s="731" t="s">
        <v>508</v>
      </c>
      <c r="D39" s="730" t="s">
        <v>509</v>
      </c>
      <c r="E39" s="843" t="s">
        <v>550</v>
      </c>
      <c r="F39" s="843" t="s">
        <v>405</v>
      </c>
      <c r="G39" s="847">
        <v>30</v>
      </c>
      <c r="H39" s="847">
        <v>30</v>
      </c>
      <c r="I39" s="847">
        <v>900</v>
      </c>
      <c r="J39" s="1551">
        <v>1048.3699999999999</v>
      </c>
      <c r="K39" s="1551">
        <f>J39/G39</f>
        <v>34.945666666666661</v>
      </c>
      <c r="L39" s="2581">
        <f>K39*(1-(VLOOKUP($A39,'Cennik numeryczny'!$A$2:$N$1462,14,FALSE)))</f>
        <v>34.945666666666661</v>
      </c>
      <c r="M39" s="1581" t="str">
        <f>VLOOKUP($A39,'Cennik numeryczny'!$A$2:$K$1857,10,FALSE)</f>
        <v>C</v>
      </c>
      <c r="N39" s="1740">
        <f>VLOOKUP($A39,'Cennik numeryczny'!$A$2:$K$1857,11,FALSE)</f>
        <v>900</v>
      </c>
      <c r="O39" s="1044" t="s">
        <v>3827</v>
      </c>
      <c r="P39" s="503"/>
      <c r="Q39" s="992"/>
      <c r="R39" s="563"/>
      <c r="S39" s="353"/>
      <c r="T39" s="353"/>
    </row>
    <row r="40" spans="1:20" ht="13">
      <c r="A40" s="456">
        <v>1234302800</v>
      </c>
      <c r="B40" s="483"/>
      <c r="C40" s="731"/>
      <c r="D40" s="730"/>
      <c r="E40" s="888">
        <v>3</v>
      </c>
      <c r="F40" s="889" t="s">
        <v>405</v>
      </c>
      <c r="G40" s="769">
        <v>30</v>
      </c>
      <c r="H40" s="769">
        <v>30</v>
      </c>
      <c r="I40" s="769">
        <v>900</v>
      </c>
      <c r="J40" s="1543">
        <v>1027.05</v>
      </c>
      <c r="K40" s="1543">
        <f t="shared" si="0"/>
        <v>34.234999999999999</v>
      </c>
      <c r="L40" s="1405">
        <f>K40*(1-(VLOOKUP($A40,'Cennik numeryczny'!$A$2:$N$1462,14,FALSE)))</f>
        <v>34.234999999999999</v>
      </c>
      <c r="M40" s="1406" t="str">
        <f>VLOOKUP($A40,'Cennik numeryczny'!$A$2:$K$1857,10,FALSE)</f>
        <v>A</v>
      </c>
      <c r="N40" s="1407">
        <f>VLOOKUP($A40,'Cennik numeryczny'!$A$2:$K$1857,11,FALSE)</f>
        <v>30</v>
      </c>
      <c r="O40" s="1408" t="s">
        <v>3827</v>
      </c>
      <c r="P40" s="503"/>
      <c r="Q40" s="992"/>
      <c r="R40" s="563"/>
      <c r="S40" s="353"/>
      <c r="T40" s="353"/>
    </row>
    <row r="41" spans="1:20" ht="13.5" thickBot="1">
      <c r="A41" s="756">
        <v>1234402800</v>
      </c>
      <c r="B41" s="484"/>
      <c r="C41" s="779"/>
      <c r="D41" s="838"/>
      <c r="E41" s="1169">
        <v>4</v>
      </c>
      <c r="F41" s="1075" t="s">
        <v>405</v>
      </c>
      <c r="G41" s="1170">
        <v>30</v>
      </c>
      <c r="H41" s="1170">
        <v>30</v>
      </c>
      <c r="I41" s="1170">
        <v>900</v>
      </c>
      <c r="J41" s="1547">
        <v>992.55</v>
      </c>
      <c r="K41" s="1547">
        <f t="shared" si="0"/>
        <v>33.085000000000001</v>
      </c>
      <c r="L41" s="1417">
        <f>K41*(1-(VLOOKUP($A41,'Cennik numeryczny'!$A$2:$N$1462,14,FALSE)))</f>
        <v>33.085000000000001</v>
      </c>
      <c r="M41" s="1068" t="str">
        <f>VLOOKUP($A41,'Cennik numeryczny'!$A$2:$K$1857,10,FALSE)</f>
        <v>A</v>
      </c>
      <c r="N41" s="1178">
        <f>VLOOKUP($A41,'Cennik numeryczny'!$A$2:$K$1857,11,FALSE)</f>
        <v>30</v>
      </c>
      <c r="O41" s="1063" t="s">
        <v>3827</v>
      </c>
      <c r="P41" s="503"/>
      <c r="Q41" s="992"/>
      <c r="R41" s="563"/>
      <c r="S41" s="353"/>
      <c r="T41" s="353"/>
    </row>
    <row r="42" spans="1:20" ht="13.5" thickTop="1">
      <c r="A42" s="842">
        <v>1324252800</v>
      </c>
      <c r="B42" s="483" t="s">
        <v>3030</v>
      </c>
      <c r="C42" s="731" t="s">
        <v>515</v>
      </c>
      <c r="D42" s="730" t="s">
        <v>3031</v>
      </c>
      <c r="E42" s="893">
        <v>2.5</v>
      </c>
      <c r="F42" s="843" t="s">
        <v>405</v>
      </c>
      <c r="G42" s="847">
        <v>30</v>
      </c>
      <c r="H42" s="847">
        <v>30</v>
      </c>
      <c r="I42" s="847">
        <v>900</v>
      </c>
      <c r="J42" s="1551">
        <v>1364.9</v>
      </c>
      <c r="K42" s="1551">
        <f t="shared" si="0"/>
        <v>45.49666666666667</v>
      </c>
      <c r="L42" s="1391">
        <f>K42*(1-(VLOOKUP($A42,'Cennik numeryczny'!$A$2:$N$1462,14,FALSE)))</f>
        <v>45.49666666666667</v>
      </c>
      <c r="M42" s="1065" t="str">
        <f>VLOOKUP($A42,'Cennik numeryczny'!$A$2:$K$1857,10,FALSE)</f>
        <v>A</v>
      </c>
      <c r="N42" s="1069">
        <f>VLOOKUP($A42,'Cennik numeryczny'!$A$2:$K$1857,11,FALSE)</f>
        <v>30</v>
      </c>
      <c r="O42" s="1044" t="s">
        <v>3827</v>
      </c>
      <c r="P42" s="503"/>
      <c r="Q42" s="992"/>
      <c r="R42" s="563"/>
      <c r="S42" s="353"/>
      <c r="T42" s="353"/>
    </row>
    <row r="43" spans="1:20" ht="13">
      <c r="A43" s="757">
        <v>1324322800</v>
      </c>
      <c r="B43" s="483"/>
      <c r="C43" s="731"/>
      <c r="D43" s="730"/>
      <c r="E43" s="890">
        <v>3.2</v>
      </c>
      <c r="F43" s="891" t="s">
        <v>405</v>
      </c>
      <c r="G43" s="892">
        <v>30</v>
      </c>
      <c r="H43" s="892">
        <v>30</v>
      </c>
      <c r="I43" s="892">
        <v>900</v>
      </c>
      <c r="J43" s="1545">
        <v>1343.4399999999998</v>
      </c>
      <c r="K43" s="1545">
        <f>J43/G43</f>
        <v>44.781333333333329</v>
      </c>
      <c r="L43" s="1396">
        <f>K43*(1-(VLOOKUP($A43,'Cennik numeryczny'!$A$2:$N$1462,14,FALSE)))</f>
        <v>44.781333333333329</v>
      </c>
      <c r="M43" s="1070" t="str">
        <f>VLOOKUP($A43,'Cennik numeryczny'!$A$2:$K$1857,10,FALSE)</f>
        <v>A</v>
      </c>
      <c r="N43" s="1071">
        <f>VLOOKUP($A43,'Cennik numeryczny'!$A$2:$K$1857,11,FALSE)</f>
        <v>30</v>
      </c>
      <c r="O43" s="816" t="s">
        <v>3827</v>
      </c>
      <c r="P43" s="503"/>
      <c r="Q43" s="992"/>
      <c r="R43" s="563"/>
      <c r="S43" s="353"/>
      <c r="T43" s="353"/>
    </row>
    <row r="44" spans="1:20" ht="13.5" thickBot="1">
      <c r="A44" s="836">
        <v>1324402800</v>
      </c>
      <c r="B44" s="484"/>
      <c r="C44" s="779"/>
      <c r="D44" s="838"/>
      <c r="E44" s="974">
        <v>4</v>
      </c>
      <c r="F44" s="779" t="s">
        <v>405</v>
      </c>
      <c r="G44" s="841">
        <v>30</v>
      </c>
      <c r="H44" s="841">
        <v>30</v>
      </c>
      <c r="I44" s="841">
        <v>900</v>
      </c>
      <c r="J44" s="1557">
        <v>1333.43</v>
      </c>
      <c r="K44" s="1557">
        <f>J44/G44</f>
        <v>44.44766666666667</v>
      </c>
      <c r="L44" s="1400">
        <f>K44*(1-(VLOOKUP($A44,'Cennik numeryczny'!$A$2:$N$1462,14,FALSE)))</f>
        <v>44.44766666666667</v>
      </c>
      <c r="M44" s="1068" t="str">
        <f>VLOOKUP($A44,'Cennik numeryczny'!$A$2:$K$1857,10,FALSE)</f>
        <v>A</v>
      </c>
      <c r="N44" s="1178">
        <f>VLOOKUP($A44,'Cennik numeryczny'!$A$2:$K$1857,11,FALSE)</f>
        <v>30</v>
      </c>
      <c r="O44" s="1063" t="s">
        <v>3827</v>
      </c>
      <c r="P44" s="503"/>
      <c r="Q44" s="992"/>
      <c r="R44" s="563"/>
      <c r="S44" s="353"/>
      <c r="T44" s="353"/>
    </row>
    <row r="45" spans="1:20" ht="13.5" thickTop="1">
      <c r="A45" s="456">
        <v>1327252810</v>
      </c>
      <c r="B45" s="483" t="s">
        <v>901</v>
      </c>
      <c r="C45" s="731" t="s">
        <v>510</v>
      </c>
      <c r="D45" s="1167" t="s">
        <v>511</v>
      </c>
      <c r="E45" s="888" t="s">
        <v>550</v>
      </c>
      <c r="F45" s="889" t="s">
        <v>408</v>
      </c>
      <c r="G45" s="769">
        <v>25</v>
      </c>
      <c r="H45" s="769">
        <v>30</v>
      </c>
      <c r="I45" s="769">
        <v>750</v>
      </c>
      <c r="J45" s="1543">
        <v>1294.8399999999999</v>
      </c>
      <c r="K45" s="1543">
        <f t="shared" si="0"/>
        <v>51.793599999999998</v>
      </c>
      <c r="L45" s="1405">
        <f>K45*(1-(VLOOKUP($A45,'Cennik numeryczny'!$A$2:$N$1462,14,FALSE)))</f>
        <v>51.793599999999998</v>
      </c>
      <c r="M45" s="1086" t="str">
        <f>VLOOKUP($A45,'Cennik numeryczny'!$A$2:$K$1857,10,FALSE)</f>
        <v>C</v>
      </c>
      <c r="N45" s="1089">
        <f>VLOOKUP($A45,'Cennik numeryczny'!$A$2:$K$1857,11,FALSE)</f>
        <v>750</v>
      </c>
      <c r="O45" s="1090" t="s">
        <v>3827</v>
      </c>
      <c r="P45" s="503"/>
      <c r="Q45" s="992"/>
      <c r="R45" s="563"/>
      <c r="S45" s="353"/>
      <c r="T45" s="353"/>
    </row>
    <row r="46" spans="1:20" ht="13">
      <c r="A46" s="757">
        <v>1327302800</v>
      </c>
      <c r="B46" s="483"/>
      <c r="C46" s="731"/>
      <c r="D46" s="1167"/>
      <c r="E46" s="745" t="s">
        <v>935</v>
      </c>
      <c r="F46" s="1451" t="s">
        <v>405</v>
      </c>
      <c r="G46" s="746">
        <v>30</v>
      </c>
      <c r="H46" s="746">
        <v>30</v>
      </c>
      <c r="I46" s="746">
        <v>900</v>
      </c>
      <c r="J46" s="1549">
        <v>1346.8699999999997</v>
      </c>
      <c r="K46" s="1549">
        <f t="shared" si="0"/>
        <v>44.895666666666656</v>
      </c>
      <c r="L46" s="1445">
        <f>K46*(1-(VLOOKUP($A46,'Cennik numeryczny'!$A$2:$N$1462,14,FALSE)))</f>
        <v>44.895666666666656</v>
      </c>
      <c r="M46" s="1053" t="str">
        <f>VLOOKUP($A46,'Cennik numeryczny'!$A$2:$K$1857,10,FALSE)</f>
        <v>A</v>
      </c>
      <c r="N46" s="1071">
        <f>VLOOKUP($A46,'Cennik numeryczny'!$A$2:$K$1857,11,FALSE)</f>
        <v>30</v>
      </c>
      <c r="O46" s="816" t="s">
        <v>3827</v>
      </c>
      <c r="P46" s="503"/>
      <c r="Q46" s="992"/>
      <c r="R46" s="563"/>
      <c r="S46" s="353"/>
      <c r="T46" s="353"/>
    </row>
    <row r="47" spans="1:20" ht="13.5" thickBot="1">
      <c r="A47" s="756">
        <v>1327402800</v>
      </c>
      <c r="B47" s="484"/>
      <c r="C47" s="779"/>
      <c r="D47" s="1168"/>
      <c r="E47" s="1169" t="s">
        <v>936</v>
      </c>
      <c r="F47" s="1075" t="s">
        <v>405</v>
      </c>
      <c r="G47" s="1170">
        <v>30</v>
      </c>
      <c r="H47" s="1170">
        <v>30</v>
      </c>
      <c r="I47" s="1170">
        <v>900</v>
      </c>
      <c r="J47" s="1547">
        <v>1313.4999999999998</v>
      </c>
      <c r="K47" s="1547">
        <f t="shared" si="0"/>
        <v>43.783333333333324</v>
      </c>
      <c r="L47" s="1417">
        <f>K47*(1-(VLOOKUP($A47,'Cennik numeryczny'!$A$2:$N$1462,14,FALSE)))</f>
        <v>43.783333333333324</v>
      </c>
      <c r="M47" s="1068" t="str">
        <f>VLOOKUP($A47,'Cennik numeryczny'!$A$2:$K$1857,10,FALSE)</f>
        <v>A</v>
      </c>
      <c r="N47" s="1178">
        <f>VLOOKUP($A47,'Cennik numeryczny'!$A$2:$K$1857,11,FALSE)</f>
        <v>30</v>
      </c>
      <c r="O47" s="1063" t="s">
        <v>3827</v>
      </c>
      <c r="P47" s="503"/>
      <c r="Q47" s="992"/>
      <c r="R47" s="563"/>
      <c r="S47" s="353"/>
      <c r="T47" s="353"/>
    </row>
    <row r="48" spans="1:20" ht="13.5" thickTop="1">
      <c r="A48" s="744" t="s">
        <v>3087</v>
      </c>
      <c r="B48" s="483" t="s">
        <v>902</v>
      </c>
      <c r="C48" s="731" t="s">
        <v>512</v>
      </c>
      <c r="D48" s="1167" t="s">
        <v>513</v>
      </c>
      <c r="E48" s="893">
        <v>2</v>
      </c>
      <c r="F48" s="1451" t="s">
        <v>405</v>
      </c>
      <c r="G48" s="746">
        <v>30</v>
      </c>
      <c r="H48" s="746">
        <v>30</v>
      </c>
      <c r="I48" s="746">
        <v>900</v>
      </c>
      <c r="J48" s="1549">
        <v>1530.45</v>
      </c>
      <c r="K48" s="1549">
        <f>J48/G48</f>
        <v>51.015000000000001</v>
      </c>
      <c r="L48" s="1445">
        <f>K48*(1-(VLOOKUP($A48,'Cennik numeryczny'!$A$2:$N$1462,14,FALSE)))</f>
        <v>51.015000000000001</v>
      </c>
      <c r="M48" s="1086" t="str">
        <f>VLOOKUP($A48,'Cennik numeryczny'!$A$2:$K$1857,10,FALSE)</f>
        <v>C</v>
      </c>
      <c r="N48" s="1089">
        <f>VLOOKUP($A48,'Cennik numeryczny'!$A$2:$K$1857,11,FALSE)</f>
        <v>900</v>
      </c>
      <c r="O48" s="1090" t="s">
        <v>3827</v>
      </c>
      <c r="P48" s="503"/>
      <c r="Q48" s="992"/>
      <c r="R48" s="563"/>
      <c r="S48" s="353"/>
      <c r="T48" s="353"/>
    </row>
    <row r="49" spans="1:20" ht="13">
      <c r="A49" s="775" t="s">
        <v>1296</v>
      </c>
      <c r="B49" s="483"/>
      <c r="C49" s="731"/>
      <c r="D49" s="1167"/>
      <c r="E49" s="888">
        <v>2.5</v>
      </c>
      <c r="F49" s="891" t="s">
        <v>405</v>
      </c>
      <c r="G49" s="892">
        <v>30</v>
      </c>
      <c r="H49" s="892">
        <v>30</v>
      </c>
      <c r="I49" s="892">
        <v>900</v>
      </c>
      <c r="J49" s="1545">
        <v>1363.58</v>
      </c>
      <c r="K49" s="1545">
        <f t="shared" si="0"/>
        <v>45.452666666666666</v>
      </c>
      <c r="L49" s="1396">
        <f>K49*(1-(VLOOKUP($A49,'Cennik numeryczny'!$A$2:$N$1462,14,FALSE)))</f>
        <v>45.452666666666666</v>
      </c>
      <c r="M49" s="1070" t="str">
        <f>VLOOKUP($A49,'Cennik numeryczny'!$A$2:$K$1857,10,FALSE)</f>
        <v>A</v>
      </c>
      <c r="N49" s="1071">
        <f>VLOOKUP($A49,'Cennik numeryczny'!$A$2:$K$1857,11,FALSE)</f>
        <v>30</v>
      </c>
      <c r="O49" s="816" t="s">
        <v>3827</v>
      </c>
      <c r="P49" s="503"/>
      <c r="Q49" s="992"/>
      <c r="R49" s="563"/>
      <c r="S49" s="353"/>
      <c r="T49" s="353"/>
    </row>
    <row r="50" spans="1:20" ht="13">
      <c r="A50" s="775" t="s">
        <v>1297</v>
      </c>
      <c r="B50" s="483"/>
      <c r="C50" s="731"/>
      <c r="D50" s="1167"/>
      <c r="E50" s="745">
        <v>3</v>
      </c>
      <c r="F50" s="891" t="s">
        <v>405</v>
      </c>
      <c r="G50" s="892">
        <v>30</v>
      </c>
      <c r="H50" s="892">
        <v>30</v>
      </c>
      <c r="I50" s="892">
        <v>900</v>
      </c>
      <c r="J50" s="1545">
        <v>1423.61</v>
      </c>
      <c r="K50" s="1545">
        <f t="shared" si="0"/>
        <v>47.453666666666663</v>
      </c>
      <c r="L50" s="1396">
        <f>K50*(1-(VLOOKUP($A50,'Cennik numeryczny'!$A$2:$N$1462,14,FALSE)))</f>
        <v>47.453666666666663</v>
      </c>
      <c r="M50" s="1070" t="str">
        <f>VLOOKUP($A50,'Cennik numeryczny'!$A$2:$K$1857,10,FALSE)</f>
        <v>A</v>
      </c>
      <c r="N50" s="1071">
        <f>VLOOKUP($A50,'Cennik numeryczny'!$A$2:$K$1857,11,FALSE)</f>
        <v>30</v>
      </c>
      <c r="O50" s="816" t="s">
        <v>3827</v>
      </c>
      <c r="P50" s="503"/>
      <c r="Q50" s="992"/>
      <c r="R50" s="563"/>
      <c r="S50" s="353"/>
      <c r="T50" s="353"/>
    </row>
    <row r="51" spans="1:20" ht="13.5" thickBot="1">
      <c r="A51" s="1329" t="s">
        <v>1298</v>
      </c>
      <c r="B51" s="484"/>
      <c r="C51" s="779"/>
      <c r="D51" s="1168"/>
      <c r="E51" s="1169">
        <v>4</v>
      </c>
      <c r="F51" s="1075" t="s">
        <v>405</v>
      </c>
      <c r="G51" s="1170">
        <v>30</v>
      </c>
      <c r="H51" s="1170">
        <v>30</v>
      </c>
      <c r="I51" s="1170">
        <v>900</v>
      </c>
      <c r="J51" s="1547">
        <v>1363.58</v>
      </c>
      <c r="K51" s="1547">
        <f t="shared" si="0"/>
        <v>45.452666666666666</v>
      </c>
      <c r="L51" s="1417">
        <f>K51*(1-(VLOOKUP($A51,'Cennik numeryczny'!$A$2:$N$1462,14,FALSE)))</f>
        <v>45.452666666666666</v>
      </c>
      <c r="M51" s="1171" t="str">
        <f>VLOOKUP($A51,'Cennik numeryczny'!$A$2:$K$1857,10,FALSE)</f>
        <v>A</v>
      </c>
      <c r="N51" s="1178">
        <f>VLOOKUP($A51,'Cennik numeryczny'!$A$2:$K$1857,11,FALSE)</f>
        <v>30</v>
      </c>
      <c r="O51" s="1063" t="s">
        <v>3827</v>
      </c>
      <c r="P51" s="503"/>
      <c r="Q51" s="992"/>
      <c r="R51" s="563"/>
      <c r="S51" s="353"/>
      <c r="T51" s="353"/>
    </row>
    <row r="52" spans="1:20" ht="13.5" thickTop="1">
      <c r="A52" s="456" t="s">
        <v>5240</v>
      </c>
      <c r="B52" s="483" t="s">
        <v>5245</v>
      </c>
      <c r="C52" s="731" t="s">
        <v>5243</v>
      </c>
      <c r="D52" s="1167" t="s">
        <v>5244</v>
      </c>
      <c r="E52" s="888">
        <v>2.5</v>
      </c>
      <c r="F52" s="889" t="s">
        <v>405</v>
      </c>
      <c r="G52" s="769">
        <v>30</v>
      </c>
      <c r="H52" s="769">
        <v>30</v>
      </c>
      <c r="I52" s="769">
        <v>900</v>
      </c>
      <c r="J52" s="1543">
        <v>1363.58</v>
      </c>
      <c r="K52" s="1543">
        <f t="shared" ref="K52:K54" si="1">J52/G52</f>
        <v>45.452666666666666</v>
      </c>
      <c r="L52" s="1405">
        <f>K52*(1-(VLOOKUP($A52,'Cennik numeryczny'!$A$2:$N$1462,14,FALSE)))</f>
        <v>45.452666666666666</v>
      </c>
      <c r="M52" s="1086" t="str">
        <f>VLOOKUP($A52,'Cennik numeryczny'!$A$2:$K$1857,10,FALSE)</f>
        <v>C</v>
      </c>
      <c r="N52" s="1089">
        <f>VLOOKUP($A52,'Cennik numeryczny'!$A$2:$K$1857,11,FALSE)</f>
        <v>900</v>
      </c>
      <c r="O52" s="1090" t="s">
        <v>3827</v>
      </c>
      <c r="P52" s="503"/>
      <c r="Q52" s="992"/>
      <c r="R52" s="563"/>
      <c r="S52" s="353"/>
      <c r="T52" s="353"/>
    </row>
    <row r="53" spans="1:20" ht="13">
      <c r="A53" s="757" t="s">
        <v>5241</v>
      </c>
      <c r="B53" s="483"/>
      <c r="C53" s="731"/>
      <c r="D53" s="1167"/>
      <c r="E53" s="745">
        <v>3.2</v>
      </c>
      <c r="F53" s="1451" t="s">
        <v>405</v>
      </c>
      <c r="G53" s="746">
        <v>30</v>
      </c>
      <c r="H53" s="746">
        <v>30</v>
      </c>
      <c r="I53" s="746">
        <v>900</v>
      </c>
      <c r="J53" s="1549">
        <v>1423.61</v>
      </c>
      <c r="K53" s="1549">
        <f t="shared" si="1"/>
        <v>47.453666666666663</v>
      </c>
      <c r="L53" s="1445">
        <f>K53*(1-(VLOOKUP($A53,'Cennik numeryczny'!$A$2:$N$1462,14,FALSE)))</f>
        <v>47.453666666666663</v>
      </c>
      <c r="M53" s="1053" t="str">
        <f>VLOOKUP($A53,'Cennik numeryczny'!$A$2:$K$1857,10,FALSE)</f>
        <v>S</v>
      </c>
      <c r="N53" s="1071">
        <f>VLOOKUP($A53,'Cennik numeryczny'!$A$2:$K$1857,11,FALSE)</f>
        <v>30</v>
      </c>
      <c r="O53" s="816" t="s">
        <v>3827</v>
      </c>
      <c r="P53" s="503"/>
      <c r="Q53" s="992"/>
      <c r="R53" s="563"/>
      <c r="S53" s="353"/>
      <c r="T53" s="353"/>
    </row>
    <row r="54" spans="1:20" ht="13.5" thickBot="1">
      <c r="A54" s="756" t="s">
        <v>5242</v>
      </c>
      <c r="B54" s="484"/>
      <c r="C54" s="779"/>
      <c r="D54" s="1168"/>
      <c r="E54" s="1169">
        <v>4</v>
      </c>
      <c r="F54" s="1075" t="s">
        <v>405</v>
      </c>
      <c r="G54" s="1170">
        <v>30</v>
      </c>
      <c r="H54" s="1170">
        <v>30</v>
      </c>
      <c r="I54" s="1170">
        <v>900</v>
      </c>
      <c r="J54" s="1547">
        <v>1363.58</v>
      </c>
      <c r="K54" s="1547">
        <f t="shared" si="1"/>
        <v>45.452666666666666</v>
      </c>
      <c r="L54" s="1417">
        <f>K54*(1-(VLOOKUP($A54,'Cennik numeryczny'!$A$2:$N$1462,14,FALSE)))</f>
        <v>45.452666666666666</v>
      </c>
      <c r="M54" s="1068" t="str">
        <f>VLOOKUP($A54,'Cennik numeryczny'!$A$2:$K$1857,10,FALSE)</f>
        <v>S</v>
      </c>
      <c r="N54" s="1178">
        <f>VLOOKUP($A54,'Cennik numeryczny'!$A$2:$K$1857,11,FALSE)</f>
        <v>30</v>
      </c>
      <c r="O54" s="1063" t="s">
        <v>3827</v>
      </c>
      <c r="P54" s="503"/>
      <c r="Q54" s="992"/>
      <c r="R54" s="563"/>
      <c r="S54" s="353"/>
      <c r="T54" s="353"/>
    </row>
    <row r="55" spans="1:20" ht="13.5" thickTop="1">
      <c r="A55" s="770" t="s">
        <v>1299</v>
      </c>
      <c r="B55" s="716" t="s">
        <v>903</v>
      </c>
      <c r="C55" s="771" t="s">
        <v>514</v>
      </c>
      <c r="D55" s="1035" t="s">
        <v>3506</v>
      </c>
      <c r="E55" s="893">
        <v>2</v>
      </c>
      <c r="F55" s="771" t="s">
        <v>405</v>
      </c>
      <c r="G55" s="15">
        <v>30</v>
      </c>
      <c r="H55" s="1741">
        <v>30</v>
      </c>
      <c r="I55" s="1308">
        <v>900</v>
      </c>
      <c r="J55" s="1551">
        <v>1866.85</v>
      </c>
      <c r="K55" s="1551">
        <f t="shared" si="0"/>
        <v>62.228333333333332</v>
      </c>
      <c r="L55" s="1391">
        <f>K55*(1-(VLOOKUP($A55,'Cennik numeryczny'!$A$2:$N$1462,14,FALSE)))</f>
        <v>62.228333333333332</v>
      </c>
      <c r="M55" s="1065" t="str">
        <f>VLOOKUP($A55,'Cennik numeryczny'!$A$2:$K$1857,10,FALSE)</f>
        <v>C</v>
      </c>
      <c r="N55" s="1069">
        <f>VLOOKUP($A55,'Cennik numeryczny'!$A$2:$K$1857,11,FALSE)</f>
        <v>900</v>
      </c>
      <c r="O55" s="1044" t="s">
        <v>3827</v>
      </c>
      <c r="P55" s="503"/>
      <c r="Q55" s="992"/>
      <c r="R55" s="563"/>
      <c r="S55" s="353"/>
      <c r="T55" s="353"/>
    </row>
    <row r="56" spans="1:20" ht="13.5" thickBot="1">
      <c r="A56" s="756" t="s">
        <v>3505</v>
      </c>
      <c r="B56" s="676"/>
      <c r="C56" s="780"/>
      <c r="D56" s="779"/>
      <c r="E56" s="1169">
        <v>3</v>
      </c>
      <c r="F56" s="1075" t="s">
        <v>405</v>
      </c>
      <c r="G56" s="1170">
        <v>30</v>
      </c>
      <c r="H56" s="1170">
        <v>30</v>
      </c>
      <c r="I56" s="1170">
        <v>900</v>
      </c>
      <c r="J56" s="1547">
        <v>1512.79</v>
      </c>
      <c r="K56" s="1547">
        <f t="shared" ref="K56:K67" si="2">J56/G56</f>
        <v>50.426333333333332</v>
      </c>
      <c r="L56" s="1417">
        <f>K56*(1-(VLOOKUP($A56,'Cennik numeryczny'!$A$2:$N$1462,14,FALSE)))</f>
        <v>50.426333333333332</v>
      </c>
      <c r="M56" s="1072" t="str">
        <f>VLOOKUP($A56,'Cennik numeryczny'!$A$2:$K$1857,10,FALSE)</f>
        <v>C</v>
      </c>
      <c r="N56" s="1073">
        <f>VLOOKUP($A56,'Cennik numeryczny'!$A$2:$K$1857,11,FALSE)</f>
        <v>900</v>
      </c>
      <c r="O56" s="1074" t="s">
        <v>3827</v>
      </c>
      <c r="P56" s="503"/>
      <c r="Q56" s="992"/>
      <c r="R56" s="563"/>
      <c r="S56" s="353"/>
      <c r="T56" s="353"/>
    </row>
    <row r="57" spans="1:20" s="1205" customFormat="1" ht="13.5" thickTop="1">
      <c r="A57" s="1621" t="s">
        <v>5037</v>
      </c>
      <c r="B57" s="1245" t="s">
        <v>5036</v>
      </c>
      <c r="C57" s="1246" t="s">
        <v>514</v>
      </c>
      <c r="D57" s="1246" t="s">
        <v>5038</v>
      </c>
      <c r="E57" s="1082">
        <v>2.5</v>
      </c>
      <c r="F57" s="1082" t="s">
        <v>405</v>
      </c>
      <c r="G57" s="1308">
        <v>30</v>
      </c>
      <c r="H57" s="15">
        <v>30</v>
      </c>
      <c r="I57" s="1308">
        <v>900</v>
      </c>
      <c r="J57" s="2594">
        <v>1605.75</v>
      </c>
      <c r="K57" s="2594">
        <f t="shared" si="2"/>
        <v>53.524999999999999</v>
      </c>
      <c r="L57" s="2598">
        <f>K57*(1-(VLOOKUP($A57,'Cennik numeryczny'!$A$2:$N$1462,14,FALSE)))</f>
        <v>53.524999999999999</v>
      </c>
      <c r="M57" s="1082" t="str">
        <f>VLOOKUP($A57,'Cennik numeryczny'!$A$2:$K$1857,10,FALSE)</f>
        <v>C</v>
      </c>
      <c r="N57" s="1082">
        <f>VLOOKUP($A57,'Cennik numeryczny'!$A$2:$K$1857,11,FALSE)</f>
        <v>900</v>
      </c>
      <c r="O57" s="1742" t="s">
        <v>3827</v>
      </c>
      <c r="P57" s="503"/>
      <c r="Q57" s="1188"/>
      <c r="R57" s="1189"/>
      <c r="S57" s="1190"/>
      <c r="T57" s="1216"/>
    </row>
    <row r="58" spans="1:20" s="1205" customFormat="1" ht="13">
      <c r="A58" s="1250" t="s">
        <v>5034</v>
      </c>
      <c r="B58" s="1245"/>
      <c r="C58" s="1246"/>
      <c r="D58" s="1246"/>
      <c r="E58" s="1251">
        <v>3.2</v>
      </c>
      <c r="F58" s="1252" t="s">
        <v>405</v>
      </c>
      <c r="G58" s="1253">
        <v>30</v>
      </c>
      <c r="H58" s="1253">
        <v>30</v>
      </c>
      <c r="I58" s="1253">
        <v>900</v>
      </c>
      <c r="J58" s="1656">
        <v>1512.75</v>
      </c>
      <c r="K58" s="1656">
        <f t="shared" si="2"/>
        <v>50.424999999999997</v>
      </c>
      <c r="L58" s="2593">
        <f>K58*(1-(VLOOKUP($A58,'Cennik numeryczny'!$A$2:$N$1462,14,FALSE)))</f>
        <v>50.424999999999997</v>
      </c>
      <c r="M58" s="1254" t="str">
        <f>VLOOKUP($A58,'Cennik numeryczny'!$A$2:$K$1857,10,FALSE)</f>
        <v>S</v>
      </c>
      <c r="N58" s="1255">
        <f>VLOOKUP($A58,'Cennik numeryczny'!$A$2:$K$1857,11,FALSE)</f>
        <v>30</v>
      </c>
      <c r="O58" s="1256" t="s">
        <v>3827</v>
      </c>
      <c r="P58" s="503"/>
      <c r="Q58" s="1188"/>
      <c r="R58" s="1189"/>
      <c r="S58" s="1190"/>
      <c r="T58" s="1216"/>
    </row>
    <row r="59" spans="1:20" s="1205" customFormat="1" ht="13.5" thickBot="1">
      <c r="A59" s="2065" t="s">
        <v>5035</v>
      </c>
      <c r="B59" s="1268"/>
      <c r="C59" s="1257"/>
      <c r="D59" s="1269"/>
      <c r="E59" s="2066">
        <v>4</v>
      </c>
      <c r="F59" s="1257" t="s">
        <v>405</v>
      </c>
      <c r="G59" s="1276">
        <v>30</v>
      </c>
      <c r="H59" s="1276">
        <v>30</v>
      </c>
      <c r="I59" s="1276">
        <v>900</v>
      </c>
      <c r="J59" s="1663">
        <v>1566.45</v>
      </c>
      <c r="K59" s="1663">
        <f t="shared" si="2"/>
        <v>52.215000000000003</v>
      </c>
      <c r="L59" s="1502">
        <f>K59*(1-(VLOOKUP($A59,'Cennik numeryczny'!$A$2:$N$1462,14,FALSE)))</f>
        <v>52.215000000000003</v>
      </c>
      <c r="M59" s="1479" t="str">
        <f>VLOOKUP($A59,'Cennik numeryczny'!$A$2:$K$1857,10,FALSE)</f>
        <v>A</v>
      </c>
      <c r="N59" s="1686">
        <f>VLOOKUP($A59,'Cennik numeryczny'!$A$2:$K$1857,11,FALSE)</f>
        <v>30</v>
      </c>
      <c r="O59" s="1668" t="s">
        <v>3827</v>
      </c>
      <c r="P59" s="503"/>
      <c r="Q59" s="1188"/>
      <c r="R59" s="1189"/>
      <c r="S59" s="1190"/>
      <c r="T59" s="1216"/>
    </row>
    <row r="60" spans="1:20" s="1205" customFormat="1" ht="13.5" thickTop="1">
      <c r="A60" s="456">
        <v>1333240300</v>
      </c>
      <c r="B60" s="1265" t="s">
        <v>5402</v>
      </c>
      <c r="C60" s="731" t="s">
        <v>5403</v>
      </c>
      <c r="D60" s="1167" t="s">
        <v>5404</v>
      </c>
      <c r="E60" s="888">
        <v>2.4</v>
      </c>
      <c r="F60" s="888" t="s">
        <v>241</v>
      </c>
      <c r="G60" s="769">
        <v>25</v>
      </c>
      <c r="H60" s="769">
        <v>40</v>
      </c>
      <c r="I60" s="769">
        <v>1000</v>
      </c>
      <c r="J60" s="1543">
        <v>2855</v>
      </c>
      <c r="K60" s="1543">
        <f t="shared" si="2"/>
        <v>114.2</v>
      </c>
      <c r="L60" s="1405">
        <f>K60*(1-(VLOOKUP($A60,'Cennik numeryczny'!$A$2:$N$1462,14,FALSE)))</f>
        <v>114.2</v>
      </c>
      <c r="M60" s="1406" t="str">
        <f>VLOOKUP($A60,'Cennik numeryczny'!$A$2:$K$1857,10,FALSE)</f>
        <v>C</v>
      </c>
      <c r="N60" s="1407">
        <f>VLOOKUP($A60,'Cennik numeryczny'!$A$2:$K$1857,11,FALSE)</f>
        <v>500</v>
      </c>
      <c r="O60" s="1408" t="s">
        <v>3827</v>
      </c>
      <c r="P60" s="503"/>
      <c r="Q60" s="1188"/>
      <c r="R60" s="1189"/>
      <c r="S60" s="1190"/>
      <c r="T60" s="1216"/>
    </row>
    <row r="61" spans="1:20" s="1205" customFormat="1" ht="13">
      <c r="A61" s="757">
        <v>1333320300</v>
      </c>
      <c r="B61" s="483"/>
      <c r="C61" s="731"/>
      <c r="D61" s="1167"/>
      <c r="E61" s="890">
        <v>3.2</v>
      </c>
      <c r="F61" s="890" t="s">
        <v>241</v>
      </c>
      <c r="G61" s="892">
        <v>25</v>
      </c>
      <c r="H61" s="892">
        <v>40</v>
      </c>
      <c r="I61" s="892">
        <v>1000</v>
      </c>
      <c r="J61" s="1545">
        <v>2695</v>
      </c>
      <c r="K61" s="1545">
        <f t="shared" si="2"/>
        <v>107.8</v>
      </c>
      <c r="L61" s="1396">
        <f>K61*(1-(VLOOKUP($A61,'Cennik numeryczny'!$A$2:$N$1462,14,FALSE)))</f>
        <v>107.8</v>
      </c>
      <c r="M61" s="1070" t="str">
        <f>VLOOKUP($A61,'Cennik numeryczny'!$A$2:$K$1857,10,FALSE)</f>
        <v>C</v>
      </c>
      <c r="N61" s="1071">
        <f>VLOOKUP($A61,'Cennik numeryczny'!$A$2:$K$1857,11,FALSE)</f>
        <v>500</v>
      </c>
      <c r="O61" s="816" t="s">
        <v>3827</v>
      </c>
      <c r="P61" s="503"/>
      <c r="Q61" s="1188"/>
      <c r="R61" s="1189"/>
      <c r="S61" s="1190"/>
      <c r="T61" s="1216"/>
    </row>
    <row r="62" spans="1:20" s="1205" customFormat="1" ht="13.5" thickBot="1">
      <c r="A62" s="836">
        <v>1333400300</v>
      </c>
      <c r="B62" s="484"/>
      <c r="C62" s="779"/>
      <c r="D62" s="1168"/>
      <c r="E62" s="974">
        <v>4</v>
      </c>
      <c r="F62" s="974" t="s">
        <v>241</v>
      </c>
      <c r="G62" s="841">
        <v>25</v>
      </c>
      <c r="H62" s="841">
        <v>40</v>
      </c>
      <c r="I62" s="841">
        <v>1000</v>
      </c>
      <c r="J62" s="1557">
        <v>2695</v>
      </c>
      <c r="K62" s="1557">
        <f t="shared" si="2"/>
        <v>107.8</v>
      </c>
      <c r="L62" s="1400">
        <f>K62*(1-(VLOOKUP($A62,'Cennik numeryczny'!$A$2:$N$1462,14,FALSE)))</f>
        <v>107.8</v>
      </c>
      <c r="M62" s="1061" t="str">
        <f>VLOOKUP($A62,'Cennik numeryczny'!$A$2:$K$1857,10,FALSE)</f>
        <v>C</v>
      </c>
      <c r="N62" s="1073">
        <f>VLOOKUP($A62,'Cennik numeryczny'!$A$2:$K$1857,11,FALSE)</f>
        <v>500</v>
      </c>
      <c r="O62" s="1074" t="s">
        <v>3827</v>
      </c>
      <c r="P62" s="503"/>
      <c r="Q62" s="1188"/>
      <c r="R62" s="1189"/>
      <c r="S62" s="1190"/>
      <c r="T62" s="1216"/>
    </row>
    <row r="63" spans="1:20" s="1226" customFormat="1" ht="13.5" thickTop="1">
      <c r="A63" s="1264">
        <v>1335240300</v>
      </c>
      <c r="B63" s="1265" t="s">
        <v>4490</v>
      </c>
      <c r="C63" s="1246" t="s">
        <v>4500</v>
      </c>
      <c r="D63" s="1266" t="s">
        <v>4499</v>
      </c>
      <c r="E63" s="1247">
        <v>2.4</v>
      </c>
      <c r="F63" s="1248" t="s">
        <v>241</v>
      </c>
      <c r="G63" s="1249">
        <v>25</v>
      </c>
      <c r="H63" s="1249">
        <v>40</v>
      </c>
      <c r="I63" s="1249">
        <v>1000</v>
      </c>
      <c r="J63" s="2591">
        <v>6755</v>
      </c>
      <c r="K63" s="2591">
        <f t="shared" si="2"/>
        <v>270.2</v>
      </c>
      <c r="L63" s="2592">
        <f>K63*(1-(VLOOKUP($A63,'Cennik numeryczny'!$A$2:$N$1462,14,FALSE)))</f>
        <v>270.2</v>
      </c>
      <c r="M63" s="1471" t="str">
        <f>VLOOKUP($A63,'Cennik numeryczny'!$A$2:$K$1857,10,FALSE)</f>
        <v>C</v>
      </c>
      <c r="N63" s="1743">
        <f>VLOOKUP($A63,'Cennik numeryczny'!$A$2:$K$1857,11,FALSE)</f>
        <v>500</v>
      </c>
      <c r="O63" s="1654" t="s">
        <v>3827</v>
      </c>
      <c r="P63" s="503"/>
      <c r="Q63" s="1188"/>
      <c r="R63" s="1189"/>
      <c r="S63" s="1190"/>
      <c r="T63" s="1190"/>
    </row>
    <row r="64" spans="1:20" s="1226" customFormat="1" ht="13.5" thickBot="1">
      <c r="A64" s="1267">
        <v>1335320300</v>
      </c>
      <c r="B64" s="1268"/>
      <c r="C64" s="1269"/>
      <c r="D64" s="1257"/>
      <c r="E64" s="1258">
        <v>3.2</v>
      </c>
      <c r="F64" s="1259" t="s">
        <v>241</v>
      </c>
      <c r="G64" s="1260">
        <v>25</v>
      </c>
      <c r="H64" s="1260">
        <v>40</v>
      </c>
      <c r="I64" s="1260">
        <v>1000</v>
      </c>
      <c r="J64" s="1666">
        <v>6755</v>
      </c>
      <c r="K64" s="1666">
        <f t="shared" si="2"/>
        <v>270.2</v>
      </c>
      <c r="L64" s="2599">
        <f>K64*(1-(VLOOKUP($A64,'Cennik numeryczny'!$A$2:$N$1462,14,FALSE)))</f>
        <v>270.2</v>
      </c>
      <c r="M64" s="1261" t="str">
        <f>VLOOKUP($A64,'Cennik numeryczny'!$A$2:$K$1857,10,FALSE)</f>
        <v>C</v>
      </c>
      <c r="N64" s="1262">
        <f>VLOOKUP($A64,'Cennik numeryczny'!$A$2:$K$1857,11,FALSE)</f>
        <v>500</v>
      </c>
      <c r="O64" s="1263" t="s">
        <v>3827</v>
      </c>
      <c r="P64" s="503"/>
      <c r="Q64" s="1188"/>
      <c r="R64" s="1189"/>
      <c r="S64" s="1190"/>
      <c r="T64" s="1190"/>
    </row>
    <row r="65" spans="1:20" ht="13.5" thickTop="1">
      <c r="A65" s="842">
        <v>1336252800</v>
      </c>
      <c r="B65" s="483" t="s">
        <v>3504</v>
      </c>
      <c r="C65" s="731" t="s">
        <v>515</v>
      </c>
      <c r="D65" s="1167" t="s">
        <v>3507</v>
      </c>
      <c r="E65" s="893">
        <v>2.5</v>
      </c>
      <c r="F65" s="893" t="s">
        <v>405</v>
      </c>
      <c r="G65" s="847">
        <v>30</v>
      </c>
      <c r="H65" s="847">
        <v>30</v>
      </c>
      <c r="I65" s="847">
        <v>900</v>
      </c>
      <c r="J65" s="1551">
        <v>1173.78</v>
      </c>
      <c r="K65" s="1551">
        <f t="shared" si="2"/>
        <v>39.125999999999998</v>
      </c>
      <c r="L65" s="1391">
        <f>K65*(1-(VLOOKUP($A65,'Cennik numeryczny'!$A$2:$N$1462,14,FALSE)))</f>
        <v>39.125999999999998</v>
      </c>
      <c r="M65" s="1065" t="str">
        <f>VLOOKUP($A65,'Cennik numeryczny'!$A$2:$K$1857,10,FALSE)</f>
        <v>C</v>
      </c>
      <c r="N65" s="1069">
        <f>VLOOKUP($A65,'Cennik numeryczny'!$A$2:$K$1857,11,FALSE)</f>
        <v>900</v>
      </c>
      <c r="O65" s="1044" t="s">
        <v>3827</v>
      </c>
      <c r="P65" s="503"/>
      <c r="Q65" s="992"/>
      <c r="R65" s="563"/>
      <c r="S65" s="353"/>
      <c r="T65" s="353"/>
    </row>
    <row r="66" spans="1:20" ht="13">
      <c r="A66" s="757">
        <v>1336302800</v>
      </c>
      <c r="B66" s="483"/>
      <c r="C66" s="731"/>
      <c r="D66" s="1167"/>
      <c r="E66" s="890">
        <v>3</v>
      </c>
      <c r="F66" s="890" t="s">
        <v>405</v>
      </c>
      <c r="G66" s="892">
        <v>30</v>
      </c>
      <c r="H66" s="892">
        <v>30</v>
      </c>
      <c r="I66" s="892">
        <v>900</v>
      </c>
      <c r="J66" s="1545">
        <v>1235.31</v>
      </c>
      <c r="K66" s="1545">
        <f t="shared" si="2"/>
        <v>41.177</v>
      </c>
      <c r="L66" s="1396">
        <f>K66*(1-(VLOOKUP($A66,'Cennik numeryczny'!$A$2:$N$1462,14,FALSE)))</f>
        <v>41.177</v>
      </c>
      <c r="M66" s="1070" t="str">
        <f>VLOOKUP($A66,'Cennik numeryczny'!$A$2:$K$1857,10,FALSE)</f>
        <v>A</v>
      </c>
      <c r="N66" s="1071">
        <f>VLOOKUP($A66,'Cennik numeryczny'!$A$2:$K$1857,11,FALSE)</f>
        <v>30</v>
      </c>
      <c r="O66" s="816" t="s">
        <v>3827</v>
      </c>
      <c r="P66" s="503"/>
      <c r="Q66" s="992"/>
      <c r="R66" s="563"/>
      <c r="S66" s="353"/>
      <c r="T66" s="353"/>
    </row>
    <row r="67" spans="1:20" ht="13.5" thickBot="1">
      <c r="A67" s="836">
        <v>1336402800</v>
      </c>
      <c r="B67" s="484"/>
      <c r="C67" s="779"/>
      <c r="D67" s="1168"/>
      <c r="E67" s="974">
        <v>4</v>
      </c>
      <c r="F67" s="974" t="s">
        <v>405</v>
      </c>
      <c r="G67" s="841">
        <v>30</v>
      </c>
      <c r="H67" s="841">
        <v>30</v>
      </c>
      <c r="I67" s="841">
        <v>900</v>
      </c>
      <c r="J67" s="1557">
        <v>1210.25</v>
      </c>
      <c r="K67" s="1557">
        <f t="shared" si="2"/>
        <v>40.341666666666669</v>
      </c>
      <c r="L67" s="1400">
        <f>K67*(1-(VLOOKUP($A67,'Cennik numeryczny'!$A$2:$N$1462,14,FALSE)))</f>
        <v>40.341666666666669</v>
      </c>
      <c r="M67" s="1061" t="str">
        <f>VLOOKUP($A67,'Cennik numeryczny'!$A$2:$K$1857,10,FALSE)</f>
        <v>A</v>
      </c>
      <c r="N67" s="1073">
        <f>VLOOKUP($A67,'Cennik numeryczny'!$A$2:$K$1857,11,FALSE)</f>
        <v>30</v>
      </c>
      <c r="O67" s="1074" t="s">
        <v>3827</v>
      </c>
      <c r="P67" s="503"/>
      <c r="Q67" s="992"/>
      <c r="R67" s="563"/>
      <c r="S67" s="353"/>
      <c r="T67" s="353"/>
    </row>
    <row r="68" spans="1:20" ht="13.5" thickTop="1">
      <c r="A68" s="842">
        <v>1340252800</v>
      </c>
      <c r="B68" s="483" t="s">
        <v>904</v>
      </c>
      <c r="C68" s="731" t="s">
        <v>515</v>
      </c>
      <c r="D68" s="1167" t="s">
        <v>516</v>
      </c>
      <c r="E68" s="893">
        <v>2.5</v>
      </c>
      <c r="F68" s="893" t="s">
        <v>405</v>
      </c>
      <c r="G68" s="847">
        <v>30</v>
      </c>
      <c r="H68" s="847">
        <v>30</v>
      </c>
      <c r="I68" s="847">
        <v>900</v>
      </c>
      <c r="J68" s="1551">
        <v>1440.9999999999998</v>
      </c>
      <c r="K68" s="1551">
        <f>J68/G68</f>
        <v>48.033333333333324</v>
      </c>
      <c r="L68" s="1391">
        <f>K68*(1-(VLOOKUP($A68,'Cennik numeryczny'!$A$2:$N$1462,14,FALSE)))</f>
        <v>48.033333333333324</v>
      </c>
      <c r="M68" s="1042" t="str">
        <f>VLOOKUP($A68,'Cennik numeryczny'!$A$2:$K$1857,10,FALSE)</f>
        <v>A</v>
      </c>
      <c r="N68" s="1407">
        <f>VLOOKUP($A68,'Cennik numeryczny'!$A$2:$K$1857,11,FALSE)</f>
        <v>30</v>
      </c>
      <c r="O68" s="1408" t="s">
        <v>3827</v>
      </c>
      <c r="P68" s="503"/>
      <c r="Q68" s="992"/>
      <c r="R68" s="563"/>
      <c r="S68" s="353"/>
      <c r="T68" s="353"/>
    </row>
    <row r="69" spans="1:20" ht="13">
      <c r="A69" s="456">
        <v>1340302800</v>
      </c>
      <c r="B69" s="483"/>
      <c r="C69" s="731"/>
      <c r="D69" s="1167"/>
      <c r="E69" s="888">
        <v>3</v>
      </c>
      <c r="F69" s="888" t="s">
        <v>405</v>
      </c>
      <c r="G69" s="769">
        <v>30</v>
      </c>
      <c r="H69" s="769">
        <v>30</v>
      </c>
      <c r="I69" s="769">
        <v>900</v>
      </c>
      <c r="J69" s="1543">
        <v>1484.28</v>
      </c>
      <c r="K69" s="1543">
        <f t="shared" si="0"/>
        <v>49.475999999999999</v>
      </c>
      <c r="L69" s="1405">
        <f>K69*(1-(VLOOKUP($A69,'Cennik numeryczny'!$A$2:$N$1462,14,FALSE)))</f>
        <v>49.475999999999999</v>
      </c>
      <c r="M69" s="1406" t="str">
        <f>VLOOKUP($A69,'Cennik numeryczny'!$A$2:$K$1857,10,FALSE)</f>
        <v>A</v>
      </c>
      <c r="N69" s="1407">
        <f>VLOOKUP($A69,'Cennik numeryczny'!$A$2:$K$1857,11,FALSE)</f>
        <v>30</v>
      </c>
      <c r="O69" s="1408" t="s">
        <v>3827</v>
      </c>
      <c r="P69" s="503"/>
      <c r="Q69" s="992"/>
      <c r="R69" s="563"/>
      <c r="S69" s="353"/>
      <c r="T69" s="353"/>
    </row>
    <row r="70" spans="1:20" ht="13.5" thickBot="1">
      <c r="A70" s="756">
        <v>1340402800</v>
      </c>
      <c r="B70" s="484"/>
      <c r="C70" s="779"/>
      <c r="D70" s="1168"/>
      <c r="E70" s="1169">
        <v>4</v>
      </c>
      <c r="F70" s="1169" t="s">
        <v>405</v>
      </c>
      <c r="G70" s="1170">
        <v>30</v>
      </c>
      <c r="H70" s="1170">
        <v>30</v>
      </c>
      <c r="I70" s="1170">
        <v>900</v>
      </c>
      <c r="J70" s="1547">
        <v>1419.23</v>
      </c>
      <c r="K70" s="1547">
        <f t="shared" si="0"/>
        <v>47.30766666666667</v>
      </c>
      <c r="L70" s="1417">
        <f>K70*(1-(VLOOKUP($A70,'Cennik numeryczny'!$A$2:$N$1462,14,FALSE)))</f>
        <v>47.30766666666667</v>
      </c>
      <c r="M70" s="1068" t="str">
        <f>VLOOKUP($A70,'Cennik numeryczny'!$A$2:$K$1857,10,FALSE)</f>
        <v>A</v>
      </c>
      <c r="N70" s="1178">
        <f>VLOOKUP($A70,'Cennik numeryczny'!$A$2:$K$1857,11,FALSE)</f>
        <v>30</v>
      </c>
      <c r="O70" s="1063" t="s">
        <v>3827</v>
      </c>
      <c r="P70" s="503"/>
      <c r="Q70" s="992"/>
      <c r="R70" s="563"/>
      <c r="S70" s="353"/>
      <c r="T70" s="353"/>
    </row>
    <row r="71" spans="1:20" ht="13.5" thickTop="1">
      <c r="A71" s="842">
        <v>1343202800</v>
      </c>
      <c r="B71" s="483" t="s">
        <v>1272</v>
      </c>
      <c r="C71" s="731" t="s">
        <v>515</v>
      </c>
      <c r="D71" s="1167" t="s">
        <v>1273</v>
      </c>
      <c r="E71" s="893">
        <v>2</v>
      </c>
      <c r="F71" s="731" t="s">
        <v>405</v>
      </c>
      <c r="G71" s="850">
        <v>30</v>
      </c>
      <c r="H71" s="850">
        <v>30</v>
      </c>
      <c r="I71" s="850">
        <v>900</v>
      </c>
      <c r="J71" s="1551">
        <v>1945.9999999999998</v>
      </c>
      <c r="K71" s="1551">
        <f>J71/G71</f>
        <v>64.86666666666666</v>
      </c>
      <c r="L71" s="1391">
        <f>K71*(1-(VLOOKUP($A71,'Cennik numeryczny'!$A$2:$N$1462,14,FALSE)))</f>
        <v>64.86666666666666</v>
      </c>
      <c r="M71" s="1065" t="str">
        <f>VLOOKUP($A71,'Cennik numeryczny'!$A$2:$K$1857,10,FALSE)</f>
        <v>C</v>
      </c>
      <c r="N71" s="1069">
        <f>VLOOKUP($A71,'Cennik numeryczny'!$A$2:$K$1857,11,FALSE)</f>
        <v>900</v>
      </c>
      <c r="O71" s="1044" t="s">
        <v>3827</v>
      </c>
      <c r="P71" s="503"/>
      <c r="Q71" s="992"/>
      <c r="R71" s="563"/>
      <c r="S71" s="353"/>
      <c r="T71" s="353"/>
    </row>
    <row r="72" spans="1:20" ht="13">
      <c r="A72" s="757">
        <v>1343252800</v>
      </c>
      <c r="B72" s="483"/>
      <c r="C72" s="731"/>
      <c r="D72" s="1167"/>
      <c r="E72" s="888">
        <v>2.5</v>
      </c>
      <c r="F72" s="891" t="s">
        <v>405</v>
      </c>
      <c r="G72" s="892">
        <v>30</v>
      </c>
      <c r="H72" s="892">
        <v>30</v>
      </c>
      <c r="I72" s="892">
        <v>900</v>
      </c>
      <c r="J72" s="1545">
        <v>1826.7199999999998</v>
      </c>
      <c r="K72" s="1545">
        <f>J72/G72</f>
        <v>60.890666666666661</v>
      </c>
      <c r="L72" s="1396">
        <f>K72*(1-(VLOOKUP($A72,'Cennik numeryczny'!$A$2:$N$1462,14,FALSE)))</f>
        <v>60.890666666666661</v>
      </c>
      <c r="M72" s="1070" t="str">
        <f>VLOOKUP($A72,'Cennik numeryczny'!$A$2:$K$1857,10,FALSE)</f>
        <v>A</v>
      </c>
      <c r="N72" s="1071">
        <f>VLOOKUP($A72,'Cennik numeryczny'!$A$2:$K$1857,11,FALSE)</f>
        <v>30</v>
      </c>
      <c r="O72" s="816" t="s">
        <v>3827</v>
      </c>
      <c r="P72" s="503"/>
      <c r="Q72" s="992"/>
      <c r="R72" s="563"/>
      <c r="S72" s="353"/>
      <c r="T72" s="353"/>
    </row>
    <row r="73" spans="1:20" ht="13">
      <c r="A73" s="1166">
        <v>1343302800</v>
      </c>
      <c r="B73" s="483"/>
      <c r="C73" s="731"/>
      <c r="D73" s="1167"/>
      <c r="E73" s="976">
        <v>3</v>
      </c>
      <c r="F73" s="976" t="s">
        <v>405</v>
      </c>
      <c r="G73" s="850">
        <v>30</v>
      </c>
      <c r="H73" s="850">
        <v>30</v>
      </c>
      <c r="I73" s="850">
        <v>900</v>
      </c>
      <c r="J73" s="1556">
        <v>1775.9999999999998</v>
      </c>
      <c r="K73" s="1543">
        <f t="shared" si="0"/>
        <v>59.199999999999996</v>
      </c>
      <c r="L73" s="1405">
        <f>K73*(1-(VLOOKUP($A73,'Cennik numeryczny'!$A$2:$N$1462,14,FALSE)))</f>
        <v>59.199999999999996</v>
      </c>
      <c r="M73" s="1406" t="str">
        <f>VLOOKUP($A73,'Cennik numeryczny'!$A$2:$K$1857,10,FALSE)</f>
        <v>A</v>
      </c>
      <c r="N73" s="1407">
        <f>VLOOKUP($A73,'Cennik numeryczny'!$A$2:$K$1857,11,FALSE)</f>
        <v>30</v>
      </c>
      <c r="O73" s="1408" t="s">
        <v>3827</v>
      </c>
      <c r="P73" s="503"/>
      <c r="Q73" s="992"/>
      <c r="R73" s="563"/>
      <c r="S73" s="353"/>
      <c r="T73" s="353"/>
    </row>
    <row r="74" spans="1:20" ht="13.5" thickBot="1">
      <c r="A74" s="756">
        <v>1343402800</v>
      </c>
      <c r="B74" s="484"/>
      <c r="C74" s="779"/>
      <c r="D74" s="1168"/>
      <c r="E74" s="1169">
        <v>4.9000000000000004</v>
      </c>
      <c r="F74" s="1169" t="s">
        <v>405</v>
      </c>
      <c r="G74" s="1170">
        <v>30</v>
      </c>
      <c r="H74" s="1170">
        <v>30</v>
      </c>
      <c r="I74" s="1170">
        <v>900</v>
      </c>
      <c r="J74" s="1547">
        <v>1976.57</v>
      </c>
      <c r="K74" s="1547">
        <f>J74/G74</f>
        <v>65.885666666666665</v>
      </c>
      <c r="L74" s="2534">
        <f>K74*(1-(VLOOKUP($A74,'Cennik numeryczny'!$A$2:$N$1462,14,FALSE)))</f>
        <v>65.885666666666665</v>
      </c>
      <c r="M74" s="1171" t="str">
        <f>VLOOKUP($A74,'Cennik numeryczny'!$A$2:$K$1857,10,FALSE)</f>
        <v>A</v>
      </c>
      <c r="N74" s="1073">
        <f>VLOOKUP($A74,'Cennik numeryczny'!$A$2:$K$1857,11,FALSE)</f>
        <v>30</v>
      </c>
      <c r="O74" s="1074" t="s">
        <v>3827</v>
      </c>
      <c r="P74" s="503"/>
      <c r="Q74" s="992"/>
      <c r="R74" s="563"/>
      <c r="S74" s="353"/>
      <c r="T74" s="353"/>
    </row>
    <row r="75" spans="1:20" ht="13.5" thickTop="1">
      <c r="A75" s="842">
        <v>1349240300</v>
      </c>
      <c r="B75" s="483" t="s">
        <v>5467</v>
      </c>
      <c r="C75" s="731" t="s">
        <v>5468</v>
      </c>
      <c r="D75" s="1167" t="s">
        <v>5469</v>
      </c>
      <c r="E75" s="893">
        <v>2.4</v>
      </c>
      <c r="F75" s="893" t="s">
        <v>241</v>
      </c>
      <c r="G75" s="847">
        <v>25</v>
      </c>
      <c r="H75" s="847">
        <v>40</v>
      </c>
      <c r="I75" s="847">
        <v>1000</v>
      </c>
      <c r="J75" s="1551">
        <v>1835</v>
      </c>
      <c r="K75" s="1551">
        <f>J75/G75</f>
        <v>73.400000000000006</v>
      </c>
      <c r="L75" s="1391">
        <f>K75*(1-(VLOOKUP($A75,'Cennik numeryczny'!$A$2:$N$1462,14,FALSE)))</f>
        <v>73.400000000000006</v>
      </c>
      <c r="M75" s="1042" t="str">
        <f>VLOOKUP($A75,'Cennik numeryczny'!$A$2:$K$1857,10,FALSE)</f>
        <v>C</v>
      </c>
      <c r="N75" s="1407">
        <f>VLOOKUP($A75,'Cennik numeryczny'!$A$2:$K$1857,11,FALSE)</f>
        <v>25</v>
      </c>
      <c r="O75" s="1408" t="s">
        <v>3827</v>
      </c>
      <c r="P75" s="503"/>
      <c r="Q75" s="992"/>
      <c r="R75" s="563"/>
      <c r="S75" s="353"/>
      <c r="T75" s="353"/>
    </row>
    <row r="76" spans="1:20" ht="13">
      <c r="A76" s="456">
        <v>1349320300</v>
      </c>
      <c r="B76" s="483"/>
      <c r="C76" s="731"/>
      <c r="D76" s="1167"/>
      <c r="E76" s="888">
        <v>3.2</v>
      </c>
      <c r="F76" s="888" t="s">
        <v>241</v>
      </c>
      <c r="G76" s="769">
        <v>25</v>
      </c>
      <c r="H76" s="769">
        <v>40</v>
      </c>
      <c r="I76" s="769">
        <v>1000</v>
      </c>
      <c r="J76" s="1543">
        <v>1785</v>
      </c>
      <c r="K76" s="1543">
        <f>J76/G76</f>
        <v>71.400000000000006</v>
      </c>
      <c r="L76" s="1405">
        <f>K76*(1-(VLOOKUP($A76,'Cennik numeryczny'!$A$2:$N$1462,14,FALSE)))</f>
        <v>71.400000000000006</v>
      </c>
      <c r="M76" s="1406" t="str">
        <f>VLOOKUP($A76,'Cennik numeryczny'!$A$2:$K$1857,10,FALSE)</f>
        <v>C</v>
      </c>
      <c r="N76" s="1407">
        <f>VLOOKUP($A76,'Cennik numeryczny'!$A$2:$K$1857,11,FALSE)</f>
        <v>750</v>
      </c>
      <c r="O76" s="1408" t="s">
        <v>3827</v>
      </c>
      <c r="P76" s="503"/>
      <c r="Q76" s="992"/>
      <c r="R76" s="563"/>
      <c r="S76" s="353"/>
      <c r="T76" s="353"/>
    </row>
    <row r="77" spans="1:20" ht="13.5" thickBot="1">
      <c r="A77" s="756">
        <v>1349400300</v>
      </c>
      <c r="B77" s="484"/>
      <c r="C77" s="779"/>
      <c r="D77" s="1168"/>
      <c r="E77" s="1169">
        <v>4</v>
      </c>
      <c r="F77" s="1169" t="s">
        <v>241</v>
      </c>
      <c r="G77" s="1170">
        <v>25</v>
      </c>
      <c r="H77" s="1170">
        <v>40</v>
      </c>
      <c r="I77" s="1170">
        <v>1000</v>
      </c>
      <c r="J77" s="1547">
        <v>1715</v>
      </c>
      <c r="K77" s="1547">
        <f>J77/G77</f>
        <v>68.599999999999994</v>
      </c>
      <c r="L77" s="1417">
        <f>K77*(1-(VLOOKUP($A77,'Cennik numeryczny'!$A$2:$N$1462,14,FALSE)))</f>
        <v>68.599999999999994</v>
      </c>
      <c r="M77" s="1068" t="str">
        <f>VLOOKUP($A77,'Cennik numeryczny'!$A$2:$K$1857,10,FALSE)</f>
        <v>C</v>
      </c>
      <c r="N77" s="1178">
        <f>VLOOKUP($A77,'Cennik numeryczny'!$A$2:$K$1857,11,FALSE)</f>
        <v>750</v>
      </c>
      <c r="O77" s="1063" t="s">
        <v>3827</v>
      </c>
      <c r="P77" s="503"/>
      <c r="Q77" s="992"/>
      <c r="R77" s="563"/>
      <c r="S77" s="353"/>
      <c r="T77" s="353"/>
    </row>
    <row r="78" spans="1:20" s="763" customFormat="1" ht="13.5" thickTop="1">
      <c r="A78" s="1166">
        <v>1362402800</v>
      </c>
      <c r="B78" s="483" t="s">
        <v>5048</v>
      </c>
      <c r="C78" s="731" t="s">
        <v>515</v>
      </c>
      <c r="D78" s="1167" t="s">
        <v>5129</v>
      </c>
      <c r="E78" s="976">
        <v>4</v>
      </c>
      <c r="F78" s="976" t="s">
        <v>405</v>
      </c>
      <c r="G78" s="850">
        <v>30</v>
      </c>
      <c r="H78" s="850">
        <v>30</v>
      </c>
      <c r="I78" s="850">
        <v>900</v>
      </c>
      <c r="J78" s="1556">
        <v>1303.95</v>
      </c>
      <c r="K78" s="1543">
        <f>J78/G78</f>
        <v>43.465000000000003</v>
      </c>
      <c r="L78" s="1405">
        <f>K78*(1-(VLOOKUP($A78,'Cennik numeryczny'!$A$2:$N$1462,14,FALSE)))</f>
        <v>43.465000000000003</v>
      </c>
      <c r="M78" s="1086" t="str">
        <f>VLOOKUP($A78,'Cennik numeryczny'!$A$2:$K$1857,10,FALSE)</f>
        <v>C</v>
      </c>
      <c r="N78" s="1089">
        <f>VLOOKUP($A78,'Cennik numeryczny'!$A$2:$K$1857,11,FALSE)</f>
        <v>900</v>
      </c>
      <c r="O78" s="1090" t="s">
        <v>3827</v>
      </c>
      <c r="P78" s="503"/>
      <c r="Q78" s="992"/>
      <c r="R78" s="563"/>
      <c r="S78" s="830"/>
      <c r="T78" s="830"/>
    </row>
    <row r="79" spans="1:20" s="763" customFormat="1" ht="13.5" thickBot="1">
      <c r="A79" s="756" t="s">
        <v>5049</v>
      </c>
      <c r="B79" s="484"/>
      <c r="C79" s="779"/>
      <c r="D79" s="1168"/>
      <c r="E79" s="1169">
        <v>4</v>
      </c>
      <c r="F79" s="1169" t="s">
        <v>406</v>
      </c>
      <c r="G79" s="1170">
        <v>100</v>
      </c>
      <c r="H79" s="1170">
        <v>8</v>
      </c>
      <c r="I79" s="1170">
        <v>800</v>
      </c>
      <c r="J79" s="1547">
        <v>4344.5</v>
      </c>
      <c r="K79" s="1557">
        <f t="shared" si="0"/>
        <v>43.445</v>
      </c>
      <c r="L79" s="1400">
        <f>K79*(1-(VLOOKUP($A79,'Cennik numeryczny'!$A$2:$N$1462,14,FALSE)))</f>
        <v>43.445</v>
      </c>
      <c r="M79" s="1171" t="str">
        <f>VLOOKUP($A79,'Cennik numeryczny'!$A$2:$K$1857,10,FALSE)</f>
        <v>C</v>
      </c>
      <c r="N79" s="1073">
        <f>VLOOKUP($A79,'Cennik numeryczny'!$A$2:$K$1857,11,FALSE)</f>
        <v>800</v>
      </c>
      <c r="O79" s="1074" t="s">
        <v>3827</v>
      </c>
      <c r="P79" s="503"/>
      <c r="Q79" s="992"/>
      <c r="R79" s="563"/>
      <c r="S79" s="830"/>
      <c r="T79" s="830"/>
    </row>
    <row r="80" spans="1:20" s="763" customFormat="1" ht="13.5" thickTop="1">
      <c r="A80" s="1166">
        <v>1364302800</v>
      </c>
      <c r="B80" s="483" t="s">
        <v>5581</v>
      </c>
      <c r="C80" s="731" t="s">
        <v>5582</v>
      </c>
      <c r="D80" s="1167" t="s">
        <v>5583</v>
      </c>
      <c r="E80" s="976">
        <v>3</v>
      </c>
      <c r="F80" s="976" t="s">
        <v>405</v>
      </c>
      <c r="G80" s="850">
        <v>30</v>
      </c>
      <c r="H80" s="850">
        <v>30</v>
      </c>
      <c r="I80" s="850">
        <v>900</v>
      </c>
      <c r="J80" s="1556">
        <v>1452.5</v>
      </c>
      <c r="K80" s="1543">
        <f t="shared" si="0"/>
        <v>48.416666666666664</v>
      </c>
      <c r="L80" s="1405">
        <f>K80*(1-(VLOOKUP($A80,'Cennik numeryczny'!$A$2:$N$1462,14,FALSE)))</f>
        <v>48.416666666666664</v>
      </c>
      <c r="M80" s="1086" t="str">
        <f>VLOOKUP($A80,'Cennik numeryczny'!$A$2:$K$1857,10,FALSE)</f>
        <v>C</v>
      </c>
      <c r="N80" s="1089">
        <f>VLOOKUP($A80,'Cennik numeryczny'!$A$2:$K$1857,11,FALSE)</f>
        <v>900</v>
      </c>
      <c r="O80" s="1090" t="s">
        <v>3827</v>
      </c>
      <c r="P80" s="503"/>
      <c r="Q80" s="992"/>
      <c r="R80" s="563"/>
      <c r="S80" s="830"/>
      <c r="T80" s="830"/>
    </row>
    <row r="81" spans="1:20" s="763" customFormat="1" ht="13.5" thickBot="1">
      <c r="A81" s="756">
        <v>1364402800</v>
      </c>
      <c r="B81" s="484"/>
      <c r="C81" s="779"/>
      <c r="D81" s="1168"/>
      <c r="E81" s="1169">
        <v>4</v>
      </c>
      <c r="F81" s="1169" t="s">
        <v>405</v>
      </c>
      <c r="G81" s="1170">
        <v>30</v>
      </c>
      <c r="H81" s="1170">
        <v>30</v>
      </c>
      <c r="I81" s="1170">
        <v>900</v>
      </c>
      <c r="J81" s="1547">
        <v>1442.5</v>
      </c>
      <c r="K81" s="1543">
        <f t="shared" si="0"/>
        <v>48.083333333333336</v>
      </c>
      <c r="L81" s="1405">
        <f>K81*(1-(VLOOKUP($A81,'Cennik numeryczny'!$A$2:$N$1462,14,FALSE)))</f>
        <v>48.083333333333336</v>
      </c>
      <c r="M81" s="1171" t="str">
        <f>VLOOKUP($A81,'Cennik numeryczny'!$A$2:$K$1857,10,FALSE)</f>
        <v>C</v>
      </c>
      <c r="N81" s="1073">
        <f>VLOOKUP($A81,'Cennik numeryczny'!$A$2:$K$1857,11,FALSE)</f>
        <v>900</v>
      </c>
      <c r="O81" s="1074" t="s">
        <v>3827</v>
      </c>
      <c r="P81" s="503"/>
      <c r="Q81" s="992"/>
      <c r="R81" s="563"/>
      <c r="S81" s="830"/>
      <c r="T81" s="830"/>
    </row>
    <row r="82" spans="1:20" ht="14" thickTop="1" thickBot="1">
      <c r="A82" s="106"/>
      <c r="B82" s="107"/>
      <c r="C82" s="107"/>
      <c r="D82" s="108"/>
      <c r="E82" s="242"/>
      <c r="F82" s="242"/>
      <c r="G82" s="107"/>
      <c r="H82" s="107"/>
      <c r="I82" s="107"/>
      <c r="J82" s="107"/>
      <c r="K82" s="107"/>
      <c r="L82" s="495"/>
      <c r="M82" s="590"/>
      <c r="N82" s="590"/>
      <c r="O82" s="529"/>
      <c r="Q82" s="346"/>
      <c r="R82" s="343"/>
      <c r="S82" s="154"/>
      <c r="T82" s="154"/>
    </row>
    <row r="83" spans="1:20">
      <c r="Q83" s="343"/>
      <c r="R83" s="343"/>
      <c r="S83" s="154"/>
      <c r="T83" s="154"/>
    </row>
    <row r="84" spans="1:20">
      <c r="Q84" s="343"/>
      <c r="R84" s="343"/>
      <c r="S84" s="154"/>
      <c r="T84" s="154"/>
    </row>
    <row r="85" spans="1:20">
      <c r="Q85" s="343"/>
      <c r="R85" s="343"/>
      <c r="S85" s="154"/>
      <c r="T85" s="154"/>
    </row>
    <row r="86" spans="1:20">
      <c r="S86" s="154"/>
      <c r="T86" s="154"/>
    </row>
    <row r="87" spans="1:20">
      <c r="S87" s="154"/>
      <c r="T87" s="154"/>
    </row>
    <row r="88" spans="1:20">
      <c r="S88" s="154"/>
      <c r="T88" s="154"/>
    </row>
    <row r="89" spans="1:20">
      <c r="S89" s="154"/>
      <c r="T89" s="154"/>
    </row>
    <row r="90" spans="1:20">
      <c r="S90" s="154"/>
      <c r="T90" s="154"/>
    </row>
    <row r="91" spans="1:20">
      <c r="S91" s="154"/>
      <c r="T91" s="154"/>
    </row>
    <row r="92" spans="1:20">
      <c r="S92" s="154"/>
      <c r="T92" s="154"/>
    </row>
    <row r="93" spans="1:20">
      <c r="S93" s="154"/>
      <c r="T93" s="154"/>
    </row>
    <row r="94" spans="1:20">
      <c r="S94" s="154"/>
      <c r="T94" s="154"/>
    </row>
    <row r="95" spans="1:20">
      <c r="S95" s="154"/>
      <c r="T95" s="154"/>
    </row>
    <row r="96" spans="1:20">
      <c r="S96" s="154"/>
      <c r="T96" s="154"/>
    </row>
    <row r="97" spans="19:20">
      <c r="S97" s="154"/>
      <c r="T97" s="154"/>
    </row>
    <row r="98" spans="19:20">
      <c r="S98" s="154"/>
      <c r="T98" s="154"/>
    </row>
    <row r="99" spans="19:20">
      <c r="S99" s="154"/>
      <c r="T99" s="154"/>
    </row>
    <row r="100" spans="19:20">
      <c r="S100" s="154"/>
      <c r="T100" s="154"/>
    </row>
    <row r="101" spans="19:20">
      <c r="S101" s="154"/>
      <c r="T101" s="154"/>
    </row>
    <row r="102" spans="19:20">
      <c r="S102" s="154"/>
      <c r="T102" s="154"/>
    </row>
    <row r="103" spans="19:20">
      <c r="S103" s="154"/>
      <c r="T103" s="154"/>
    </row>
    <row r="104" spans="19:20">
      <c r="S104" s="154"/>
      <c r="T104" s="154"/>
    </row>
    <row r="105" spans="19:20">
      <c r="S105" s="154"/>
      <c r="T105" s="154"/>
    </row>
    <row r="106" spans="19:20">
      <c r="S106" s="154"/>
      <c r="T106" s="154"/>
    </row>
    <row r="107" spans="19:20">
      <c r="S107" s="154"/>
      <c r="T107" s="154"/>
    </row>
    <row r="108" spans="19:20">
      <c r="S108" s="154"/>
      <c r="T108" s="154"/>
    </row>
    <row r="109" spans="19:20">
      <c r="S109" s="154"/>
      <c r="T109" s="154"/>
    </row>
    <row r="110" spans="19:20">
      <c r="S110" s="154"/>
      <c r="T110" s="154"/>
    </row>
    <row r="111" spans="19:20">
      <c r="S111" s="154"/>
      <c r="T111" s="154"/>
    </row>
    <row r="112" spans="19:20">
      <c r="S112" s="154"/>
      <c r="T112" s="154"/>
    </row>
    <row r="113" spans="19:20">
      <c r="S113" s="154"/>
      <c r="T113" s="154"/>
    </row>
    <row r="114" spans="19:20">
      <c r="S114" s="154"/>
      <c r="T114" s="154"/>
    </row>
    <row r="115" spans="19:20">
      <c r="S115" s="154"/>
      <c r="T115" s="154"/>
    </row>
    <row r="116" spans="19:20">
      <c r="S116" s="154"/>
      <c r="T116" s="154"/>
    </row>
    <row r="117" spans="19:20">
      <c r="S117" s="154"/>
      <c r="T117" s="154"/>
    </row>
    <row r="118" spans="19:20">
      <c r="S118" s="154"/>
      <c r="T118" s="154"/>
    </row>
    <row r="119" spans="19:20">
      <c r="S119" s="154"/>
      <c r="T119" s="154"/>
    </row>
    <row r="120" spans="19:20">
      <c r="S120" s="154"/>
      <c r="T120" s="154"/>
    </row>
    <row r="121" spans="19:20">
      <c r="S121" s="154"/>
      <c r="T121" s="154"/>
    </row>
    <row r="122" spans="19:20">
      <c r="S122" s="154"/>
      <c r="T122" s="154"/>
    </row>
    <row r="123" spans="19:20">
      <c r="S123" s="154"/>
      <c r="T123" s="154"/>
    </row>
    <row r="124" spans="19:20">
      <c r="S124" s="154"/>
      <c r="T124" s="154"/>
    </row>
    <row r="125" spans="19:20">
      <c r="S125" s="154"/>
      <c r="T125" s="154"/>
    </row>
    <row r="126" spans="19:20">
      <c r="S126" s="154"/>
      <c r="T126" s="154"/>
    </row>
    <row r="127" spans="19:20">
      <c r="S127" s="154"/>
      <c r="T127" s="154"/>
    </row>
    <row r="128" spans="19:20">
      <c r="S128" s="154"/>
      <c r="T128" s="154"/>
    </row>
    <row r="129" spans="19:20">
      <c r="S129" s="154"/>
      <c r="T129" s="154"/>
    </row>
    <row r="130" spans="19:20">
      <c r="S130" s="154"/>
      <c r="T130" s="154"/>
    </row>
    <row r="131" spans="19:20">
      <c r="S131" s="154"/>
      <c r="T131" s="154"/>
    </row>
    <row r="132" spans="19:20">
      <c r="S132" s="154"/>
      <c r="T132" s="154"/>
    </row>
    <row r="133" spans="19:20">
      <c r="S133" s="154"/>
      <c r="T133" s="154"/>
    </row>
    <row r="134" spans="19:20">
      <c r="S134" s="154"/>
      <c r="T134" s="154"/>
    </row>
    <row r="135" spans="19:20">
      <c r="S135" s="154"/>
      <c r="T135" s="154"/>
    </row>
    <row r="136" spans="19:20">
      <c r="S136" s="154"/>
      <c r="T136" s="154"/>
    </row>
    <row r="137" spans="19:20">
      <c r="S137" s="154"/>
      <c r="T137" s="154"/>
    </row>
    <row r="138" spans="19:20">
      <c r="S138" s="154"/>
      <c r="T138" s="154"/>
    </row>
    <row r="139" spans="19:20">
      <c r="S139" s="154"/>
      <c r="T139" s="154"/>
    </row>
    <row r="140" spans="19:20">
      <c r="S140" s="154"/>
      <c r="T140" s="154"/>
    </row>
    <row r="141" spans="19:20">
      <c r="S141" s="154"/>
      <c r="T141" s="154"/>
    </row>
    <row r="142" spans="19:20">
      <c r="S142" s="154"/>
      <c r="T142" s="154"/>
    </row>
    <row r="143" spans="19:20">
      <c r="S143" s="154"/>
      <c r="T143" s="154"/>
    </row>
    <row r="144" spans="19:20">
      <c r="S144" s="154"/>
      <c r="T144" s="154"/>
    </row>
    <row r="145" spans="19:20">
      <c r="S145" s="154"/>
      <c r="T145" s="154"/>
    </row>
    <row r="146" spans="19:20">
      <c r="S146" s="154"/>
      <c r="T146" s="154"/>
    </row>
    <row r="147" spans="19:20">
      <c r="S147" s="154"/>
      <c r="T147" s="154"/>
    </row>
    <row r="148" spans="19:20">
      <c r="S148" s="154"/>
      <c r="T148" s="154"/>
    </row>
    <row r="149" spans="19:20">
      <c r="S149" s="154"/>
      <c r="T149" s="154"/>
    </row>
    <row r="150" spans="19:20">
      <c r="S150" s="154"/>
      <c r="T150" s="154"/>
    </row>
    <row r="151" spans="19:20">
      <c r="S151" s="154"/>
      <c r="T151" s="154"/>
    </row>
    <row r="152" spans="19:20">
      <c r="S152" s="154"/>
      <c r="T152" s="154"/>
    </row>
    <row r="153" spans="19:20">
      <c r="S153" s="154"/>
      <c r="T153" s="154"/>
    </row>
  </sheetData>
  <autoFilter ref="M1:M153" xr:uid="{00000000-0001-0000-1600-000000000000}"/>
  <phoneticPr fontId="0" type="noConversion"/>
  <pageMargins left="0.59055118110236227" right="0.59055118110236227" top="0.78740157480314965" bottom="0.65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ignoredErrors>
    <ignoredError sqref="E35:E36 E30:E31 E4:E15 E17:E21 E23 E40:E41 E45:E47 E38 E25:E28" numberStoredAsText="1"/>
    <ignoredError sqref="F30:F31 F38 F45:F47 F35:F36 F11:F15 F17:F21 F23 F25:F28" twoDigitTextYear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4"/>
  <dimension ref="A1:Q59"/>
  <sheetViews>
    <sheetView zoomScaleNormal="75" workbookViewId="0"/>
  </sheetViews>
  <sheetFormatPr defaultColWidth="9.1796875" defaultRowHeight="12.5"/>
  <cols>
    <col min="1" max="1" width="14.453125" style="6" customWidth="1"/>
    <col min="2" max="2" width="20.54296875" style="6" customWidth="1"/>
    <col min="3" max="3" width="16.54296875" style="6" customWidth="1"/>
    <col min="4" max="4" width="16.81640625" style="6" customWidth="1"/>
    <col min="5" max="5" width="11" style="6" customWidth="1"/>
    <col min="6" max="6" width="12.54296875" style="6" customWidth="1"/>
    <col min="7" max="7" width="10.453125" style="6" customWidth="1"/>
    <col min="8" max="9" width="14.54296875" style="6" customWidth="1"/>
    <col min="10" max="10" width="13.54296875" style="6" customWidth="1"/>
    <col min="11" max="11" width="16.453125" style="1094" customWidth="1"/>
    <col min="12" max="12" width="16.453125" style="6" customWidth="1"/>
    <col min="13" max="13" width="13.1796875" style="6" customWidth="1"/>
    <col min="14" max="15" width="10.453125" style="6" customWidth="1"/>
    <col min="16" max="16" width="13.453125" style="150" customWidth="1"/>
    <col min="17" max="16384" width="9.1796875" style="6"/>
  </cols>
  <sheetData>
    <row r="1" spans="1:17" ht="18">
      <c r="A1" s="18" t="s">
        <v>747</v>
      </c>
      <c r="B1" s="17" t="s">
        <v>3078</v>
      </c>
      <c r="C1" s="8"/>
      <c r="D1" s="8"/>
      <c r="E1" s="8"/>
      <c r="F1" s="8"/>
      <c r="G1" s="8"/>
      <c r="H1" s="8"/>
      <c r="I1" s="8"/>
      <c r="J1" s="8"/>
      <c r="K1" s="1091"/>
      <c r="L1" s="8"/>
      <c r="M1" s="493"/>
      <c r="N1" s="493"/>
      <c r="O1" s="493"/>
      <c r="P1" s="517"/>
    </row>
    <row r="2" spans="1:17" ht="33" customHeight="1" thickBot="1">
      <c r="A2" s="204"/>
      <c r="B2" s="205"/>
      <c r="C2" s="205"/>
      <c r="D2" s="205"/>
      <c r="E2" s="206"/>
      <c r="F2" s="205"/>
      <c r="G2" s="205"/>
      <c r="H2" s="205"/>
      <c r="I2" s="205"/>
      <c r="J2" s="205"/>
      <c r="K2" s="1092"/>
      <c r="L2" s="205"/>
      <c r="M2" s="494"/>
      <c r="N2" s="494"/>
      <c r="O2" s="494"/>
      <c r="P2" s="518"/>
    </row>
    <row r="3" spans="1:17" ht="33" customHeight="1" thickBot="1">
      <c r="A3" s="221" t="s">
        <v>72</v>
      </c>
      <c r="B3" s="220" t="s">
        <v>81</v>
      </c>
      <c r="C3" s="61" t="s">
        <v>807</v>
      </c>
      <c r="D3" s="317" t="s">
        <v>3063</v>
      </c>
      <c r="E3" s="228" t="s">
        <v>94</v>
      </c>
      <c r="F3" s="61" t="s">
        <v>90</v>
      </c>
      <c r="G3" s="61" t="s">
        <v>91</v>
      </c>
      <c r="H3" s="61" t="s">
        <v>105</v>
      </c>
      <c r="I3" s="61" t="s">
        <v>86</v>
      </c>
      <c r="J3" s="104" t="s">
        <v>990</v>
      </c>
      <c r="K3" s="736" t="s">
        <v>991</v>
      </c>
      <c r="L3" s="104" t="s">
        <v>989</v>
      </c>
      <c r="M3" s="755" t="s">
        <v>1184</v>
      </c>
      <c r="N3" s="559" t="s">
        <v>2711</v>
      </c>
      <c r="O3" s="61" t="s">
        <v>1305</v>
      </c>
      <c r="P3" s="514" t="s">
        <v>3824</v>
      </c>
    </row>
    <row r="4" spans="1:17" ht="13.5" thickTop="1">
      <c r="A4" s="456">
        <v>1610243110</v>
      </c>
      <c r="B4" s="483" t="s">
        <v>916</v>
      </c>
      <c r="C4" s="731" t="s">
        <v>815</v>
      </c>
      <c r="D4" s="730" t="s">
        <v>917</v>
      </c>
      <c r="E4" s="890">
        <v>2.4</v>
      </c>
      <c r="F4" s="891" t="s">
        <v>409</v>
      </c>
      <c r="G4" s="892">
        <v>25</v>
      </c>
      <c r="H4" s="892">
        <v>30</v>
      </c>
      <c r="I4" s="892">
        <v>750</v>
      </c>
      <c r="J4" s="1545">
        <v>1137.48</v>
      </c>
      <c r="K4" s="2326">
        <f>'Dopłaty stopowe'!$R$3*G4</f>
        <v>483.07499999999999</v>
      </c>
      <c r="L4" s="2438">
        <f t="shared" ref="L4:L15" si="0">(J4+K4)/G4</f>
        <v>64.822200000000009</v>
      </c>
      <c r="M4" s="1405">
        <f>(J4*(1-(VLOOKUP(A4,'Cennik numeryczny'!$A$2:$N$1462,14,FALSE)))+K4)/G4</f>
        <v>64.822200000000009</v>
      </c>
      <c r="N4" s="1053" t="str">
        <f>VLOOKUP($A4,'Cennik numeryczny'!$A$2:$K$1857,10,FALSE)</f>
        <v>A</v>
      </c>
      <c r="O4" s="1054">
        <f>VLOOKUP($A4,'Cennik numeryczny'!$A$2:$K$1857,11,FALSE)</f>
        <v>25</v>
      </c>
      <c r="P4" s="816" t="s">
        <v>3830</v>
      </c>
      <c r="Q4" s="503"/>
    </row>
    <row r="5" spans="1:17" ht="13">
      <c r="A5" s="757">
        <v>1610323110</v>
      </c>
      <c r="B5" s="483"/>
      <c r="C5" s="731"/>
      <c r="D5" s="1744"/>
      <c r="E5" s="890">
        <v>3.2</v>
      </c>
      <c r="F5" s="891" t="s">
        <v>409</v>
      </c>
      <c r="G5" s="892">
        <v>25</v>
      </c>
      <c r="H5" s="892">
        <v>30</v>
      </c>
      <c r="I5" s="892">
        <v>750</v>
      </c>
      <c r="J5" s="1545">
        <v>1137.48</v>
      </c>
      <c r="K5" s="2326">
        <f>'Dopłaty stopowe'!$R$3*G5</f>
        <v>483.07499999999999</v>
      </c>
      <c r="L5" s="2445">
        <f t="shared" si="0"/>
        <v>64.822200000000009</v>
      </c>
      <c r="M5" s="1396">
        <f>(J5*(1-(VLOOKUP(A5,'Cennik numeryczny'!$A$2:$N$1462,14,FALSE)))+K5)/G5</f>
        <v>64.822200000000009</v>
      </c>
      <c r="N5" s="1053" t="str">
        <f>VLOOKUP($A5,'Cennik numeryczny'!$A$2:$K$1857,10,FALSE)</f>
        <v>A</v>
      </c>
      <c r="O5" s="1054">
        <f>VLOOKUP($A5,'Cennik numeryczny'!$A$2:$K$1857,11,FALSE)</f>
        <v>25</v>
      </c>
      <c r="P5" s="816" t="s">
        <v>3830</v>
      </c>
      <c r="Q5" s="503"/>
    </row>
    <row r="6" spans="1:17" ht="13.5" thickBot="1">
      <c r="A6" s="756">
        <v>1610403110</v>
      </c>
      <c r="B6" s="484"/>
      <c r="C6" s="779"/>
      <c r="D6" s="1745"/>
      <c r="E6" s="1169">
        <v>4</v>
      </c>
      <c r="F6" s="1075" t="s">
        <v>409</v>
      </c>
      <c r="G6" s="1170">
        <v>25</v>
      </c>
      <c r="H6" s="1170">
        <v>30</v>
      </c>
      <c r="I6" s="1170">
        <v>750</v>
      </c>
      <c r="J6" s="1547">
        <v>1137.48</v>
      </c>
      <c r="K6" s="2327">
        <f>'Dopłaty stopowe'!$R$3*G6</f>
        <v>483.07499999999999</v>
      </c>
      <c r="L6" s="2446">
        <f t="shared" si="0"/>
        <v>64.822200000000009</v>
      </c>
      <c r="M6" s="1417">
        <f>(J6*(1-(VLOOKUP(A6,'Cennik numeryczny'!$A$2:$N$1462,14,FALSE)))+K6)/G6</f>
        <v>64.822200000000009</v>
      </c>
      <c r="N6" s="1171" t="str">
        <f>VLOOKUP($A6,'Cennik numeryczny'!$A$2:$K$1857,10,FALSE)</f>
        <v>C</v>
      </c>
      <c r="O6" s="1452">
        <f>VLOOKUP($A6,'Cennik numeryczny'!$A$2:$K$1857,11,FALSE)</f>
        <v>750</v>
      </c>
      <c r="P6" s="1074" t="s">
        <v>3830</v>
      </c>
      <c r="Q6" s="503"/>
    </row>
    <row r="7" spans="1:17" ht="13.5" thickTop="1">
      <c r="A7" s="456">
        <v>1653243110</v>
      </c>
      <c r="B7" s="483" t="s">
        <v>552</v>
      </c>
      <c r="C7" s="731" t="s">
        <v>828</v>
      </c>
      <c r="D7" s="730" t="s">
        <v>923</v>
      </c>
      <c r="E7" s="888">
        <v>2.4</v>
      </c>
      <c r="F7" s="889" t="s">
        <v>409</v>
      </c>
      <c r="G7" s="769">
        <v>25</v>
      </c>
      <c r="H7" s="769">
        <v>30</v>
      </c>
      <c r="I7" s="769">
        <v>750</v>
      </c>
      <c r="J7" s="1543">
        <v>1681.49</v>
      </c>
      <c r="K7" s="2439">
        <f>'Dopłaty stopowe'!$R$9*G7</f>
        <v>600.23249999999996</v>
      </c>
      <c r="L7" s="2438">
        <f t="shared" si="0"/>
        <v>91.268899999999988</v>
      </c>
      <c r="M7" s="1405">
        <f>(J7*(1-(VLOOKUP(A7,'Cennik numeryczny'!$A$2:$N$1462,14,FALSE)))+K7)/G7</f>
        <v>91.268899999999988</v>
      </c>
      <c r="N7" s="1746" t="str">
        <f>VLOOKUP($A7,'Cennik numeryczny'!$A$2:$K$1857,10,FALSE)</f>
        <v>A</v>
      </c>
      <c r="O7" s="1612">
        <f>VLOOKUP($A7,'Cennik numeryczny'!$A$2:$K$1857,11,FALSE)</f>
        <v>25</v>
      </c>
      <c r="P7" s="1408" t="s">
        <v>3830</v>
      </c>
      <c r="Q7" s="503"/>
    </row>
    <row r="8" spans="1:17" ht="13">
      <c r="A8" s="757">
        <v>1653323110</v>
      </c>
      <c r="B8" s="483"/>
      <c r="C8" s="731"/>
      <c r="D8" s="1744"/>
      <c r="E8" s="890">
        <v>3.2</v>
      </c>
      <c r="F8" s="891" t="s">
        <v>409</v>
      </c>
      <c r="G8" s="892">
        <v>25</v>
      </c>
      <c r="H8" s="892">
        <v>30</v>
      </c>
      <c r="I8" s="892">
        <v>750</v>
      </c>
      <c r="J8" s="1545">
        <v>1681.49</v>
      </c>
      <c r="K8" s="2326">
        <f>'Dopłaty stopowe'!$R$9*G8</f>
        <v>600.23249999999996</v>
      </c>
      <c r="L8" s="2445">
        <f t="shared" si="0"/>
        <v>91.268899999999988</v>
      </c>
      <c r="M8" s="1396">
        <f>(J8*(1-(VLOOKUP(A8,'Cennik numeryczny'!$A$2:$N$1462,14,FALSE)))+K8)/G8</f>
        <v>91.268899999999988</v>
      </c>
      <c r="N8" s="1053" t="str">
        <f>VLOOKUP($A8,'Cennik numeryczny'!$A$2:$K$1857,10,FALSE)</f>
        <v>A</v>
      </c>
      <c r="O8" s="1054">
        <f>VLOOKUP($A8,'Cennik numeryczny'!$A$2:$K$1857,11,FALSE)</f>
        <v>25</v>
      </c>
      <c r="P8" s="816" t="s">
        <v>3830</v>
      </c>
      <c r="Q8" s="503"/>
    </row>
    <row r="9" spans="1:17" ht="13.5" thickBot="1">
      <c r="A9" s="744">
        <v>1653403110</v>
      </c>
      <c r="B9" s="483"/>
      <c r="C9" s="731"/>
      <c r="D9" s="1744"/>
      <c r="E9" s="745">
        <v>4</v>
      </c>
      <c r="F9" s="1451" t="s">
        <v>409</v>
      </c>
      <c r="G9" s="1170">
        <v>25</v>
      </c>
      <c r="H9" s="1170">
        <v>30</v>
      </c>
      <c r="I9" s="1170">
        <v>750</v>
      </c>
      <c r="J9" s="1547">
        <v>1681.49</v>
      </c>
      <c r="K9" s="2327">
        <f>'Dopłaty stopowe'!$R$9*G9</f>
        <v>600.23249999999996</v>
      </c>
      <c r="L9" s="2446">
        <f t="shared" si="0"/>
        <v>91.268899999999988</v>
      </c>
      <c r="M9" s="1417">
        <f>(J9*(1-(VLOOKUP(A9,'Cennik numeryczny'!$A$2:$N$1462,14,FALSE)))+K9)/G9</f>
        <v>91.268899999999988</v>
      </c>
      <c r="N9" s="1061" t="str">
        <f>VLOOKUP($A9,'Cennik numeryczny'!$A$2:$K$1857,10,FALSE)</f>
        <v>C</v>
      </c>
      <c r="O9" s="1062">
        <f>VLOOKUP($A9,'Cennik numeryczny'!$A$2:$K$1857,11,FALSE)</f>
        <v>750</v>
      </c>
      <c r="P9" s="1063" t="s">
        <v>3830</v>
      </c>
      <c r="Q9" s="503"/>
    </row>
    <row r="10" spans="1:17" ht="13.5" thickTop="1">
      <c r="A10" s="842">
        <v>1621243110</v>
      </c>
      <c r="B10" s="716" t="s">
        <v>913</v>
      </c>
      <c r="C10" s="771" t="s">
        <v>914</v>
      </c>
      <c r="D10" s="875" t="s">
        <v>915</v>
      </c>
      <c r="E10" s="893">
        <v>2.4</v>
      </c>
      <c r="F10" s="843" t="s">
        <v>409</v>
      </c>
      <c r="G10" s="847">
        <v>25</v>
      </c>
      <c r="H10" s="847">
        <v>30</v>
      </c>
      <c r="I10" s="847">
        <v>750</v>
      </c>
      <c r="J10" s="1551">
        <v>1285.8399999999999</v>
      </c>
      <c r="K10" s="2325">
        <f>'Dopłaty stopowe'!$R$4*G10</f>
        <v>484.46</v>
      </c>
      <c r="L10" s="2447">
        <f t="shared" si="0"/>
        <v>70.811999999999998</v>
      </c>
      <c r="M10" s="1391">
        <f>(J10*(1-(VLOOKUP(A10,'Cennik numeryczny'!$A$2:$N$1462,14,FALSE)))+K10)/G10</f>
        <v>70.811999999999998</v>
      </c>
      <c r="N10" s="1746" t="str">
        <f>VLOOKUP($A10,'Cennik numeryczny'!$A$2:$K$1857,10,FALSE)</f>
        <v>A</v>
      </c>
      <c r="O10" s="1747">
        <f>VLOOKUP($A10,'Cennik numeryczny'!$A$2:$K$1857,11,FALSE)</f>
        <v>25</v>
      </c>
      <c r="P10" s="1748" t="s">
        <v>3830</v>
      </c>
      <c r="Q10" s="503"/>
    </row>
    <row r="11" spans="1:17" ht="13">
      <c r="A11" s="757">
        <v>1621323110</v>
      </c>
      <c r="B11" s="483"/>
      <c r="C11" s="731"/>
      <c r="D11" s="730"/>
      <c r="E11" s="890">
        <v>3.2</v>
      </c>
      <c r="F11" s="891" t="s">
        <v>409</v>
      </c>
      <c r="G11" s="892">
        <v>25</v>
      </c>
      <c r="H11" s="892">
        <v>30</v>
      </c>
      <c r="I11" s="892">
        <v>750</v>
      </c>
      <c r="J11" s="1545">
        <v>1295.73</v>
      </c>
      <c r="K11" s="2326">
        <f>'Dopłaty stopowe'!$R$4*G11</f>
        <v>484.46</v>
      </c>
      <c r="L11" s="2445">
        <f t="shared" si="0"/>
        <v>71.207599999999999</v>
      </c>
      <c r="M11" s="1396">
        <f>(J11*(1-(VLOOKUP(A11,'Cennik numeryczny'!$A$2:$N$1462,14,FALSE)))+K11)/G11</f>
        <v>71.207599999999999</v>
      </c>
      <c r="N11" s="1053" t="str">
        <f>VLOOKUP($A11,'Cennik numeryczny'!$A$2:$K$1857,10,FALSE)</f>
        <v>A</v>
      </c>
      <c r="O11" s="1749">
        <f>VLOOKUP($A11,'Cennik numeryczny'!$A$2:$K$1857,11,FALSE)</f>
        <v>25</v>
      </c>
      <c r="P11" s="1736" t="s">
        <v>3830</v>
      </c>
      <c r="Q11" s="503"/>
    </row>
    <row r="12" spans="1:17" ht="13.5" thickBot="1">
      <c r="A12" s="756">
        <v>1621403110</v>
      </c>
      <c r="B12" s="484"/>
      <c r="C12" s="779"/>
      <c r="D12" s="838"/>
      <c r="E12" s="1169">
        <v>4</v>
      </c>
      <c r="F12" s="1075" t="s">
        <v>409</v>
      </c>
      <c r="G12" s="1170">
        <v>25</v>
      </c>
      <c r="H12" s="1170">
        <v>30</v>
      </c>
      <c r="I12" s="1170">
        <v>750</v>
      </c>
      <c r="J12" s="1547">
        <v>1285.8399999999999</v>
      </c>
      <c r="K12" s="2327">
        <f>'Dopłaty stopowe'!$R$4*G12</f>
        <v>484.46</v>
      </c>
      <c r="L12" s="2446">
        <f t="shared" si="0"/>
        <v>70.811999999999998</v>
      </c>
      <c r="M12" s="2328">
        <f>(J12*(1-(VLOOKUP(A12,'Cennik numeryczny'!$A$2:$N$1462,14,FALSE)))+K12)/G12</f>
        <v>70.811999999999998</v>
      </c>
      <c r="N12" s="1698" t="str">
        <f>VLOOKUP($A12,'Cennik numeryczny'!$A$2:$K$1857,10,FALSE)</f>
        <v>S</v>
      </c>
      <c r="O12" s="1750">
        <f>VLOOKUP($A12,'Cennik numeryczny'!$A$2:$K$1857,11,FALSE)</f>
        <v>25</v>
      </c>
      <c r="P12" s="1751" t="s">
        <v>3830</v>
      </c>
      <c r="Q12" s="503"/>
    </row>
    <row r="13" spans="1:17" ht="13.5" thickTop="1">
      <c r="A13" s="456">
        <v>1630243110</v>
      </c>
      <c r="B13" s="483" t="s">
        <v>918</v>
      </c>
      <c r="C13" s="731" t="s">
        <v>820</v>
      </c>
      <c r="D13" s="730" t="s">
        <v>919</v>
      </c>
      <c r="E13" s="888">
        <v>2.4</v>
      </c>
      <c r="F13" s="889" t="s">
        <v>409</v>
      </c>
      <c r="G13" s="847">
        <v>25</v>
      </c>
      <c r="H13" s="847">
        <v>30</v>
      </c>
      <c r="I13" s="847">
        <v>750</v>
      </c>
      <c r="J13" s="1551">
        <v>1364.97</v>
      </c>
      <c r="K13" s="2325">
        <f>'Dopłaty stopowe'!$R$5*G13</f>
        <v>733.33500000000004</v>
      </c>
      <c r="L13" s="2447">
        <f t="shared" si="0"/>
        <v>83.932200000000009</v>
      </c>
      <c r="M13" s="1391">
        <f>(J13*(1-(VLOOKUP(A13,'Cennik numeryczny'!$A$2:$N$1462,14,FALSE)))+K13)/G13</f>
        <v>83.932200000000009</v>
      </c>
      <c r="N13" s="1746" t="str">
        <f>VLOOKUP($A13,'Cennik numeryczny'!$A$2:$K$1857,10,FALSE)</f>
        <v>A</v>
      </c>
      <c r="O13" s="1747">
        <f>VLOOKUP($A13,'Cennik numeryczny'!$A$2:$K$1857,11,FALSE)</f>
        <v>25</v>
      </c>
      <c r="P13" s="1748" t="s">
        <v>3830</v>
      </c>
      <c r="Q13" s="503"/>
    </row>
    <row r="14" spans="1:17" ht="13">
      <c r="A14" s="757">
        <v>1630323110</v>
      </c>
      <c r="B14" s="483"/>
      <c r="C14" s="731"/>
      <c r="D14" s="730"/>
      <c r="E14" s="890">
        <v>3.2</v>
      </c>
      <c r="F14" s="891" t="s">
        <v>409</v>
      </c>
      <c r="G14" s="892">
        <v>25</v>
      </c>
      <c r="H14" s="892">
        <v>30</v>
      </c>
      <c r="I14" s="892">
        <v>750</v>
      </c>
      <c r="J14" s="1545">
        <v>1384.75</v>
      </c>
      <c r="K14" s="2326">
        <f>'Dopłaty stopowe'!$R$5*G14</f>
        <v>733.33500000000004</v>
      </c>
      <c r="L14" s="2445">
        <f t="shared" si="0"/>
        <v>84.723399999999998</v>
      </c>
      <c r="M14" s="1396">
        <f>(J14*(1-(VLOOKUP(A14,'Cennik numeryczny'!$A$2:$N$1462,14,FALSE)))+K14)/G14</f>
        <v>84.723399999999998</v>
      </c>
      <c r="N14" s="1053" t="str">
        <f>VLOOKUP($A14,'Cennik numeryczny'!$A$2:$K$1857,10,FALSE)</f>
        <v>A</v>
      </c>
      <c r="O14" s="1749">
        <f>VLOOKUP($A14,'Cennik numeryczny'!$A$2:$K$1857,11,FALSE)</f>
        <v>25</v>
      </c>
      <c r="P14" s="1736" t="s">
        <v>3830</v>
      </c>
      <c r="Q14" s="503"/>
    </row>
    <row r="15" spans="1:17" ht="13.5" thickBot="1">
      <c r="A15" s="756">
        <v>1630403110</v>
      </c>
      <c r="B15" s="1752"/>
      <c r="C15" s="779"/>
      <c r="D15" s="1168"/>
      <c r="E15" s="1169">
        <v>4</v>
      </c>
      <c r="F15" s="1075" t="s">
        <v>409</v>
      </c>
      <c r="G15" s="1170">
        <v>25</v>
      </c>
      <c r="H15" s="1170">
        <v>30</v>
      </c>
      <c r="I15" s="1170">
        <v>750</v>
      </c>
      <c r="J15" s="1547">
        <v>1384.75</v>
      </c>
      <c r="K15" s="2327">
        <f>'Dopłaty stopowe'!$R$5*G15</f>
        <v>733.33500000000004</v>
      </c>
      <c r="L15" s="2446">
        <f t="shared" si="0"/>
        <v>84.723399999999998</v>
      </c>
      <c r="M15" s="1417">
        <f>(J15*(1-(VLOOKUP(A15,'Cennik numeryczny'!$A$2:$N$1462,14,FALSE)))+K15)/G15</f>
        <v>84.723399999999998</v>
      </c>
      <c r="N15" s="1171" t="str">
        <f>VLOOKUP($A15,'Cennik numeryczny'!$A$2:$K$1857,10,FALSE)</f>
        <v>A</v>
      </c>
      <c r="O15" s="1750">
        <f>VLOOKUP($A15,'Cennik numeryczny'!$A$2:$K$1857,11,FALSE)</f>
        <v>25</v>
      </c>
      <c r="P15" s="1751" t="s">
        <v>3830</v>
      </c>
      <c r="Q15" s="503"/>
    </row>
    <row r="16" spans="1:17" s="656" customFormat="1" ht="13.5" thickTop="1">
      <c r="A16" s="757">
        <v>1686243150</v>
      </c>
      <c r="B16" s="483" t="s">
        <v>313</v>
      </c>
      <c r="C16" s="731" t="s">
        <v>834</v>
      </c>
      <c r="D16" s="730" t="s">
        <v>3076</v>
      </c>
      <c r="E16" s="888">
        <v>2.4</v>
      </c>
      <c r="F16" s="1179" t="s">
        <v>3077</v>
      </c>
      <c r="G16" s="892">
        <v>25</v>
      </c>
      <c r="H16" s="892">
        <v>30</v>
      </c>
      <c r="I16" s="892">
        <v>750</v>
      </c>
      <c r="J16" s="1545">
        <v>2305.3200000000002</v>
      </c>
      <c r="K16" s="2326">
        <f>'Dopłaty stopowe'!$R$23*G16</f>
        <v>692.20249999999999</v>
      </c>
      <c r="L16" s="2445">
        <f t="shared" ref="L16:L22" si="1">(J16+K16)/G16</f>
        <v>119.90090000000001</v>
      </c>
      <c r="M16" s="1396">
        <f>(J16*(1-(VLOOKUP(A16,'Cennik numeryczny'!$A$2:$N$1462,14,FALSE)))+K16)/G16</f>
        <v>119.90090000000001</v>
      </c>
      <c r="N16" s="1053" t="str">
        <f>VLOOKUP($A16,'Cennik numeryczny'!$A$2:$K$1857,10,FALSE)</f>
        <v>A</v>
      </c>
      <c r="O16" s="1749">
        <f>VLOOKUP($A16,'Cennik numeryczny'!$A$2:$K$1857,11,FALSE)</f>
        <v>25</v>
      </c>
      <c r="P16" s="1736" t="s">
        <v>3830</v>
      </c>
      <c r="Q16" s="503"/>
    </row>
    <row r="17" spans="1:17" s="656" customFormat="1" ht="13">
      <c r="A17" s="757">
        <v>1686323150</v>
      </c>
      <c r="B17" s="483"/>
      <c r="C17" s="731"/>
      <c r="D17" s="730"/>
      <c r="E17" s="890">
        <v>3.2</v>
      </c>
      <c r="F17" s="1179" t="s">
        <v>3077</v>
      </c>
      <c r="G17" s="892">
        <v>25</v>
      </c>
      <c r="H17" s="892">
        <v>30</v>
      </c>
      <c r="I17" s="892">
        <v>750</v>
      </c>
      <c r="J17" s="1545">
        <v>2296.5100000000002</v>
      </c>
      <c r="K17" s="2326">
        <f>'Dopłaty stopowe'!$R$23*G17</f>
        <v>692.20249999999999</v>
      </c>
      <c r="L17" s="2445">
        <f t="shared" si="1"/>
        <v>119.5485</v>
      </c>
      <c r="M17" s="1396">
        <f>(J17*(1-(VLOOKUP(A17,'Cennik numeryczny'!$A$2:$N$1462,14,FALSE)))+K17)/G17</f>
        <v>119.5485</v>
      </c>
      <c r="N17" s="1053" t="str">
        <f>VLOOKUP($A17,'Cennik numeryczny'!$A$2:$K$1857,10,FALSE)</f>
        <v>A</v>
      </c>
      <c r="O17" s="1749">
        <f>VLOOKUP($A17,'Cennik numeryczny'!$A$2:$K$1857,11,FALSE)</f>
        <v>25</v>
      </c>
      <c r="P17" s="1736" t="s">
        <v>3830</v>
      </c>
      <c r="Q17" s="503"/>
    </row>
    <row r="18" spans="1:17" s="656" customFormat="1" ht="13.5" thickBot="1">
      <c r="A18" s="836">
        <v>1686403150</v>
      </c>
      <c r="B18" s="1752"/>
      <c r="C18" s="779"/>
      <c r="D18" s="1168"/>
      <c r="E18" s="974">
        <v>4</v>
      </c>
      <c r="F18" s="975" t="s">
        <v>3077</v>
      </c>
      <c r="G18" s="841">
        <v>25</v>
      </c>
      <c r="H18" s="841">
        <v>30</v>
      </c>
      <c r="I18" s="841">
        <v>750</v>
      </c>
      <c r="J18" s="1557">
        <v>2296.06</v>
      </c>
      <c r="K18" s="2448">
        <f>'Dopłaty stopowe'!$R$23*G18</f>
        <v>692.20249999999999</v>
      </c>
      <c r="L18" s="2434">
        <f t="shared" si="1"/>
        <v>119.53049999999999</v>
      </c>
      <c r="M18" s="1400">
        <f>(J18*(1-(VLOOKUP(A18,'Cennik numeryczny'!$A$2:$N$1462,14,FALSE)))+K18)/G18</f>
        <v>119.53049999999999</v>
      </c>
      <c r="N18" s="1061" t="str">
        <f>VLOOKUP($A18,'Cennik numeryczny'!$A$2:$K$1857,10,FALSE)</f>
        <v>S</v>
      </c>
      <c r="O18" s="1638">
        <f>VLOOKUP($A18,'Cennik numeryczny'!$A$2:$K$1857,11,FALSE)</f>
        <v>25</v>
      </c>
      <c r="P18" s="1639" t="s">
        <v>3830</v>
      </c>
      <c r="Q18" s="503"/>
    </row>
    <row r="19" spans="1:17" s="656" customFormat="1" ht="14" thickTop="1" thickBot="1">
      <c r="A19" s="1607">
        <v>1688243110</v>
      </c>
      <c r="B19" s="1297" t="s">
        <v>246</v>
      </c>
      <c r="C19" s="1298" t="s">
        <v>4483</v>
      </c>
      <c r="D19" s="1299" t="s">
        <v>4482</v>
      </c>
      <c r="E19" s="1300">
        <v>2.4</v>
      </c>
      <c r="F19" s="1301" t="s">
        <v>4484</v>
      </c>
      <c r="G19" s="1302">
        <v>25</v>
      </c>
      <c r="H19" s="1302">
        <v>30</v>
      </c>
      <c r="I19" s="1302">
        <v>750</v>
      </c>
      <c r="J19" s="2407">
        <v>7721.49</v>
      </c>
      <c r="K19" s="2405">
        <f>'Dopłaty stopowe'!$R$25*G19</f>
        <v>793.18499999999995</v>
      </c>
      <c r="L19" s="2436">
        <f>(J19+K19)/G19</f>
        <v>340.58699999999999</v>
      </c>
      <c r="M19" s="2409">
        <f>(J19*(1-(VLOOKUP(A19,'Cennik numeryczny'!$A$2:$N$1462,14,FALSE)))+K19)/G19</f>
        <v>340.58699999999999</v>
      </c>
      <c r="N19" s="1753" t="str">
        <f>VLOOKUP($A19,'Cennik numeryczny'!$A$2:$K$1857,10,FALSE)</f>
        <v>S</v>
      </c>
      <c r="O19" s="1641">
        <f>VLOOKUP($A19,'Cennik numeryczny'!$A$2:$K$1857,11,FALSE)</f>
        <v>25</v>
      </c>
      <c r="P19" s="1642" t="s">
        <v>3830</v>
      </c>
      <c r="Q19" s="503"/>
    </row>
    <row r="20" spans="1:17" s="446" customFormat="1" ht="13.5" thickTop="1">
      <c r="A20" s="456">
        <v>1697203110</v>
      </c>
      <c r="B20" s="483" t="s">
        <v>1210</v>
      </c>
      <c r="C20" s="731" t="s">
        <v>1209</v>
      </c>
      <c r="D20" s="731" t="s">
        <v>1211</v>
      </c>
      <c r="E20" s="888">
        <v>2</v>
      </c>
      <c r="F20" s="889" t="s">
        <v>409</v>
      </c>
      <c r="G20" s="769">
        <v>25</v>
      </c>
      <c r="H20" s="769">
        <v>30</v>
      </c>
      <c r="I20" s="769">
        <v>750</v>
      </c>
      <c r="J20" s="1543">
        <v>1285.8399999999999</v>
      </c>
      <c r="K20" s="2439">
        <f>'Dopłaty stopowe'!$R$26*G20</f>
        <v>424.61</v>
      </c>
      <c r="L20" s="2439">
        <f t="shared" si="1"/>
        <v>68.417999999999992</v>
      </c>
      <c r="M20" s="1405">
        <f>(J20*(1-(VLOOKUP(A20,'Cennik numeryczny'!$A$2:$N$1462,14,FALSE)))+K20)/G20</f>
        <v>68.417999999999992</v>
      </c>
      <c r="N20" s="1746" t="str">
        <f>VLOOKUP($A20,'Cennik numeryczny'!$A$2:$K$1857,10,FALSE)</f>
        <v>C</v>
      </c>
      <c r="O20" s="1747">
        <f>VLOOKUP($A20,'Cennik numeryczny'!$A$2:$K$1857,11,FALSE)</f>
        <v>750</v>
      </c>
      <c r="P20" s="1748" t="s">
        <v>3830</v>
      </c>
      <c r="Q20" s="503"/>
    </row>
    <row r="21" spans="1:17" s="446" customFormat="1" ht="13">
      <c r="A21" s="1166">
        <v>1697323110</v>
      </c>
      <c r="B21" s="483"/>
      <c r="C21" s="731"/>
      <c r="D21" s="731"/>
      <c r="E21" s="976">
        <v>3.2</v>
      </c>
      <c r="F21" s="731" t="s">
        <v>409</v>
      </c>
      <c r="G21" s="850">
        <v>25</v>
      </c>
      <c r="H21" s="850">
        <v>30</v>
      </c>
      <c r="I21" s="850">
        <v>750</v>
      </c>
      <c r="J21" s="1556">
        <v>1236.3900000000001</v>
      </c>
      <c r="K21" s="2449">
        <f>'Dopłaty stopowe'!$R$26*G21</f>
        <v>424.61</v>
      </c>
      <c r="L21" s="2449">
        <f t="shared" si="1"/>
        <v>66.44</v>
      </c>
      <c r="M21" s="1423">
        <f>(J21*(1-(VLOOKUP(A21,'Cennik numeryczny'!$A$2:$N$1462,14,FALSE)))+K21)/G21</f>
        <v>66.44</v>
      </c>
      <c r="N21" s="1754" t="str">
        <f>VLOOKUP($A21,'Cennik numeryczny'!$A$2:$K$1857,10,FALSE)</f>
        <v>A</v>
      </c>
      <c r="O21" s="1620">
        <f>VLOOKUP($A21,'Cennik numeryczny'!$A$2:$K$1857,11,FALSE)</f>
        <v>25</v>
      </c>
      <c r="P21" s="1090" t="s">
        <v>3830</v>
      </c>
      <c r="Q21" s="503"/>
    </row>
    <row r="22" spans="1:17" s="446" customFormat="1" ht="13.5" thickBot="1">
      <c r="A22" s="756">
        <v>1697403110</v>
      </c>
      <c r="B22" s="484"/>
      <c r="C22" s="779"/>
      <c r="D22" s="779"/>
      <c r="E22" s="1169">
        <v>4</v>
      </c>
      <c r="F22" s="1075" t="s">
        <v>409</v>
      </c>
      <c r="G22" s="1170">
        <v>25</v>
      </c>
      <c r="H22" s="1170">
        <v>30</v>
      </c>
      <c r="I22" s="1170">
        <v>750</v>
      </c>
      <c r="J22" s="1547">
        <v>1236.3900000000001</v>
      </c>
      <c r="K22" s="2327">
        <f>'Dopłaty stopowe'!$R$26*G22</f>
        <v>424.61</v>
      </c>
      <c r="L22" s="2327">
        <f t="shared" si="1"/>
        <v>66.44</v>
      </c>
      <c r="M22" s="1417">
        <f>(J22*(1-(VLOOKUP(A22,'Cennik numeryczny'!$A$2:$N$1462,14,FALSE)))+K22)/G22</f>
        <v>66.44</v>
      </c>
      <c r="N22" s="1171" t="str">
        <f>VLOOKUP($A22,'Cennik numeryczny'!$A$2:$K$1857,10,FALSE)</f>
        <v>C</v>
      </c>
      <c r="O22" s="1452">
        <f>VLOOKUP($A22,'Cennik numeryczny'!$A$2:$K$1857,11,FALSE)</f>
        <v>750</v>
      </c>
      <c r="P22" s="1074" t="s">
        <v>3830</v>
      </c>
      <c r="Q22" s="503"/>
    </row>
    <row r="23" spans="1:17" ht="14" thickTop="1" thickBot="1">
      <c r="A23" s="50"/>
      <c r="B23" s="51"/>
      <c r="C23" s="51"/>
      <c r="D23" s="54"/>
      <c r="E23" s="51"/>
      <c r="F23" s="51"/>
      <c r="G23" s="51"/>
      <c r="H23" s="51"/>
      <c r="I23" s="51"/>
      <c r="J23" s="51"/>
      <c r="K23" s="1093"/>
      <c r="L23" s="51"/>
      <c r="M23" s="496"/>
      <c r="N23" s="496"/>
      <c r="O23" s="496"/>
      <c r="P23" s="529"/>
    </row>
    <row r="24" spans="1:17">
      <c r="A24" s="196"/>
      <c r="B24" s="123"/>
      <c r="C24" s="123"/>
      <c r="D24" s="123"/>
      <c r="E24" s="123"/>
      <c r="F24" s="123"/>
      <c r="G24" s="123"/>
      <c r="H24" s="123"/>
      <c r="I24" s="123"/>
      <c r="J24" s="123"/>
      <c r="K24" s="1137"/>
      <c r="L24" s="123"/>
      <c r="M24" s="123"/>
      <c r="N24" s="123"/>
      <c r="O24" s="123"/>
      <c r="P24" s="530"/>
    </row>
    <row r="25" spans="1:17">
      <c r="A25" s="196"/>
      <c r="B25" s="123"/>
      <c r="C25" s="123"/>
      <c r="D25" s="123"/>
      <c r="E25" s="123"/>
      <c r="F25" s="123"/>
      <c r="G25" s="123"/>
      <c r="H25" s="123"/>
      <c r="I25" s="123"/>
      <c r="J25" s="123"/>
      <c r="K25" s="1137"/>
      <c r="L25" s="123"/>
      <c r="M25" s="123"/>
      <c r="N25" s="123"/>
      <c r="O25" s="123"/>
      <c r="P25" s="530"/>
    </row>
    <row r="26" spans="1:17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137"/>
      <c r="L26" s="123"/>
      <c r="M26" s="123"/>
      <c r="N26" s="123"/>
      <c r="O26" s="123"/>
      <c r="P26" s="530"/>
    </row>
    <row r="27" spans="1:17">
      <c r="A27" s="123"/>
      <c r="B27" s="123"/>
      <c r="C27" s="123"/>
      <c r="D27" s="123"/>
      <c r="E27" s="123"/>
      <c r="F27" s="123"/>
      <c r="P27" s="530"/>
    </row>
    <row r="28" spans="1:17">
      <c r="A28" s="123"/>
      <c r="B28" s="123"/>
      <c r="C28" s="123"/>
      <c r="D28" s="123"/>
      <c r="E28" s="123"/>
      <c r="F28" s="123"/>
      <c r="P28" s="530"/>
    </row>
    <row r="29" spans="1:17">
      <c r="A29" s="123"/>
      <c r="B29" s="123"/>
      <c r="C29" s="123"/>
      <c r="D29" s="123"/>
      <c r="E29" s="123"/>
      <c r="F29" s="123"/>
      <c r="P29" s="530"/>
    </row>
    <row r="30" spans="1:17">
      <c r="A30" s="123"/>
      <c r="B30" s="123"/>
      <c r="C30" s="123"/>
      <c r="D30" s="123"/>
      <c r="E30" s="123"/>
      <c r="F30" s="123"/>
      <c r="P30" s="530"/>
    </row>
    <row r="31" spans="1:17">
      <c r="A31" s="123"/>
      <c r="B31" s="123"/>
      <c r="C31" s="123"/>
      <c r="D31" s="123"/>
      <c r="E31" s="123"/>
      <c r="F31" s="123"/>
      <c r="P31" s="530"/>
    </row>
    <row r="32" spans="1:17">
      <c r="A32" s="123"/>
      <c r="B32" s="123"/>
      <c r="C32" s="123"/>
      <c r="D32" s="123"/>
      <c r="E32" s="123"/>
      <c r="F32" s="123"/>
      <c r="P32" s="530"/>
    </row>
    <row r="33" spans="1:16">
      <c r="A33" s="123"/>
      <c r="B33" s="123"/>
      <c r="C33" s="123"/>
      <c r="D33" s="123"/>
      <c r="E33" s="123"/>
      <c r="F33" s="123"/>
      <c r="P33" s="530"/>
    </row>
    <row r="34" spans="1:16">
      <c r="A34" s="123"/>
      <c r="B34" s="123"/>
      <c r="C34" s="123"/>
      <c r="D34" s="123"/>
      <c r="E34" s="123"/>
      <c r="F34" s="123"/>
      <c r="P34" s="530"/>
    </row>
    <row r="35" spans="1:16">
      <c r="A35" s="123"/>
      <c r="B35" s="123"/>
      <c r="C35" s="123"/>
      <c r="D35" s="123"/>
      <c r="E35" s="123"/>
      <c r="F35" s="123"/>
      <c r="P35" s="531"/>
    </row>
    <row r="36" spans="1:16">
      <c r="A36" s="123"/>
      <c r="B36" s="123"/>
      <c r="C36" s="123"/>
      <c r="D36" s="123"/>
      <c r="E36" s="123"/>
      <c r="F36" s="123"/>
      <c r="P36" s="531"/>
    </row>
    <row r="37" spans="1:16">
      <c r="A37" s="123"/>
      <c r="B37" s="123"/>
      <c r="C37" s="123"/>
      <c r="D37" s="123"/>
      <c r="E37" s="123"/>
      <c r="F37" s="123"/>
      <c r="P37" s="530"/>
    </row>
    <row r="38" spans="1:16">
      <c r="A38" s="123"/>
      <c r="B38" s="123"/>
      <c r="C38" s="123"/>
      <c r="D38" s="123"/>
      <c r="E38" s="123"/>
      <c r="F38" s="123"/>
      <c r="P38" s="530"/>
    </row>
    <row r="39" spans="1:16">
      <c r="A39" s="123"/>
      <c r="B39" s="123"/>
      <c r="C39" s="123"/>
      <c r="D39" s="123"/>
      <c r="E39" s="123"/>
      <c r="F39" s="123"/>
      <c r="P39" s="530"/>
    </row>
    <row r="40" spans="1:16">
      <c r="A40" s="123"/>
      <c r="B40" s="123"/>
      <c r="C40" s="123"/>
      <c r="D40" s="123"/>
      <c r="E40" s="123"/>
      <c r="F40" s="123"/>
      <c r="P40" s="530"/>
    </row>
    <row r="41" spans="1:16">
      <c r="A41" s="123"/>
      <c r="B41" s="123"/>
      <c r="C41" s="123"/>
      <c r="D41" s="123"/>
      <c r="E41" s="123"/>
      <c r="F41" s="123"/>
      <c r="P41" s="530"/>
    </row>
    <row r="42" spans="1:16">
      <c r="A42" s="123"/>
      <c r="B42" s="123"/>
      <c r="C42" s="123"/>
      <c r="D42" s="123"/>
      <c r="E42" s="123"/>
      <c r="F42" s="123"/>
      <c r="P42" s="530"/>
    </row>
    <row r="43" spans="1:16">
      <c r="A43" s="123"/>
      <c r="B43" s="123"/>
      <c r="C43" s="123"/>
      <c r="D43" s="123"/>
      <c r="E43" s="123"/>
      <c r="F43" s="123"/>
      <c r="P43" s="530"/>
    </row>
    <row r="44" spans="1:16">
      <c r="A44" s="123"/>
      <c r="B44" s="123"/>
      <c r="C44" s="123"/>
      <c r="D44" s="123"/>
      <c r="E44" s="123"/>
      <c r="F44" s="123"/>
      <c r="P44" s="530"/>
    </row>
    <row r="45" spans="1:16">
      <c r="A45" s="123"/>
      <c r="B45" s="123"/>
      <c r="C45" s="123"/>
      <c r="D45" s="123"/>
      <c r="E45" s="123"/>
      <c r="F45" s="123"/>
      <c r="P45" s="530"/>
    </row>
    <row r="46" spans="1:16">
      <c r="A46" s="123"/>
      <c r="B46" s="123"/>
      <c r="C46" s="123"/>
      <c r="D46" s="123"/>
      <c r="E46" s="123"/>
      <c r="F46" s="123"/>
      <c r="P46" s="530"/>
    </row>
    <row r="47" spans="1:16">
      <c r="A47" s="123"/>
      <c r="B47" s="123"/>
      <c r="C47" s="123"/>
      <c r="D47" s="123"/>
      <c r="E47" s="123"/>
      <c r="F47" s="123"/>
      <c r="P47" s="532"/>
    </row>
    <row r="48" spans="1:16">
      <c r="A48" s="123"/>
      <c r="B48" s="123"/>
      <c r="C48" s="123"/>
      <c r="D48" s="123"/>
      <c r="E48" s="123"/>
      <c r="F48" s="123"/>
      <c r="P48" s="532"/>
    </row>
    <row r="49" spans="1:16">
      <c r="A49" s="123"/>
      <c r="B49" s="123"/>
      <c r="C49" s="123"/>
      <c r="D49" s="123"/>
      <c r="E49" s="123"/>
      <c r="F49" s="123"/>
      <c r="P49" s="532"/>
    </row>
    <row r="50" spans="1:16">
      <c r="A50" s="123"/>
      <c r="B50" s="123"/>
      <c r="C50" s="123"/>
      <c r="D50" s="123"/>
      <c r="E50" s="123"/>
      <c r="F50" s="123"/>
      <c r="P50" s="532"/>
    </row>
    <row r="51" spans="1:16">
      <c r="A51" s="123"/>
      <c r="B51" s="123"/>
      <c r="C51" s="123"/>
      <c r="D51" s="123"/>
      <c r="E51" s="123"/>
      <c r="F51" s="123"/>
    </row>
    <row r="52" spans="1:16">
      <c r="B52" s="123"/>
      <c r="C52" s="123"/>
      <c r="D52" s="123"/>
      <c r="E52" s="123"/>
      <c r="F52" s="123"/>
    </row>
    <row r="53" spans="1:16">
      <c r="B53" s="123"/>
      <c r="C53" s="123"/>
      <c r="D53" s="123"/>
      <c r="E53" s="123"/>
      <c r="F53" s="123"/>
    </row>
    <row r="54" spans="1:16">
      <c r="B54" s="123"/>
      <c r="C54" s="123"/>
      <c r="D54" s="123"/>
      <c r="E54" s="123"/>
      <c r="F54" s="123"/>
    </row>
    <row r="55" spans="1:16">
      <c r="B55" s="123"/>
      <c r="C55" s="123"/>
      <c r="D55" s="123"/>
      <c r="E55" s="123"/>
      <c r="F55" s="123"/>
    </row>
    <row r="56" spans="1:16">
      <c r="B56" s="123"/>
      <c r="C56" s="123"/>
      <c r="D56" s="123"/>
      <c r="E56" s="123"/>
      <c r="F56" s="123"/>
    </row>
    <row r="57" spans="1:16">
      <c r="B57" s="123"/>
      <c r="C57" s="123"/>
      <c r="D57" s="123"/>
      <c r="E57" s="123"/>
      <c r="F57" s="123"/>
    </row>
    <row r="58" spans="1:16">
      <c r="B58" s="123"/>
      <c r="C58" s="123"/>
      <c r="D58" s="123"/>
      <c r="E58" s="123"/>
      <c r="F58" s="123"/>
    </row>
    <row r="59" spans="1:16">
      <c r="B59" s="123"/>
      <c r="C59" s="123"/>
      <c r="D59" s="123"/>
      <c r="E59" s="123"/>
      <c r="F59" s="123"/>
    </row>
  </sheetData>
  <autoFilter ref="N1:N59" xr:uid="{00000000-0001-0000-1700-000000000000}"/>
  <phoneticPr fontId="0" type="noConversion"/>
  <pageMargins left="0.59055118110236227" right="0.59055118110236227" top="0.78740157480314965" bottom="0.59055118110236227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ignoredErrors>
    <ignoredError sqref="F4:F6 F20 F16 F21:F22 F7:F15 F17:F18" twoDigitTextYea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5"/>
  <dimension ref="A1:R62"/>
  <sheetViews>
    <sheetView zoomScaleNormal="80" workbookViewId="0"/>
  </sheetViews>
  <sheetFormatPr defaultColWidth="9.1796875" defaultRowHeight="12.5"/>
  <cols>
    <col min="1" max="1" width="14.453125" style="6" customWidth="1"/>
    <col min="2" max="2" width="20.54296875" style="6" customWidth="1"/>
    <col min="3" max="3" width="16.54296875" style="6" customWidth="1"/>
    <col min="4" max="4" width="16.81640625" style="6" customWidth="1"/>
    <col min="5" max="5" width="11" style="6" customWidth="1"/>
    <col min="6" max="6" width="12.54296875" style="6" customWidth="1"/>
    <col min="7" max="7" width="8.81640625" style="6" customWidth="1"/>
    <col min="8" max="9" width="14.54296875" style="6" customWidth="1"/>
    <col min="10" max="10" width="13.54296875" style="656" customWidth="1"/>
    <col min="11" max="11" width="16.81640625" style="6" customWidth="1"/>
    <col min="12" max="12" width="12.453125" style="6" customWidth="1"/>
    <col min="13" max="13" width="13" style="6" customWidth="1"/>
    <col min="14" max="15" width="10.453125" style="6" customWidth="1"/>
    <col min="16" max="16" width="12.453125" style="150" customWidth="1"/>
    <col min="17" max="17" width="8.54296875" style="6" customWidth="1"/>
    <col min="18" max="16384" width="9.1796875" style="6"/>
  </cols>
  <sheetData>
    <row r="1" spans="1:18" ht="18">
      <c r="A1" s="18" t="s">
        <v>332</v>
      </c>
      <c r="B1" s="17" t="s">
        <v>268</v>
      </c>
      <c r="C1" s="8"/>
      <c r="D1" s="8"/>
      <c r="E1" s="8"/>
      <c r="F1" s="8"/>
      <c r="G1" s="8"/>
      <c r="H1" s="8"/>
      <c r="I1" s="8"/>
      <c r="J1" s="734"/>
      <c r="K1" s="8"/>
      <c r="L1" s="8"/>
      <c r="M1" s="493"/>
      <c r="N1" s="493"/>
      <c r="O1" s="493"/>
      <c r="P1" s="517"/>
      <c r="Q1" s="123"/>
    </row>
    <row r="2" spans="1:18" ht="33" customHeight="1" thickBot="1">
      <c r="A2" s="204"/>
      <c r="B2" s="205"/>
      <c r="C2" s="205"/>
      <c r="D2" s="205"/>
      <c r="E2" s="206"/>
      <c r="F2" s="205"/>
      <c r="G2" s="205"/>
      <c r="H2" s="205"/>
      <c r="I2" s="205"/>
      <c r="J2" s="735"/>
      <c r="K2" s="205"/>
      <c r="L2" s="205"/>
      <c r="M2" s="494"/>
      <c r="N2" s="494"/>
      <c r="O2" s="494"/>
      <c r="P2" s="526"/>
      <c r="Q2" s="123"/>
    </row>
    <row r="3" spans="1:18" ht="33" customHeight="1" thickBot="1">
      <c r="A3" s="230" t="s">
        <v>72</v>
      </c>
      <c r="B3" s="186" t="s">
        <v>81</v>
      </c>
      <c r="C3" s="96" t="s">
        <v>807</v>
      </c>
      <c r="D3" s="186" t="s">
        <v>3063</v>
      </c>
      <c r="E3" s="199" t="s">
        <v>102</v>
      </c>
      <c r="F3" s="199" t="s">
        <v>103</v>
      </c>
      <c r="G3" s="199" t="s">
        <v>104</v>
      </c>
      <c r="H3" s="199" t="s">
        <v>994</v>
      </c>
      <c r="I3" s="198" t="s">
        <v>86</v>
      </c>
      <c r="J3" s="741" t="s">
        <v>990</v>
      </c>
      <c r="K3" s="61" t="s">
        <v>991</v>
      </c>
      <c r="L3" s="444" t="s">
        <v>989</v>
      </c>
      <c r="M3" s="490" t="s">
        <v>1184</v>
      </c>
      <c r="N3" s="559" t="s">
        <v>2711</v>
      </c>
      <c r="O3" s="813" t="s">
        <v>1305</v>
      </c>
      <c r="P3" s="396" t="s">
        <v>3824</v>
      </c>
      <c r="Q3" s="123"/>
    </row>
    <row r="4" spans="1:18" s="1226" customFormat="1" ht="13.5" thickTop="1">
      <c r="A4" s="1755" t="s">
        <v>4707</v>
      </c>
      <c r="B4" s="1217" t="s">
        <v>147</v>
      </c>
      <c r="C4" s="1218" t="s">
        <v>148</v>
      </c>
      <c r="D4" s="1218" t="s">
        <v>917</v>
      </c>
      <c r="E4" s="1219">
        <v>30</v>
      </c>
      <c r="F4" s="1219">
        <v>0.5</v>
      </c>
      <c r="G4" s="1220">
        <v>25</v>
      </c>
      <c r="H4" s="1221">
        <v>40</v>
      </c>
      <c r="I4" s="1221">
        <v>1000</v>
      </c>
      <c r="J4" s="2450">
        <v>2326.54</v>
      </c>
      <c r="K4" s="2451">
        <f>'Dopłaty stopowe'!$R$3*G4</f>
        <v>483.07499999999999</v>
      </c>
      <c r="L4" s="2451">
        <f>(J4+K4)/G4</f>
        <v>112.38459999999999</v>
      </c>
      <c r="M4" s="2400">
        <f>(J4*(1-(VLOOKUP(A4,'Cennik numeryczny'!$A$2:$N$1462,14,FALSE)))+K4)/G4</f>
        <v>112.38459999999999</v>
      </c>
      <c r="N4" s="1222" t="str">
        <f>VLOOKUP($A4,'Cennik numeryczny'!$A$2:$K$1857,10,FALSE)</f>
        <v>C</v>
      </c>
      <c r="O4" s="1223">
        <f>VLOOKUP($A4,'Cennik numeryczny'!$A$2:$K$1857,11,FALSE)</f>
        <v>25</v>
      </c>
      <c r="P4" s="1224" t="s">
        <v>3838</v>
      </c>
      <c r="Q4" s="1225"/>
      <c r="R4" s="1190"/>
    </row>
    <row r="5" spans="1:18" s="1226" customFormat="1" ht="13.5" thickBot="1">
      <c r="A5" s="1756" t="s">
        <v>4708</v>
      </c>
      <c r="B5" s="1227"/>
      <c r="C5" s="1228"/>
      <c r="D5" s="1228"/>
      <c r="E5" s="1229">
        <v>60</v>
      </c>
      <c r="F5" s="1229">
        <v>0.5</v>
      </c>
      <c r="G5" s="1230">
        <v>25</v>
      </c>
      <c r="H5" s="1231">
        <v>40</v>
      </c>
      <c r="I5" s="1231">
        <v>1000</v>
      </c>
      <c r="J5" s="2452">
        <v>2326.54</v>
      </c>
      <c r="K5" s="2452">
        <f>'Dopłaty stopowe'!$R$3*G5</f>
        <v>483.07499999999999</v>
      </c>
      <c r="L5" s="2452">
        <f t="shared" ref="L5:L10" si="0">(J5+K5)/G5</f>
        <v>112.38459999999999</v>
      </c>
      <c r="M5" s="2396">
        <f>(J5*(1-(VLOOKUP(A5,'Cennik numeryczny'!$A$2:$N$1462,14,FALSE)))+K5)/G5</f>
        <v>112.38459999999999</v>
      </c>
      <c r="N5" s="601" t="str">
        <f>VLOOKUP($A5,'Cennik numeryczny'!$A$2:$K$1857,10,FALSE)</f>
        <v>C</v>
      </c>
      <c r="O5" s="1232">
        <f>VLOOKUP($A5,'Cennik numeryczny'!$A$2:$K$1857,11,FALSE)</f>
        <v>25</v>
      </c>
      <c r="P5" s="1233" t="s">
        <v>3838</v>
      </c>
      <c r="Q5" s="1225"/>
      <c r="R5" s="1190"/>
    </row>
    <row r="6" spans="1:18" s="1226" customFormat="1" ht="13.5" thickTop="1">
      <c r="A6" s="1757" t="s">
        <v>4709</v>
      </c>
      <c r="B6" s="1234" t="s">
        <v>920</v>
      </c>
      <c r="C6" s="1235" t="s">
        <v>922</v>
      </c>
      <c r="D6" s="1235" t="s">
        <v>915</v>
      </c>
      <c r="E6" s="1236">
        <v>30</v>
      </c>
      <c r="F6" s="1236">
        <v>0.5</v>
      </c>
      <c r="G6" s="1237">
        <v>25</v>
      </c>
      <c r="H6" s="1238">
        <v>40</v>
      </c>
      <c r="I6" s="1238">
        <v>1000</v>
      </c>
      <c r="J6" s="2450">
        <v>2595.13</v>
      </c>
      <c r="K6" s="2453">
        <f>'Dopłaty stopowe'!$R$4*G6</f>
        <v>484.46</v>
      </c>
      <c r="L6" s="2453">
        <f t="shared" si="0"/>
        <v>123.18360000000001</v>
      </c>
      <c r="M6" s="2391">
        <f>(J6*(1-(VLOOKUP(A6,'Cennik numeryczny'!$A$2:$N$1462,14,FALSE)))+K6)/G6</f>
        <v>123.18360000000001</v>
      </c>
      <c r="N6" s="600" t="str">
        <f>VLOOKUP($A6,'Cennik numeryczny'!$A$2:$K$1857,10,FALSE)</f>
        <v>C</v>
      </c>
      <c r="O6" s="1239">
        <f>VLOOKUP($A6,'Cennik numeryczny'!$A$2:$K$1857,11,FALSE)</f>
        <v>40000</v>
      </c>
      <c r="P6" s="1240" t="s">
        <v>3838</v>
      </c>
      <c r="Q6" s="1225"/>
      <c r="R6" s="1190"/>
    </row>
    <row r="7" spans="1:18" s="1226" customFormat="1" ht="13.5" thickBot="1">
      <c r="A7" s="1758" t="s">
        <v>4710</v>
      </c>
      <c r="B7" s="1227"/>
      <c r="C7" s="1228"/>
      <c r="D7" s="1228"/>
      <c r="E7" s="1228">
        <v>60</v>
      </c>
      <c r="F7" s="1228">
        <v>0.5</v>
      </c>
      <c r="G7" s="1241">
        <v>25</v>
      </c>
      <c r="H7" s="1242">
        <v>40</v>
      </c>
      <c r="I7" s="1231">
        <v>1000</v>
      </c>
      <c r="J7" s="2454">
        <v>2595.13</v>
      </c>
      <c r="K7" s="2452">
        <f>'Dopłaty stopowe'!$R$4*G7</f>
        <v>484.46</v>
      </c>
      <c r="L7" s="2452">
        <f t="shared" si="0"/>
        <v>123.18360000000001</v>
      </c>
      <c r="M7" s="2396">
        <f>(J7*(1-(VLOOKUP(A7,'Cennik numeryczny'!$A$2:$N$1462,14,FALSE)))+K7)/G7</f>
        <v>123.18360000000001</v>
      </c>
      <c r="N7" s="601" t="str">
        <f>VLOOKUP($A7,'Cennik numeryczny'!$A$2:$K$1857,10,FALSE)</f>
        <v>C</v>
      </c>
      <c r="O7" s="1232">
        <f>VLOOKUP($A7,'Cennik numeryczny'!$A$2:$K$1857,11,FALSE)</f>
        <v>25</v>
      </c>
      <c r="P7" s="1233" t="s">
        <v>3838</v>
      </c>
      <c r="Q7" s="1225"/>
      <c r="R7" s="1190"/>
    </row>
    <row r="8" spans="1:18" s="1226" customFormat="1" ht="13.5" thickTop="1">
      <c r="A8" s="1759" t="s">
        <v>4711</v>
      </c>
      <c r="B8" s="1234" t="s">
        <v>149</v>
      </c>
      <c r="C8" s="1235" t="s">
        <v>150</v>
      </c>
      <c r="D8" s="1235" t="s">
        <v>919</v>
      </c>
      <c r="E8" s="1236">
        <v>30</v>
      </c>
      <c r="F8" s="1236">
        <v>0.5</v>
      </c>
      <c r="G8" s="1237">
        <v>25</v>
      </c>
      <c r="H8" s="1221">
        <v>40</v>
      </c>
      <c r="I8" s="1221">
        <v>1000</v>
      </c>
      <c r="J8" s="2450">
        <v>2695.16</v>
      </c>
      <c r="K8" s="2451">
        <f>'Dopłaty stopowe'!$R$6*G8</f>
        <v>608.43499999999995</v>
      </c>
      <c r="L8" s="2451">
        <f t="shared" si="0"/>
        <v>132.1438</v>
      </c>
      <c r="M8" s="2400">
        <f>(J8*(1-(VLOOKUP(A8,'Cennik numeryczny'!$A$2:$N$1462,14,FALSE)))+K8)/G8</f>
        <v>132.1438</v>
      </c>
      <c r="N8" s="1222" t="str">
        <f>VLOOKUP($A8,'Cennik numeryczny'!$A$2:$K$1857,10,FALSE)</f>
        <v>C</v>
      </c>
      <c r="O8" s="1223">
        <f>VLOOKUP($A8,'Cennik numeryczny'!$A$2:$K$1857,11,FALSE)</f>
        <v>25</v>
      </c>
      <c r="P8" s="1224" t="s">
        <v>3838</v>
      </c>
      <c r="Q8" s="1225"/>
      <c r="R8" s="1190"/>
    </row>
    <row r="9" spans="1:18" s="1226" customFormat="1" ht="13.5" thickBot="1">
      <c r="A9" s="1760" t="s">
        <v>4712</v>
      </c>
      <c r="B9" s="1227"/>
      <c r="C9" s="1228"/>
      <c r="D9" s="1228"/>
      <c r="E9" s="1228">
        <v>60</v>
      </c>
      <c r="F9" s="1228">
        <v>0.5</v>
      </c>
      <c r="G9" s="1241">
        <v>25</v>
      </c>
      <c r="H9" s="1242">
        <v>40</v>
      </c>
      <c r="I9" s="1231">
        <v>1000</v>
      </c>
      <c r="J9" s="2454">
        <v>2695.16</v>
      </c>
      <c r="K9" s="2452">
        <f>'Dopłaty stopowe'!$R$6*G9</f>
        <v>608.43499999999995</v>
      </c>
      <c r="L9" s="2452">
        <f t="shared" si="0"/>
        <v>132.1438</v>
      </c>
      <c r="M9" s="2396">
        <f>(J9*(1-(VLOOKUP(A9,'Cennik numeryczny'!$A$2:$N$1462,14,FALSE)))+K9)/G9</f>
        <v>132.1438</v>
      </c>
      <c r="N9" s="601" t="str">
        <f>VLOOKUP($A9,'Cennik numeryczny'!$A$2:$K$1857,10,FALSE)</f>
        <v>C</v>
      </c>
      <c r="O9" s="1232">
        <f>VLOOKUP($A9,'Cennik numeryczny'!$A$2:$K$1857,11,FALSE)</f>
        <v>25</v>
      </c>
      <c r="P9" s="1233" t="s">
        <v>3838</v>
      </c>
      <c r="Q9" s="1225"/>
      <c r="R9" s="1190"/>
    </row>
    <row r="10" spans="1:18" s="1226" customFormat="1" ht="14" thickTop="1" thickBot="1">
      <c r="A10" s="1758" t="s">
        <v>4713</v>
      </c>
      <c r="B10" s="1227" t="s">
        <v>921</v>
      </c>
      <c r="C10" s="1228" t="s">
        <v>924</v>
      </c>
      <c r="D10" s="1228" t="s">
        <v>923</v>
      </c>
      <c r="E10" s="1229">
        <v>60</v>
      </c>
      <c r="F10" s="1229">
        <v>0.5</v>
      </c>
      <c r="G10" s="1230">
        <v>25</v>
      </c>
      <c r="H10" s="1229">
        <v>40</v>
      </c>
      <c r="I10" s="1228">
        <v>1000</v>
      </c>
      <c r="J10" s="2455">
        <v>2996.68</v>
      </c>
      <c r="K10" s="2455">
        <f>'Dopłaty stopowe'!$R$9*G10</f>
        <v>600.23249999999996</v>
      </c>
      <c r="L10" s="2455">
        <f t="shared" si="0"/>
        <v>143.87649999999999</v>
      </c>
      <c r="M10" s="2394">
        <f>(J10*(1-(VLOOKUP(A10,'Cennik numeryczny'!$A$2:$N$1462,14,FALSE)))+K10)/G10</f>
        <v>143.87649999999999</v>
      </c>
      <c r="N10" s="825" t="str">
        <f>VLOOKUP($A10,'Cennik numeryczny'!$A$2:$K$1857,10,FALSE)</f>
        <v>C</v>
      </c>
      <c r="O10" s="1243">
        <f>VLOOKUP($A10,'Cennik numeryczny'!$A$2:$K$1857,11,FALSE)</f>
        <v>25</v>
      </c>
      <c r="P10" s="1244" t="s">
        <v>3838</v>
      </c>
      <c r="Q10" s="1225"/>
      <c r="R10" s="1190"/>
    </row>
    <row r="11" spans="1:18" ht="14" thickTop="1" thickBot="1">
      <c r="A11" s="50"/>
      <c r="B11" s="51"/>
      <c r="C11" s="51"/>
      <c r="D11" s="54"/>
      <c r="E11" s="51"/>
      <c r="F11" s="51"/>
      <c r="G11" s="107"/>
      <c r="H11" s="107"/>
      <c r="I11" s="107"/>
      <c r="J11" s="742"/>
      <c r="K11" s="107"/>
      <c r="L11" s="107"/>
      <c r="M11" s="495"/>
      <c r="N11" s="495"/>
      <c r="O11" s="495"/>
      <c r="P11" s="528"/>
      <c r="Q11" s="123"/>
    </row>
    <row r="12" spans="1:18">
      <c r="A12" s="196"/>
      <c r="B12" s="123"/>
      <c r="C12" s="123"/>
      <c r="D12" s="123"/>
      <c r="E12" s="123"/>
      <c r="F12" s="123"/>
      <c r="G12" s="123"/>
      <c r="H12" s="123"/>
      <c r="I12" s="123"/>
      <c r="J12" s="739"/>
      <c r="K12" s="123"/>
      <c r="L12" s="123"/>
      <c r="M12" s="123"/>
      <c r="N12" s="123"/>
      <c r="O12" s="123"/>
      <c r="P12" s="187"/>
      <c r="Q12" s="123"/>
    </row>
    <row r="13" spans="1:18">
      <c r="A13" s="196" t="s">
        <v>3616</v>
      </c>
      <c r="B13" s="123"/>
      <c r="C13" s="123"/>
      <c r="D13" s="123"/>
      <c r="E13" s="123"/>
      <c r="F13" s="123"/>
      <c r="G13" s="123"/>
      <c r="H13" s="123"/>
      <c r="I13" s="123"/>
      <c r="J13" s="739"/>
      <c r="K13" s="123"/>
      <c r="L13" s="123"/>
      <c r="M13" s="123"/>
      <c r="N13" s="123"/>
      <c r="O13" s="123"/>
      <c r="P13" s="187"/>
      <c r="Q13" s="123"/>
    </row>
    <row r="14" spans="1:18">
      <c r="A14" s="196"/>
      <c r="B14" s="123"/>
      <c r="C14" s="123"/>
      <c r="D14" s="123"/>
      <c r="E14" s="123"/>
      <c r="F14" s="123"/>
      <c r="G14" s="123"/>
      <c r="H14" s="123"/>
      <c r="I14" s="123"/>
      <c r="J14" s="739"/>
      <c r="K14" s="123"/>
      <c r="L14" s="123"/>
      <c r="M14" s="123"/>
      <c r="N14" s="123"/>
      <c r="O14" s="123"/>
      <c r="P14" s="187"/>
      <c r="Q14" s="123"/>
    </row>
    <row r="15" spans="1:18">
      <c r="A15" s="196"/>
      <c r="B15" s="123"/>
      <c r="C15" s="123"/>
      <c r="D15" s="123"/>
      <c r="E15" s="123"/>
      <c r="F15" s="123"/>
      <c r="G15" s="123"/>
      <c r="H15" s="123"/>
      <c r="I15" s="123"/>
      <c r="J15" s="739"/>
      <c r="K15" s="123"/>
      <c r="L15" s="123"/>
      <c r="M15" s="123"/>
      <c r="N15" s="123"/>
      <c r="O15" s="123"/>
      <c r="P15" s="187"/>
      <c r="Q15" s="123"/>
    </row>
    <row r="16" spans="1:18">
      <c r="A16" s="196"/>
      <c r="B16" s="123"/>
      <c r="C16" s="123"/>
      <c r="D16" s="123"/>
      <c r="E16" s="123"/>
      <c r="F16" s="123"/>
      <c r="G16" s="123"/>
      <c r="H16" s="123"/>
      <c r="I16" s="123"/>
      <c r="J16" s="739"/>
      <c r="K16" s="123"/>
      <c r="L16" s="123"/>
      <c r="M16" s="123"/>
      <c r="N16" s="123"/>
      <c r="O16" s="123"/>
      <c r="P16" s="187"/>
      <c r="Q16" s="123"/>
    </row>
    <row r="17" spans="1:17">
      <c r="A17" s="196"/>
      <c r="B17" s="123"/>
      <c r="C17" s="123"/>
      <c r="D17" s="123"/>
      <c r="E17" s="123"/>
      <c r="F17" s="123"/>
      <c r="G17" s="123"/>
      <c r="H17" s="123"/>
      <c r="I17" s="123"/>
      <c r="J17" s="739"/>
      <c r="K17" s="123"/>
      <c r="L17" s="123"/>
      <c r="M17" s="123"/>
      <c r="N17" s="123"/>
      <c r="O17" s="123"/>
      <c r="P17" s="187"/>
      <c r="Q17" s="123"/>
    </row>
    <row r="18" spans="1:17">
      <c r="A18" s="196"/>
      <c r="B18" s="123"/>
      <c r="C18" s="123"/>
      <c r="D18" s="123"/>
      <c r="E18" s="123"/>
      <c r="F18" s="123"/>
      <c r="G18" s="123"/>
      <c r="H18" s="123"/>
      <c r="I18" s="123"/>
      <c r="J18" s="739"/>
      <c r="K18" s="123"/>
      <c r="L18" s="123"/>
      <c r="M18" s="123"/>
      <c r="N18" s="123"/>
      <c r="O18" s="123"/>
      <c r="P18" s="187"/>
      <c r="Q18" s="123"/>
    </row>
    <row r="19" spans="1:17">
      <c r="A19" s="196"/>
      <c r="B19" s="123"/>
      <c r="C19" s="123"/>
      <c r="D19" s="123"/>
      <c r="E19" s="123"/>
      <c r="F19" s="123"/>
      <c r="G19" s="123"/>
      <c r="H19" s="123"/>
      <c r="I19" s="123"/>
      <c r="J19" s="739"/>
      <c r="K19" s="123"/>
      <c r="L19" s="123"/>
      <c r="M19" s="123"/>
      <c r="N19" s="123"/>
      <c r="O19" s="123"/>
      <c r="P19" s="187"/>
      <c r="Q19" s="123"/>
    </row>
    <row r="20" spans="1:17">
      <c r="A20" s="196"/>
      <c r="B20" s="123"/>
      <c r="C20" s="123"/>
      <c r="D20" s="123"/>
      <c r="E20" s="123"/>
      <c r="F20" s="123"/>
      <c r="G20" s="123"/>
      <c r="H20" s="123"/>
      <c r="I20" s="123"/>
      <c r="J20" s="739"/>
      <c r="K20" s="123"/>
      <c r="L20" s="123"/>
      <c r="M20" s="123"/>
      <c r="N20" s="123"/>
      <c r="O20" s="123"/>
      <c r="P20" s="187"/>
      <c r="Q20" s="123"/>
    </row>
    <row r="21" spans="1:17">
      <c r="A21" s="196"/>
      <c r="B21" s="123"/>
      <c r="C21" s="123"/>
      <c r="D21" s="123"/>
      <c r="E21" s="123"/>
      <c r="F21" s="123"/>
      <c r="G21" s="123"/>
      <c r="H21" s="123"/>
      <c r="I21" s="123"/>
      <c r="J21" s="739"/>
      <c r="K21" s="123"/>
      <c r="L21" s="123"/>
      <c r="M21" s="123"/>
      <c r="N21" s="123"/>
      <c r="O21" s="123"/>
      <c r="P21" s="187"/>
      <c r="Q21" s="123"/>
    </row>
    <row r="22" spans="1:17">
      <c r="A22" s="196"/>
      <c r="B22" s="123"/>
      <c r="C22" s="123"/>
      <c r="D22" s="123"/>
      <c r="E22" s="123"/>
      <c r="F22" s="123"/>
      <c r="G22" s="123"/>
      <c r="H22" s="123"/>
      <c r="I22" s="123"/>
      <c r="J22" s="739"/>
      <c r="K22" s="123"/>
      <c r="L22" s="123"/>
      <c r="M22" s="123"/>
      <c r="N22" s="123"/>
      <c r="O22" s="123"/>
      <c r="P22" s="187"/>
      <c r="Q22" s="123"/>
    </row>
    <row r="23" spans="1:17">
      <c r="A23" s="196"/>
      <c r="B23" s="123"/>
      <c r="C23" s="123"/>
      <c r="D23" s="123"/>
      <c r="E23" s="123"/>
      <c r="F23" s="123"/>
      <c r="G23" s="123"/>
      <c r="H23" s="123"/>
      <c r="I23" s="123"/>
      <c r="J23" s="739"/>
      <c r="K23" s="123"/>
      <c r="L23" s="123"/>
      <c r="M23" s="123"/>
      <c r="N23" s="123"/>
      <c r="O23" s="123"/>
      <c r="P23" s="187"/>
      <c r="Q23" s="123"/>
    </row>
    <row r="24" spans="1:17">
      <c r="A24" s="196"/>
      <c r="B24" s="123"/>
      <c r="C24" s="123"/>
      <c r="D24" s="123"/>
      <c r="E24" s="123"/>
      <c r="F24" s="123"/>
      <c r="G24" s="123"/>
      <c r="H24" s="123"/>
      <c r="I24" s="123"/>
      <c r="J24" s="739"/>
      <c r="K24" s="123"/>
      <c r="L24" s="123"/>
      <c r="M24" s="123"/>
      <c r="N24" s="123"/>
      <c r="O24" s="123"/>
      <c r="P24" s="187"/>
      <c r="Q24" s="123"/>
    </row>
    <row r="25" spans="1:17">
      <c r="A25" s="196"/>
      <c r="B25" s="123"/>
      <c r="C25" s="123"/>
      <c r="D25" s="123"/>
      <c r="E25" s="123"/>
      <c r="F25" s="123"/>
      <c r="G25" s="123"/>
      <c r="H25" s="123"/>
      <c r="I25" s="123"/>
      <c r="J25" s="739"/>
      <c r="K25" s="123"/>
      <c r="L25" s="123"/>
      <c r="M25" s="123"/>
      <c r="N25" s="123"/>
      <c r="O25" s="123"/>
      <c r="P25" s="187"/>
      <c r="Q25" s="123"/>
    </row>
    <row r="26" spans="1:17">
      <c r="A26" s="196"/>
      <c r="B26" s="123"/>
      <c r="C26" s="123"/>
      <c r="D26" s="123"/>
      <c r="E26" s="123"/>
      <c r="F26" s="123"/>
      <c r="G26" s="123"/>
      <c r="H26" s="123"/>
      <c r="I26" s="123"/>
      <c r="J26" s="739"/>
      <c r="K26" s="123"/>
      <c r="L26" s="123"/>
      <c r="M26" s="123"/>
      <c r="N26" s="123"/>
      <c r="O26" s="123"/>
      <c r="P26" s="187"/>
      <c r="Q26" s="123"/>
    </row>
    <row r="27" spans="1:17">
      <c r="A27" s="196"/>
      <c r="B27" s="123"/>
      <c r="C27" s="123"/>
      <c r="D27" s="123"/>
      <c r="E27" s="123"/>
      <c r="F27" s="123"/>
      <c r="G27" s="123"/>
      <c r="H27" s="123"/>
      <c r="I27" s="123"/>
      <c r="J27" s="739"/>
      <c r="K27" s="123"/>
      <c r="L27" s="123"/>
      <c r="M27" s="123"/>
      <c r="N27" s="123"/>
      <c r="O27" s="123"/>
      <c r="P27" s="187"/>
      <c r="Q27" s="123"/>
    </row>
    <row r="28" spans="1:17">
      <c r="A28" s="196"/>
      <c r="B28" s="123"/>
      <c r="C28" s="123"/>
      <c r="D28" s="123"/>
      <c r="E28" s="123"/>
      <c r="F28" s="123"/>
      <c r="G28" s="123"/>
      <c r="H28" s="123"/>
      <c r="I28" s="123"/>
      <c r="J28" s="739"/>
      <c r="K28" s="123"/>
      <c r="L28" s="123"/>
      <c r="M28" s="123"/>
      <c r="N28" s="123"/>
      <c r="O28" s="123"/>
      <c r="P28" s="187"/>
      <c r="Q28" s="123"/>
    </row>
    <row r="29" spans="1:17">
      <c r="A29" s="123"/>
      <c r="B29" s="123"/>
      <c r="C29" s="123"/>
      <c r="D29" s="123"/>
      <c r="E29" s="123"/>
      <c r="F29" s="123"/>
      <c r="G29" s="123"/>
      <c r="H29" s="123"/>
      <c r="I29" s="123"/>
      <c r="J29" s="739"/>
      <c r="K29" s="123"/>
      <c r="L29" s="123"/>
      <c r="M29" s="123"/>
      <c r="N29" s="123"/>
      <c r="O29" s="123"/>
      <c r="P29" s="187"/>
      <c r="Q29" s="123"/>
    </row>
    <row r="30" spans="1:17" ht="10.75" customHeight="1">
      <c r="A30" s="123"/>
      <c r="B30" s="123"/>
      <c r="C30" s="123"/>
      <c r="D30" s="123"/>
      <c r="E30" s="123"/>
      <c r="F30" s="123"/>
      <c r="G30" s="123"/>
      <c r="H30" s="123"/>
      <c r="I30" s="123"/>
      <c r="J30" s="739"/>
      <c r="K30" s="123"/>
      <c r="L30" s="123"/>
      <c r="M30" s="123"/>
      <c r="N30" s="123"/>
      <c r="O30" s="123"/>
      <c r="P30" s="187"/>
      <c r="Q30" s="123"/>
    </row>
    <row r="31" spans="1:17">
      <c r="A31" s="123"/>
      <c r="B31" s="123"/>
      <c r="C31" s="123"/>
      <c r="D31" s="123"/>
      <c r="E31" s="123"/>
      <c r="F31" s="123"/>
      <c r="G31" s="123"/>
      <c r="H31" s="123"/>
      <c r="I31" s="123"/>
      <c r="J31" s="739"/>
      <c r="K31" s="123"/>
      <c r="L31" s="123"/>
      <c r="M31" s="123"/>
      <c r="N31" s="123"/>
      <c r="O31" s="123"/>
      <c r="P31" s="187"/>
    </row>
    <row r="32" spans="1:17">
      <c r="A32" s="123"/>
      <c r="B32" s="123"/>
      <c r="C32" s="123"/>
      <c r="D32" s="123"/>
      <c r="E32" s="123"/>
      <c r="F32" s="123"/>
    </row>
    <row r="33" spans="1:6">
      <c r="A33" s="123"/>
      <c r="B33" s="123"/>
      <c r="C33" s="123"/>
      <c r="D33" s="123"/>
      <c r="E33" s="123"/>
      <c r="F33" s="123"/>
    </row>
    <row r="34" spans="1:6">
      <c r="A34" s="123"/>
      <c r="B34" s="123"/>
      <c r="C34" s="123"/>
      <c r="D34" s="123"/>
      <c r="E34" s="123"/>
      <c r="F34" s="123"/>
    </row>
    <row r="35" spans="1:6">
      <c r="A35" s="123"/>
      <c r="B35" s="123"/>
      <c r="C35" s="123"/>
      <c r="D35" s="123"/>
      <c r="E35" s="123"/>
      <c r="F35" s="123"/>
    </row>
    <row r="36" spans="1:6">
      <c r="A36" s="123"/>
      <c r="B36" s="123"/>
      <c r="C36" s="123"/>
      <c r="D36" s="123"/>
      <c r="E36" s="123"/>
      <c r="F36" s="123"/>
    </row>
    <row r="37" spans="1:6">
      <c r="A37" s="123"/>
      <c r="B37" s="123"/>
      <c r="C37" s="123"/>
      <c r="D37" s="123"/>
      <c r="E37" s="123"/>
      <c r="F37" s="123"/>
    </row>
    <row r="38" spans="1:6">
      <c r="A38" s="123"/>
      <c r="B38" s="123"/>
      <c r="C38" s="123"/>
      <c r="D38" s="123"/>
      <c r="E38" s="123"/>
      <c r="F38" s="123"/>
    </row>
    <row r="39" spans="1:6">
      <c r="A39" s="123"/>
      <c r="B39" s="123"/>
      <c r="C39" s="123"/>
      <c r="D39" s="123"/>
      <c r="E39" s="123"/>
      <c r="F39" s="123"/>
    </row>
    <row r="40" spans="1:6">
      <c r="A40" s="123"/>
      <c r="B40" s="123"/>
      <c r="C40" s="123"/>
      <c r="D40" s="123"/>
      <c r="E40" s="123"/>
      <c r="F40" s="123"/>
    </row>
    <row r="41" spans="1:6">
      <c r="A41" s="123"/>
      <c r="B41" s="123"/>
      <c r="C41" s="123"/>
      <c r="D41" s="123"/>
      <c r="E41" s="123"/>
      <c r="F41" s="123"/>
    </row>
    <row r="42" spans="1:6">
      <c r="A42" s="123"/>
      <c r="B42" s="123"/>
      <c r="C42" s="123"/>
      <c r="D42" s="123"/>
      <c r="E42" s="123"/>
      <c r="F42" s="123"/>
    </row>
    <row r="43" spans="1:6">
      <c r="A43" s="123"/>
      <c r="B43" s="123"/>
      <c r="C43" s="123"/>
      <c r="D43" s="123"/>
      <c r="E43" s="123"/>
      <c r="F43" s="123"/>
    </row>
    <row r="44" spans="1:6">
      <c r="A44" s="123"/>
      <c r="B44" s="123"/>
      <c r="C44" s="123"/>
      <c r="D44" s="123"/>
      <c r="E44" s="123"/>
      <c r="F44" s="123"/>
    </row>
    <row r="45" spans="1:6">
      <c r="A45" s="123"/>
      <c r="B45" s="123"/>
      <c r="C45" s="123"/>
      <c r="D45" s="123"/>
      <c r="E45" s="123"/>
      <c r="F45" s="123"/>
    </row>
    <row r="46" spans="1:6">
      <c r="A46" s="123"/>
      <c r="B46" s="123"/>
      <c r="C46" s="123"/>
      <c r="D46" s="123"/>
      <c r="E46" s="123"/>
      <c r="F46" s="123"/>
    </row>
    <row r="47" spans="1:6">
      <c r="A47" s="123"/>
      <c r="B47" s="123"/>
      <c r="C47" s="123"/>
      <c r="D47" s="123"/>
      <c r="E47" s="123"/>
      <c r="F47" s="123"/>
    </row>
    <row r="48" spans="1:6">
      <c r="A48" s="123"/>
      <c r="B48" s="123"/>
      <c r="C48" s="123"/>
      <c r="D48" s="123"/>
      <c r="E48" s="123"/>
      <c r="F48" s="123"/>
    </row>
    <row r="49" spans="1:6">
      <c r="A49" s="123"/>
      <c r="B49" s="123"/>
      <c r="C49" s="123"/>
      <c r="D49" s="123"/>
      <c r="E49" s="123"/>
      <c r="F49" s="123"/>
    </row>
    <row r="50" spans="1:6">
      <c r="A50" s="123"/>
      <c r="B50" s="123"/>
      <c r="C50" s="123"/>
      <c r="D50" s="123"/>
      <c r="E50" s="123"/>
      <c r="F50" s="123"/>
    </row>
    <row r="51" spans="1:6">
      <c r="A51" s="123"/>
      <c r="B51" s="123"/>
      <c r="C51" s="123"/>
      <c r="D51" s="123"/>
      <c r="E51" s="123"/>
      <c r="F51" s="123"/>
    </row>
    <row r="52" spans="1:6">
      <c r="A52" s="123"/>
      <c r="B52" s="123"/>
      <c r="C52" s="123"/>
      <c r="D52" s="123"/>
      <c r="E52" s="123"/>
      <c r="F52" s="123"/>
    </row>
    <row r="53" spans="1:6">
      <c r="A53" s="123"/>
      <c r="B53" s="123"/>
      <c r="C53" s="123"/>
      <c r="D53" s="123"/>
      <c r="E53" s="123"/>
      <c r="F53" s="123"/>
    </row>
    <row r="54" spans="1:6">
      <c r="A54" s="123"/>
      <c r="B54" s="123"/>
      <c r="C54" s="123"/>
      <c r="D54" s="123"/>
      <c r="E54" s="123"/>
      <c r="F54" s="123"/>
    </row>
    <row r="55" spans="1:6">
      <c r="B55" s="123"/>
      <c r="C55" s="123"/>
      <c r="D55" s="123"/>
      <c r="E55" s="123"/>
      <c r="F55" s="123"/>
    </row>
    <row r="56" spans="1:6">
      <c r="B56" s="123"/>
      <c r="C56" s="123"/>
      <c r="D56" s="123"/>
      <c r="E56" s="123"/>
      <c r="F56" s="123"/>
    </row>
    <row r="57" spans="1:6">
      <c r="B57" s="123"/>
      <c r="C57" s="123"/>
      <c r="D57" s="123"/>
      <c r="E57" s="123"/>
      <c r="F57" s="123"/>
    </row>
    <row r="58" spans="1:6">
      <c r="B58" s="123"/>
      <c r="C58" s="123"/>
      <c r="D58" s="123"/>
      <c r="E58" s="123"/>
      <c r="F58" s="123"/>
    </row>
    <row r="59" spans="1:6">
      <c r="B59" s="123"/>
      <c r="C59" s="123"/>
      <c r="D59" s="123"/>
      <c r="E59" s="123"/>
      <c r="F59" s="123"/>
    </row>
    <row r="60" spans="1:6">
      <c r="B60" s="123"/>
      <c r="C60" s="123"/>
      <c r="D60" s="123"/>
      <c r="E60" s="123"/>
      <c r="F60" s="123"/>
    </row>
    <row r="61" spans="1:6">
      <c r="B61" s="123"/>
      <c r="C61" s="123"/>
      <c r="D61" s="123"/>
      <c r="E61" s="123"/>
      <c r="F61" s="123"/>
    </row>
    <row r="62" spans="1:6">
      <c r="B62" s="123"/>
      <c r="C62" s="123"/>
      <c r="D62" s="123"/>
      <c r="E62" s="123"/>
      <c r="F62" s="123"/>
    </row>
  </sheetData>
  <phoneticPr fontId="0" type="noConversion"/>
  <pageMargins left="0.59055118110236227" right="0.59055118110236227" top="0.78740157480314965" bottom="0.59055118110236227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6"/>
  <dimension ref="A1:S62"/>
  <sheetViews>
    <sheetView zoomScaleNormal="75" zoomScaleSheetLayoutView="100" workbookViewId="0"/>
  </sheetViews>
  <sheetFormatPr defaultColWidth="9.1796875" defaultRowHeight="15.5"/>
  <cols>
    <col min="1" max="1" width="15.6328125" style="13" customWidth="1"/>
    <col min="2" max="2" width="25.1796875" style="13" customWidth="1"/>
    <col min="3" max="3" width="33.81640625" style="13" customWidth="1"/>
    <col min="4" max="4" width="13.453125" style="60" customWidth="1"/>
    <col min="5" max="5" width="11" style="13" customWidth="1"/>
    <col min="6" max="6" width="15" style="1150" customWidth="1"/>
    <col min="7" max="7" width="12.54296875" style="1150" customWidth="1"/>
    <col min="8" max="8" width="12.81640625" style="852" customWidth="1"/>
    <col min="9" max="10" width="10.453125" style="60" customWidth="1"/>
    <col min="11" max="11" width="12.453125" style="184" customWidth="1"/>
    <col min="12" max="12" width="8.81640625" style="13" customWidth="1"/>
    <col min="13" max="16384" width="9.1796875" style="13"/>
  </cols>
  <sheetData>
    <row r="1" spans="1:19" ht="18">
      <c r="A1" s="701" t="s">
        <v>329</v>
      </c>
      <c r="B1" s="17" t="s">
        <v>180</v>
      </c>
      <c r="C1" s="17"/>
      <c r="D1" s="58"/>
      <c r="E1" s="14"/>
      <c r="F1" s="1142"/>
      <c r="G1" s="1142"/>
      <c r="H1" s="1143"/>
      <c r="I1" s="58"/>
      <c r="J1" s="58"/>
      <c r="K1" s="517"/>
      <c r="L1" s="16"/>
      <c r="M1" s="16"/>
      <c r="N1" s="16"/>
      <c r="O1" s="16"/>
    </row>
    <row r="2" spans="1:19" ht="33" customHeight="1" thickBot="1">
      <c r="A2" s="207"/>
      <c r="B2" s="208"/>
      <c r="C2" s="208"/>
      <c r="D2" s="59"/>
      <c r="E2" s="208"/>
      <c r="F2" s="1144"/>
      <c r="G2" s="1144"/>
      <c r="H2" s="1145"/>
      <c r="I2" s="593"/>
      <c r="J2" s="593"/>
      <c r="K2" s="518"/>
      <c r="L2" s="16"/>
      <c r="M2" s="16"/>
      <c r="N2" s="16"/>
      <c r="O2" s="16"/>
    </row>
    <row r="3" spans="1:19" ht="33" customHeight="1" thickBot="1">
      <c r="A3" s="230" t="s">
        <v>72</v>
      </c>
      <c r="B3" s="895" t="s">
        <v>81</v>
      </c>
      <c r="C3" s="246" t="s">
        <v>3066</v>
      </c>
      <c r="D3" s="96" t="s">
        <v>99</v>
      </c>
      <c r="E3" s="227" t="s">
        <v>86</v>
      </c>
      <c r="F3" s="789" t="s">
        <v>100</v>
      </c>
      <c r="G3" s="559" t="s">
        <v>88</v>
      </c>
      <c r="H3" s="1146" t="s">
        <v>1184</v>
      </c>
      <c r="I3" s="559" t="s">
        <v>2711</v>
      </c>
      <c r="J3" s="61" t="s">
        <v>1305</v>
      </c>
      <c r="K3" s="514" t="s">
        <v>3824</v>
      </c>
      <c r="L3" s="16"/>
      <c r="M3" s="16"/>
      <c r="N3" s="16"/>
      <c r="O3" s="16"/>
    </row>
    <row r="4" spans="1:19" ht="16.5" thickTop="1" thickBot="1">
      <c r="A4" s="1333">
        <v>1005100000</v>
      </c>
      <c r="B4" s="1297" t="s">
        <v>650</v>
      </c>
      <c r="C4" s="1298" t="s">
        <v>4361</v>
      </c>
      <c r="D4" s="1555">
        <v>20</v>
      </c>
      <c r="E4" s="1302">
        <v>500</v>
      </c>
      <c r="F4" s="2407">
        <v>1031.1755555555553</v>
      </c>
      <c r="G4" s="2407">
        <f>F4/D4</f>
        <v>51.558777777777763</v>
      </c>
      <c r="H4" s="2600">
        <f>G4*(1-(VLOOKUP($A4,'Cennik numeryczny'!$A$2:$N$1462,14,FALSE)))</f>
        <v>51.558777777777763</v>
      </c>
      <c r="I4" s="1753" t="str">
        <f>VLOOKUP($A4,'Cennik numeryczny'!$A$2:$K$1857,10,FALSE)</f>
        <v>S</v>
      </c>
      <c r="J4" s="1610">
        <f>VLOOKUP($A4,'Cennik numeryczny'!$A$2:$K$1857,11,FALSE)</f>
        <v>20</v>
      </c>
      <c r="K4" s="1611" t="s">
        <v>3837</v>
      </c>
      <c r="L4" s="485"/>
      <c r="M4" s="16"/>
      <c r="N4" s="16"/>
      <c r="O4" s="345"/>
      <c r="P4" s="992"/>
      <c r="Q4" s="563"/>
      <c r="R4" s="353"/>
      <c r="S4" s="353"/>
    </row>
    <row r="5" spans="1:19" s="911" customFormat="1" ht="16.5" thickTop="1" thickBot="1">
      <c r="A5" s="1333">
        <v>1007000000</v>
      </c>
      <c r="B5" s="1297" t="s">
        <v>4349</v>
      </c>
      <c r="C5" s="1298" t="s">
        <v>4358</v>
      </c>
      <c r="D5" s="1555">
        <v>25</v>
      </c>
      <c r="E5" s="1302">
        <v>900</v>
      </c>
      <c r="F5" s="2601">
        <v>2127.7744444444443</v>
      </c>
      <c r="G5" s="2601">
        <f>F5/D5</f>
        <v>85.110977777777777</v>
      </c>
      <c r="H5" s="2600">
        <f>G5*(1-(VLOOKUP($A5,'Cennik numeryczny'!$A$2:$N$1462,14,FALSE)))</f>
        <v>85.110977777777777</v>
      </c>
      <c r="I5" s="1753" t="str">
        <f>VLOOKUP($A5,'Cennik numeryczny'!$A$2:$K$1857,10,FALSE)</f>
        <v>S</v>
      </c>
      <c r="J5" s="1610">
        <f>VLOOKUP($A5,'Cennik numeryczny'!$A$2:$K$1857,11,FALSE)</f>
        <v>25</v>
      </c>
      <c r="K5" s="1611" t="s">
        <v>3837</v>
      </c>
      <c r="L5" s="485"/>
      <c r="M5" s="909"/>
      <c r="N5" s="909"/>
      <c r="O5" s="910"/>
      <c r="P5" s="992"/>
      <c r="Q5" s="563"/>
      <c r="R5" s="353"/>
      <c r="S5" s="647"/>
    </row>
    <row r="6" spans="1:19" ht="16.5" thickTop="1" thickBot="1">
      <c r="A6" s="1333">
        <v>1010000000</v>
      </c>
      <c r="B6" s="1297" t="s">
        <v>1300</v>
      </c>
      <c r="C6" s="1298" t="s">
        <v>4359</v>
      </c>
      <c r="D6" s="1555">
        <v>25</v>
      </c>
      <c r="E6" s="1302">
        <v>900</v>
      </c>
      <c r="F6" s="2601">
        <v>969.60444444444443</v>
      </c>
      <c r="G6" s="2601">
        <f>F6/D6</f>
        <v>38.784177777777778</v>
      </c>
      <c r="H6" s="2409">
        <f>G6*(1-(VLOOKUP($A6,'Cennik numeryczny'!$A$2:$N$1462,14,FALSE)))</f>
        <v>38.784177777777778</v>
      </c>
      <c r="I6" s="1753" t="str">
        <f>VLOOKUP($A6,'Cennik numeryczny'!$A$2:$K$1857,10,FALSE)</f>
        <v>A</v>
      </c>
      <c r="J6" s="1610">
        <f>VLOOKUP($A6,'Cennik numeryczny'!$A$2:$K$1857,11,FALSE)</f>
        <v>25</v>
      </c>
      <c r="K6" s="1611" t="s">
        <v>3837</v>
      </c>
      <c r="L6" s="485"/>
      <c r="M6" s="16"/>
      <c r="N6" s="16"/>
      <c r="O6" s="345"/>
      <c r="P6" s="992"/>
      <c r="Q6" s="563"/>
      <c r="R6" s="353"/>
      <c r="S6" s="353"/>
    </row>
    <row r="7" spans="1:19" s="1213" customFormat="1" ht="16.5" thickTop="1" thickBot="1">
      <c r="A7" s="1761">
        <v>1011000000</v>
      </c>
      <c r="B7" s="1762" t="s">
        <v>4350</v>
      </c>
      <c r="C7" s="1763" t="s">
        <v>4359</v>
      </c>
      <c r="D7" s="1764">
        <v>25</v>
      </c>
      <c r="E7" s="1765">
        <v>900</v>
      </c>
      <c r="F7" s="2602">
        <v>863.63444444444451</v>
      </c>
      <c r="G7" s="2602">
        <f>F7/D7</f>
        <v>34.54537777777778</v>
      </c>
      <c r="H7" s="2603">
        <f>G7*(1-(VLOOKUP($A7,'Cennik numeryczny'!$A$2:$N$1462,14,FALSE)))</f>
        <v>34.54537777777778</v>
      </c>
      <c r="I7" s="1766" t="str">
        <f>VLOOKUP($A7,'Cennik numeryczny'!$A$2:$K$1857,10,FALSE)</f>
        <v>S</v>
      </c>
      <c r="J7" s="1767">
        <f>VLOOKUP($A7,'Cennik numeryczny'!$A$2:$K$1857,11,FALSE)</f>
        <v>25</v>
      </c>
      <c r="K7" s="1768" t="s">
        <v>3837</v>
      </c>
      <c r="L7" s="485"/>
      <c r="M7" s="1210"/>
      <c r="N7" s="1210"/>
      <c r="O7" s="1211"/>
      <c r="P7" s="1188"/>
      <c r="Q7" s="1189"/>
      <c r="R7" s="1190"/>
      <c r="S7" s="1212"/>
    </row>
    <row r="8" spans="1:19" s="911" customFormat="1" ht="16.5" thickTop="1" thickBot="1">
      <c r="A8" s="1333">
        <v>1014000000</v>
      </c>
      <c r="B8" s="1297" t="s">
        <v>4348</v>
      </c>
      <c r="C8" s="1298" t="s">
        <v>4359</v>
      </c>
      <c r="D8" s="1555">
        <v>25</v>
      </c>
      <c r="E8" s="1302">
        <v>900</v>
      </c>
      <c r="F8" s="2601">
        <v>905.37444444444441</v>
      </c>
      <c r="G8" s="2601">
        <f>F8/D8</f>
        <v>36.214977777777776</v>
      </c>
      <c r="H8" s="2409">
        <f>G8*(1-(VLOOKUP($A8,'Cennik numeryczny'!$A$2:$N$1462,14,FALSE)))</f>
        <v>36.214977777777776</v>
      </c>
      <c r="I8" s="1753" t="str">
        <f>VLOOKUP($A8,'Cennik numeryczny'!$A$2:$K$1857,10,FALSE)</f>
        <v>S</v>
      </c>
      <c r="J8" s="1610">
        <f>VLOOKUP($A8,'Cennik numeryczny'!$A$2:$K$1857,11,FALSE)</f>
        <v>25</v>
      </c>
      <c r="K8" s="1611" t="s">
        <v>3837</v>
      </c>
      <c r="L8" s="485"/>
      <c r="M8" s="909"/>
      <c r="N8" s="909"/>
      <c r="O8" s="910"/>
      <c r="P8" s="992"/>
      <c r="Q8" s="563"/>
      <c r="R8" s="353"/>
      <c r="S8" s="647"/>
    </row>
    <row r="9" spans="1:19" ht="16.5" thickTop="1" thickBot="1">
      <c r="A9" s="1333">
        <v>1016000000</v>
      </c>
      <c r="B9" s="1297" t="s">
        <v>201</v>
      </c>
      <c r="C9" s="1298" t="s">
        <v>4360</v>
      </c>
      <c r="D9" s="1555">
        <v>25</v>
      </c>
      <c r="E9" s="1302">
        <v>900</v>
      </c>
      <c r="F9" s="2601">
        <v>1103.2344444444443</v>
      </c>
      <c r="G9" s="2601">
        <f t="shared" ref="G9:G40" si="0">F9/D9</f>
        <v>44.129377777777769</v>
      </c>
      <c r="H9" s="2409">
        <f>G9*(1-(VLOOKUP($A9,'Cennik numeryczny'!$A$2:$N$1462,14,FALSE)))</f>
        <v>44.129377777777769</v>
      </c>
      <c r="I9" s="1753" t="str">
        <f>VLOOKUP($A9,'Cennik numeryczny'!$A$2:$K$1857,10,FALSE)</f>
        <v>A</v>
      </c>
      <c r="J9" s="1610">
        <f>VLOOKUP($A9,'Cennik numeryczny'!$A$2:$K$1857,11,FALSE)</f>
        <v>25</v>
      </c>
      <c r="K9" s="1611" t="s">
        <v>3837</v>
      </c>
      <c r="L9" s="485"/>
      <c r="M9" s="16"/>
      <c r="N9" s="16"/>
      <c r="O9" s="345"/>
      <c r="P9" s="992"/>
      <c r="Q9" s="563"/>
      <c r="R9" s="353"/>
      <c r="S9" s="353"/>
    </row>
    <row r="10" spans="1:19" s="911" customFormat="1" ht="16.5" thickTop="1" thickBot="1">
      <c r="A10" s="1333">
        <v>1033000000</v>
      </c>
      <c r="B10" s="1297" t="s">
        <v>4347</v>
      </c>
      <c r="C10" s="1298" t="s">
        <v>4362</v>
      </c>
      <c r="D10" s="1555">
        <v>25</v>
      </c>
      <c r="E10" s="1511">
        <v>900</v>
      </c>
      <c r="F10" s="2422">
        <v>752.09444444444443</v>
      </c>
      <c r="G10" s="2604">
        <f>F10/D10</f>
        <v>30.083777777777776</v>
      </c>
      <c r="H10" s="1423">
        <f>G10*(1-(VLOOKUP($A10,'Cennik numeryczny'!$A$2:$N$1462,14,FALSE)))</f>
        <v>30.083777777777776</v>
      </c>
      <c r="I10" s="1754" t="str">
        <f>VLOOKUP($A10,'Cennik numeryczny'!$A$2:$K$1857,10,FALSE)</f>
        <v>A</v>
      </c>
      <c r="J10" s="1620">
        <f>VLOOKUP($A10,'Cennik numeryczny'!$A$2:$K$1857,11,FALSE)</f>
        <v>25</v>
      </c>
      <c r="K10" s="1090" t="s">
        <v>3837</v>
      </c>
      <c r="L10" s="485"/>
      <c r="M10" s="909"/>
      <c r="N10" s="909"/>
      <c r="O10" s="910"/>
      <c r="P10" s="992"/>
      <c r="Q10" s="563"/>
      <c r="R10" s="353"/>
      <c r="S10" s="647"/>
    </row>
    <row r="11" spans="1:19" ht="16.5" thickTop="1" thickBot="1">
      <c r="A11" s="1333">
        <v>1061000500</v>
      </c>
      <c r="B11" s="1297" t="s">
        <v>611</v>
      </c>
      <c r="C11" s="1298" t="s">
        <v>925</v>
      </c>
      <c r="D11" s="1555">
        <v>25</v>
      </c>
      <c r="E11" s="1769">
        <v>900</v>
      </c>
      <c r="F11" s="2605">
        <v>525.83444444444444</v>
      </c>
      <c r="G11" s="2407">
        <f t="shared" si="0"/>
        <v>21.033377777777776</v>
      </c>
      <c r="H11" s="1391">
        <f>G11*(1-(VLOOKUP($A11,'Cennik numeryczny'!$A$2:$N$1462,14,FALSE)))</f>
        <v>21.033377777777776</v>
      </c>
      <c r="I11" s="1042" t="str">
        <f>VLOOKUP($A11,'Cennik numeryczny'!$A$2:$K$1857,10,FALSE)</f>
        <v>A</v>
      </c>
      <c r="J11" s="1043">
        <f>VLOOKUP($A11,'Cennik numeryczny'!$A$2:$K$1857,11,FALSE)</f>
        <v>25</v>
      </c>
      <c r="K11" s="1044" t="s">
        <v>3837</v>
      </c>
      <c r="L11" s="485"/>
      <c r="M11" s="16"/>
      <c r="N11" s="16"/>
      <c r="O11" s="345"/>
      <c r="P11" s="992"/>
      <c r="Q11" s="563"/>
      <c r="R11" s="353"/>
      <c r="S11" s="353"/>
    </row>
    <row r="12" spans="1:19" ht="16" thickTop="1">
      <c r="A12" s="1770">
        <v>1062000000</v>
      </c>
      <c r="B12" s="1771" t="s">
        <v>651</v>
      </c>
      <c r="C12" s="843" t="s">
        <v>926</v>
      </c>
      <c r="D12" s="1772">
        <v>25</v>
      </c>
      <c r="E12" s="1530">
        <v>900</v>
      </c>
      <c r="F12" s="1551">
        <v>673.11444444444442</v>
      </c>
      <c r="G12" s="2606">
        <f t="shared" si="0"/>
        <v>26.924577777777777</v>
      </c>
      <c r="H12" s="1391">
        <f>G12*(1-(VLOOKUP($A12,'Cennik numeryczny'!$A$2:$N$1462,14,FALSE)))</f>
        <v>26.924577777777777</v>
      </c>
      <c r="I12" s="1042" t="str">
        <f>VLOOKUP($A12,'Cennik numeryczny'!$A$2:$K$1857,10,FALSE)</f>
        <v>A</v>
      </c>
      <c r="J12" s="1043">
        <f>VLOOKUP($A12,'Cennik numeryczny'!$A$2:$K$1857,11,FALSE)</f>
        <v>25</v>
      </c>
      <c r="K12" s="1044" t="s">
        <v>3837</v>
      </c>
      <c r="L12" s="485"/>
      <c r="M12" s="16"/>
      <c r="N12" s="16"/>
      <c r="O12" s="345"/>
      <c r="P12" s="992"/>
      <c r="Q12" s="563"/>
      <c r="R12" s="353"/>
      <c r="S12" s="353"/>
    </row>
    <row r="13" spans="1:19" s="642" customFormat="1">
      <c r="A13" s="1626">
        <v>1062800000</v>
      </c>
      <c r="B13" s="1773" t="s">
        <v>3433</v>
      </c>
      <c r="C13" s="891" t="s">
        <v>4363</v>
      </c>
      <c r="D13" s="891">
        <v>25</v>
      </c>
      <c r="E13" s="1508">
        <v>1125</v>
      </c>
      <c r="F13" s="1545">
        <v>689.7744444444445</v>
      </c>
      <c r="G13" s="2607">
        <f t="shared" si="0"/>
        <v>27.59097777777778</v>
      </c>
      <c r="H13" s="1396">
        <f>G13*(1-(VLOOKUP($A13,'Cennik numeryczny'!$A$2:$N$1462,14,FALSE)))</f>
        <v>27.59097777777778</v>
      </c>
      <c r="I13" s="1053" t="str">
        <f>VLOOKUP($A13,'Cennik numeryczny'!$A$2:$K$1857,10,FALSE)</f>
        <v>A</v>
      </c>
      <c r="J13" s="1054">
        <f>VLOOKUP($A13,'Cennik numeryczny'!$A$2:$K$1857,11,FALSE)</f>
        <v>25</v>
      </c>
      <c r="K13" s="816" t="s">
        <v>3837</v>
      </c>
      <c r="L13" s="485"/>
      <c r="M13" s="643"/>
      <c r="N13" s="643"/>
      <c r="O13" s="644"/>
      <c r="P13" s="992"/>
      <c r="Q13" s="563"/>
      <c r="R13" s="353"/>
      <c r="S13" s="353"/>
    </row>
    <row r="14" spans="1:19" s="911" customFormat="1" ht="16" thickBot="1">
      <c r="A14" s="1631" t="s">
        <v>4352</v>
      </c>
      <c r="B14" s="1774" t="s">
        <v>4357</v>
      </c>
      <c r="C14" s="779" t="s">
        <v>4363</v>
      </c>
      <c r="D14" s="1168">
        <v>25</v>
      </c>
      <c r="E14" s="1775">
        <v>1125</v>
      </c>
      <c r="F14" s="1557">
        <v>755.3944444444445</v>
      </c>
      <c r="G14" s="2608">
        <f t="shared" si="0"/>
        <v>30.215777777777781</v>
      </c>
      <c r="H14" s="1400">
        <f>G14*(1-(VLOOKUP($A14,'Cennik numeryczny'!$A$2:$N$1462,14,FALSE)))</f>
        <v>30.215777777777781</v>
      </c>
      <c r="I14" s="1061" t="str">
        <f>VLOOKUP($A14,'Cennik numeryczny'!$A$2:$K$1857,10,FALSE)</f>
        <v>A</v>
      </c>
      <c r="J14" s="1062">
        <f>VLOOKUP($A14,'Cennik numeryczny'!$A$2:$K$1857,11,FALSE)</f>
        <v>25</v>
      </c>
      <c r="K14" s="1063" t="s">
        <v>3837</v>
      </c>
      <c r="L14" s="485"/>
      <c r="M14" s="909"/>
      <c r="N14" s="909"/>
      <c r="O14" s="910"/>
      <c r="P14" s="992"/>
      <c r="Q14" s="563"/>
      <c r="R14" s="353"/>
      <c r="S14" s="647"/>
    </row>
    <row r="15" spans="1:19" s="911" customFormat="1" ht="16.5" thickTop="1" thickBot="1">
      <c r="A15" s="1333">
        <v>1063800000</v>
      </c>
      <c r="B15" s="1776" t="s">
        <v>4351</v>
      </c>
      <c r="C15" s="1298" t="s">
        <v>926</v>
      </c>
      <c r="D15" s="1555">
        <v>25</v>
      </c>
      <c r="E15" s="1775">
        <v>1125</v>
      </c>
      <c r="F15" s="2407">
        <v>778.22444444444443</v>
      </c>
      <c r="G15" s="2601">
        <f t="shared" si="0"/>
        <v>31.128977777777777</v>
      </c>
      <c r="H15" s="2409">
        <f>G15*(1-(VLOOKUP($A15,'Cennik numeryczny'!$A$2:$N$1462,14,FALSE)))</f>
        <v>31.128977777777777</v>
      </c>
      <c r="I15" s="1753" t="str">
        <f>VLOOKUP($A15,'Cennik numeryczny'!$A$2:$K$1857,10,FALSE)</f>
        <v>A</v>
      </c>
      <c r="J15" s="1610">
        <f>VLOOKUP($A15,'Cennik numeryczny'!$A$2:$K$1857,11,FALSE)</f>
        <v>25</v>
      </c>
      <c r="K15" s="1611" t="s">
        <v>3837</v>
      </c>
      <c r="L15" s="485"/>
      <c r="M15" s="909"/>
      <c r="N15" s="909"/>
      <c r="O15" s="910"/>
      <c r="P15" s="992"/>
      <c r="Q15" s="563"/>
      <c r="R15" s="353"/>
      <c r="S15" s="647"/>
    </row>
    <row r="16" spans="1:19" ht="16.5" thickTop="1" thickBot="1">
      <c r="A16" s="1333">
        <v>1064000000</v>
      </c>
      <c r="B16" s="1297" t="s">
        <v>4487</v>
      </c>
      <c r="C16" s="1298" t="s">
        <v>4488</v>
      </c>
      <c r="D16" s="1555">
        <v>25</v>
      </c>
      <c r="E16" s="1769">
        <v>1000</v>
      </c>
      <c r="F16" s="2407">
        <v>818.92444444444448</v>
      </c>
      <c r="G16" s="2601">
        <f t="shared" si="0"/>
        <v>32.756977777777777</v>
      </c>
      <c r="H16" s="2409">
        <f>G16*(1-(VLOOKUP($A16,'Cennik numeryczny'!$A$2:$N$1462,14,FALSE)))</f>
        <v>32.756977777777777</v>
      </c>
      <c r="I16" s="1753" t="str">
        <f>VLOOKUP($A16,'Cennik numeryczny'!$A$2:$K$1857,10,FALSE)</f>
        <v>S</v>
      </c>
      <c r="J16" s="1610">
        <f>VLOOKUP($A16,'Cennik numeryczny'!$A$2:$K$1857,11,FALSE)</f>
        <v>25</v>
      </c>
      <c r="K16" s="1611" t="s">
        <v>3837</v>
      </c>
      <c r="L16" s="485"/>
      <c r="M16" s="16"/>
      <c r="N16" s="16"/>
      <c r="O16" s="910"/>
      <c r="P16" s="992"/>
      <c r="Q16" s="563"/>
      <c r="R16" s="353"/>
      <c r="S16" s="353"/>
    </row>
    <row r="17" spans="1:19" s="1032" customFormat="1" ht="16.5" thickTop="1" thickBot="1">
      <c r="A17" s="1333">
        <v>1065800000</v>
      </c>
      <c r="B17" s="1297" t="s">
        <v>4994</v>
      </c>
      <c r="C17" s="1298" t="s">
        <v>4995</v>
      </c>
      <c r="D17" s="1555">
        <v>25</v>
      </c>
      <c r="E17" s="1775">
        <v>1125</v>
      </c>
      <c r="F17" s="2407">
        <v>782.87444444444441</v>
      </c>
      <c r="G17" s="2601">
        <f t="shared" si="0"/>
        <v>31.314977777777777</v>
      </c>
      <c r="H17" s="2409">
        <f>G17*(1-(VLOOKUP($A17,'Cennik numeryczny'!$A$2:$N$1462,14,FALSE)))</f>
        <v>31.314977777777777</v>
      </c>
      <c r="I17" s="1753" t="str">
        <f>VLOOKUP($A17,'Cennik numeryczny'!$A$2:$K$1857,10,FALSE)</f>
        <v>S</v>
      </c>
      <c r="J17" s="1610">
        <f>VLOOKUP($A17,'Cennik numeryczny'!$A$2:$K$1857,11,FALSE)</f>
        <v>25</v>
      </c>
      <c r="K17" s="1611" t="s">
        <v>3837</v>
      </c>
      <c r="L17" s="485"/>
      <c r="M17" s="1033"/>
      <c r="N17" s="1033"/>
      <c r="O17" s="910"/>
      <c r="P17" s="992"/>
      <c r="Q17" s="563"/>
      <c r="R17" s="353"/>
      <c r="S17" s="645"/>
    </row>
    <row r="18" spans="1:19" s="1032" customFormat="1" ht="16.5" thickTop="1" thickBot="1">
      <c r="A18" s="1333">
        <v>1066800000</v>
      </c>
      <c r="B18" s="1297" t="s">
        <v>5252</v>
      </c>
      <c r="C18" s="1298" t="s">
        <v>926</v>
      </c>
      <c r="D18" s="1555">
        <v>25</v>
      </c>
      <c r="E18" s="1775">
        <v>1125</v>
      </c>
      <c r="F18" s="2407">
        <v>782.87444444444441</v>
      </c>
      <c r="G18" s="2601">
        <f t="shared" si="0"/>
        <v>31.314977777777777</v>
      </c>
      <c r="H18" s="2409">
        <f>G18*(1-(VLOOKUP($A18,'Cennik numeryczny'!$A$2:$N$1462,14,FALSE)))</f>
        <v>31.314977777777777</v>
      </c>
      <c r="I18" s="1753" t="str">
        <f>VLOOKUP($A18,'Cennik numeryczny'!$A$2:$K$1857,10,FALSE)</f>
        <v>S</v>
      </c>
      <c r="J18" s="1610">
        <f>VLOOKUP($A18,'Cennik numeryczny'!$A$2:$K$1857,11,FALSE)</f>
        <v>25</v>
      </c>
      <c r="K18" s="1611" t="s">
        <v>3837</v>
      </c>
      <c r="L18" s="485"/>
      <c r="M18" s="1033"/>
      <c r="N18" s="1033"/>
      <c r="O18" s="910"/>
      <c r="P18" s="992"/>
      <c r="Q18" s="563"/>
      <c r="R18" s="353"/>
      <c r="S18" s="645"/>
    </row>
    <row r="19" spans="1:19" s="642" customFormat="1" ht="16.5" thickTop="1" thickBot="1">
      <c r="A19" s="848">
        <v>1069000000</v>
      </c>
      <c r="B19" s="483" t="s">
        <v>3673</v>
      </c>
      <c r="C19" s="731" t="s">
        <v>3674</v>
      </c>
      <c r="D19" s="1167">
        <v>25</v>
      </c>
      <c r="E19" s="1511">
        <v>900</v>
      </c>
      <c r="F19" s="1556">
        <v>736.28444444444449</v>
      </c>
      <c r="G19" s="2604">
        <f>F19/D19</f>
        <v>29.451377777777779</v>
      </c>
      <c r="H19" s="1423">
        <f>G19*(1-(VLOOKUP($A19,'Cennik numeryczny'!$A$2:$N$1462,14,FALSE)))</f>
        <v>29.451377777777779</v>
      </c>
      <c r="I19" s="1754" t="str">
        <f>VLOOKUP($A19,'Cennik numeryczny'!$A$2:$K$1857,10,FALSE)</f>
        <v>A</v>
      </c>
      <c r="J19" s="1620">
        <f>VLOOKUP($A19,'Cennik numeryczny'!$A$2:$K$1857,11,FALSE)</f>
        <v>25</v>
      </c>
      <c r="K19" s="1090" t="s">
        <v>3837</v>
      </c>
      <c r="L19" s="485"/>
      <c r="M19" s="643"/>
      <c r="N19" s="643"/>
      <c r="O19" s="644"/>
      <c r="P19" s="992"/>
      <c r="Q19" s="563"/>
      <c r="R19" s="353"/>
      <c r="S19" s="353"/>
    </row>
    <row r="20" spans="1:19" ht="16.5" thickTop="1" thickBot="1">
      <c r="A20" s="1333">
        <v>1070000500</v>
      </c>
      <c r="B20" s="1297" t="s">
        <v>202</v>
      </c>
      <c r="C20" s="1298" t="s">
        <v>941</v>
      </c>
      <c r="D20" s="1298">
        <v>25</v>
      </c>
      <c r="E20" s="1302">
        <v>900</v>
      </c>
      <c r="F20" s="2407">
        <v>693.13444444444451</v>
      </c>
      <c r="G20" s="2407">
        <f t="shared" si="0"/>
        <v>27.72537777777778</v>
      </c>
      <c r="H20" s="2409">
        <f>G20*(1-(VLOOKUP($A20,'Cennik numeryczny'!$A$2:$N$1462,14,FALSE)))</f>
        <v>27.72537777777778</v>
      </c>
      <c r="I20" s="1753" t="str">
        <f>VLOOKUP($A20,'Cennik numeryczny'!$A$2:$K$1857,10,FALSE)</f>
        <v>A</v>
      </c>
      <c r="J20" s="1610">
        <f>VLOOKUP($A20,'Cennik numeryczny'!$A$2:$K$1857,11,FALSE)</f>
        <v>25</v>
      </c>
      <c r="K20" s="1611" t="s">
        <v>3837</v>
      </c>
      <c r="L20" s="485"/>
      <c r="M20" s="16"/>
      <c r="N20" s="16"/>
      <c r="O20" s="345"/>
      <c r="P20" s="992"/>
      <c r="Q20" s="563"/>
      <c r="R20" s="353"/>
      <c r="S20" s="353"/>
    </row>
    <row r="21" spans="1:19" ht="16" thickTop="1">
      <c r="A21" s="1770">
        <v>1071000200</v>
      </c>
      <c r="B21" s="1771" t="s">
        <v>612</v>
      </c>
      <c r="C21" s="731" t="s">
        <v>927</v>
      </c>
      <c r="D21" s="889">
        <v>25</v>
      </c>
      <c r="E21" s="769">
        <v>900</v>
      </c>
      <c r="F21" s="1543">
        <v>444.07444444444445</v>
      </c>
      <c r="G21" s="1543">
        <f t="shared" si="0"/>
        <v>17.762977777777778</v>
      </c>
      <c r="H21" s="1405">
        <f>G21*(1-(VLOOKUP($A21,'Cennik numeryczny'!$A$2:$N$1462,14,FALSE)))</f>
        <v>17.762977777777778</v>
      </c>
      <c r="I21" s="1746" t="str">
        <f>VLOOKUP($A21,'Cennik numeryczny'!$A$2:$K$1857,10,FALSE)</f>
        <v>A</v>
      </c>
      <c r="J21" s="1612">
        <f>VLOOKUP($A21,'Cennik numeryczny'!$A$2:$K$1857,11,FALSE)</f>
        <v>25</v>
      </c>
      <c r="K21" s="1408" t="s">
        <v>3837</v>
      </c>
      <c r="L21" s="485"/>
      <c r="M21" s="16"/>
      <c r="N21" s="16"/>
      <c r="O21" s="345"/>
      <c r="P21" s="992"/>
      <c r="Q21" s="563"/>
      <c r="R21" s="353"/>
      <c r="S21" s="353"/>
    </row>
    <row r="22" spans="1:19">
      <c r="A22" s="1626" t="s">
        <v>3735</v>
      </c>
      <c r="B22" s="1777" t="s">
        <v>3736</v>
      </c>
      <c r="C22" s="731"/>
      <c r="D22" s="891">
        <v>1000</v>
      </c>
      <c r="E22" s="892">
        <v>1000</v>
      </c>
      <c r="F22" s="1545">
        <v>16748.307777777776</v>
      </c>
      <c r="G22" s="1545">
        <f t="shared" si="0"/>
        <v>16.748307777777775</v>
      </c>
      <c r="H22" s="1405">
        <f>G22*(1-(VLOOKUP($A22,'Cennik numeryczny'!$A$2:$N$1462,14,FALSE)))</f>
        <v>16.748307777777775</v>
      </c>
      <c r="I22" s="1746" t="str">
        <f>VLOOKUP($A22,'Cennik numeryczny'!$A$2:$K$1857,10,FALSE)</f>
        <v>A</v>
      </c>
      <c r="J22" s="1612">
        <f>VLOOKUP($A22,'Cennik numeryczny'!$A$2:$K$1857,11,FALSE)</f>
        <v>1000</v>
      </c>
      <c r="K22" s="1408" t="s">
        <v>3837</v>
      </c>
      <c r="L22" s="485"/>
      <c r="M22" s="16"/>
      <c r="N22" s="16"/>
      <c r="O22" s="345"/>
      <c r="P22" s="992"/>
      <c r="Q22" s="563"/>
      <c r="R22" s="353"/>
      <c r="S22" s="353"/>
    </row>
    <row r="23" spans="1:19" s="911" customFormat="1">
      <c r="A23" s="1770" t="s">
        <v>4577</v>
      </c>
      <c r="B23" s="1778" t="s">
        <v>4578</v>
      </c>
      <c r="C23" s="731"/>
      <c r="D23" s="891">
        <v>25</v>
      </c>
      <c r="E23" s="892">
        <v>1125</v>
      </c>
      <c r="F23" s="1545">
        <v>459.69444444444446</v>
      </c>
      <c r="G23" s="1545">
        <f t="shared" si="0"/>
        <v>18.387777777777778</v>
      </c>
      <c r="H23" s="2532">
        <f>G23*(1-(VLOOKUP($A23,'Cennik numeryczny'!$A$2:$N$1462,14,FALSE)))</f>
        <v>18.387777777777778</v>
      </c>
      <c r="I23" s="1746" t="str">
        <f>VLOOKUP($A23,'Cennik numeryczny'!$A$2:$K$1857,10,FALSE)</f>
        <v>A</v>
      </c>
      <c r="J23" s="1612">
        <f>VLOOKUP($A23,'Cennik numeryczny'!$A$2:$K$1857,11,FALSE)</f>
        <v>25</v>
      </c>
      <c r="K23" s="1408" t="s">
        <v>3837</v>
      </c>
      <c r="L23" s="485"/>
      <c r="M23" s="909"/>
      <c r="N23" s="909"/>
      <c r="O23" s="910"/>
      <c r="P23" s="992"/>
      <c r="Q23" s="563"/>
      <c r="R23" s="353"/>
      <c r="S23" s="647"/>
    </row>
    <row r="24" spans="1:19" s="642" customFormat="1" ht="16" thickBot="1">
      <c r="A24" s="848" t="s">
        <v>3436</v>
      </c>
      <c r="B24" s="1752" t="s">
        <v>3435</v>
      </c>
      <c r="C24" s="779"/>
      <c r="D24" s="1167">
        <v>25</v>
      </c>
      <c r="E24" s="1511">
        <v>1125</v>
      </c>
      <c r="F24" s="1556">
        <v>459.68444444444447</v>
      </c>
      <c r="G24" s="1556">
        <f t="shared" si="0"/>
        <v>18.387377777777779</v>
      </c>
      <c r="H24" s="1423">
        <f>G24*(1-(VLOOKUP($A24,'Cennik numeryczny'!$A$2:$N$1462,14,FALSE)))</f>
        <v>18.387377777777779</v>
      </c>
      <c r="I24" s="1746" t="str">
        <f>VLOOKUP($A24,'Cennik numeryczny'!$A$2:$K$1857,10,FALSE)</f>
        <v>A</v>
      </c>
      <c r="J24" s="1612">
        <f>VLOOKUP($A24,'Cennik numeryczny'!$A$2:$K$1857,11,FALSE)</f>
        <v>25</v>
      </c>
      <c r="K24" s="1408" t="s">
        <v>3837</v>
      </c>
      <c r="L24" s="485"/>
      <c r="M24" s="643"/>
      <c r="N24" s="643"/>
      <c r="O24" s="644"/>
      <c r="P24" s="992"/>
      <c r="Q24" s="563"/>
      <c r="R24" s="353"/>
      <c r="S24" s="353"/>
    </row>
    <row r="25" spans="1:19" ht="16" thickTop="1">
      <c r="A25" s="1779" t="s">
        <v>98</v>
      </c>
      <c r="B25" s="1771" t="s">
        <v>656</v>
      </c>
      <c r="C25" s="771" t="s">
        <v>932</v>
      </c>
      <c r="D25" s="843">
        <v>25</v>
      </c>
      <c r="E25" s="847">
        <v>900</v>
      </c>
      <c r="F25" s="1551">
        <v>541.79444444444448</v>
      </c>
      <c r="G25" s="1551">
        <f t="shared" si="0"/>
        <v>21.67177777777778</v>
      </c>
      <c r="H25" s="1391">
        <f>G25*(1-(VLOOKUP($A25,'Cennik numeryczny'!$A$2:$N$1462,14,FALSE)))</f>
        <v>21.67177777777778</v>
      </c>
      <c r="I25" s="1042" t="str">
        <f>VLOOKUP($A25,'Cennik numeryczny'!$A$2:$K$1857,10,FALSE)</f>
        <v>A</v>
      </c>
      <c r="J25" s="1043">
        <f>VLOOKUP($A25,'Cennik numeryczny'!$A$2:$K$1857,11,FALSE)</f>
        <v>25</v>
      </c>
      <c r="K25" s="1044" t="s">
        <v>3837</v>
      </c>
      <c r="L25" s="485"/>
      <c r="M25" s="16"/>
      <c r="N25" s="16"/>
      <c r="O25" s="345"/>
      <c r="P25" s="992"/>
      <c r="Q25" s="563"/>
      <c r="R25" s="353"/>
      <c r="S25" s="353"/>
    </row>
    <row r="26" spans="1:19" ht="16" thickBot="1">
      <c r="A26" s="1780" t="s">
        <v>4376</v>
      </c>
      <c r="B26" s="484" t="s">
        <v>4356</v>
      </c>
      <c r="C26" s="779"/>
      <c r="D26" s="779">
        <v>25</v>
      </c>
      <c r="E26" s="841">
        <v>1125</v>
      </c>
      <c r="F26" s="1557">
        <v>557.18444444444447</v>
      </c>
      <c r="G26" s="1557">
        <f t="shared" si="0"/>
        <v>22.287377777777778</v>
      </c>
      <c r="H26" s="1400">
        <f>G26*(1-(VLOOKUP($A26,'Cennik numeryczny'!$A$2:$N$1462,14,FALSE)))</f>
        <v>22.287377777777778</v>
      </c>
      <c r="I26" s="1061" t="str">
        <f>VLOOKUP($A26,'Cennik numeryczny'!$A$2:$K$1857,10,FALSE)</f>
        <v>A</v>
      </c>
      <c r="J26" s="1062">
        <f>VLOOKUP($A26,'Cennik numeryczny'!$A$2:$K$1857,11,FALSE)</f>
        <v>25</v>
      </c>
      <c r="K26" s="1063" t="s">
        <v>3837</v>
      </c>
      <c r="L26" s="485"/>
      <c r="M26" s="16"/>
      <c r="N26" s="16"/>
      <c r="O26" s="345"/>
      <c r="P26" s="992"/>
      <c r="Q26" s="563"/>
      <c r="R26" s="353"/>
      <c r="S26" s="353"/>
    </row>
    <row r="27" spans="1:19" ht="16.5" thickTop="1" thickBot="1">
      <c r="A27" s="1781" t="s">
        <v>1301</v>
      </c>
      <c r="B27" s="1776" t="s">
        <v>1302</v>
      </c>
      <c r="C27" s="1298" t="s">
        <v>927</v>
      </c>
      <c r="D27" s="1298">
        <v>25</v>
      </c>
      <c r="E27" s="1302">
        <v>900</v>
      </c>
      <c r="F27" s="2407">
        <v>514.82444444444445</v>
      </c>
      <c r="G27" s="2407">
        <f t="shared" si="0"/>
        <v>20.592977777777779</v>
      </c>
      <c r="H27" s="2409">
        <f>G27*(1-(VLOOKUP($A27,'Cennik numeryczny'!$A$2:$N$1462,14,FALSE)))</f>
        <v>20.592977777777779</v>
      </c>
      <c r="I27" s="1753" t="str">
        <f>VLOOKUP($A27,'Cennik numeryczny'!$A$2:$K$1857,10,FALSE)</f>
        <v>C</v>
      </c>
      <c r="J27" s="1610">
        <f>VLOOKUP($A27,'Cennik numeryczny'!$A$2:$K$1857,11,FALSE)</f>
        <v>9900</v>
      </c>
      <c r="K27" s="1611" t="s">
        <v>3837</v>
      </c>
      <c r="L27" s="485"/>
      <c r="M27" s="16"/>
      <c r="N27" s="16"/>
      <c r="O27" s="345"/>
      <c r="P27" s="992"/>
      <c r="Q27" s="563"/>
      <c r="R27" s="353"/>
      <c r="S27" s="353"/>
    </row>
    <row r="28" spans="1:19" ht="16" thickTop="1">
      <c r="A28" s="1779" t="s">
        <v>5492</v>
      </c>
      <c r="B28" s="1771" t="s">
        <v>5494</v>
      </c>
      <c r="C28" s="771" t="s">
        <v>927</v>
      </c>
      <c r="D28" s="843">
        <v>25</v>
      </c>
      <c r="E28" s="847">
        <v>900</v>
      </c>
      <c r="F28" s="1551">
        <v>519.44444444444446</v>
      </c>
      <c r="G28" s="1551">
        <f t="shared" si="0"/>
        <v>20.777777777777779</v>
      </c>
      <c r="H28" s="1391">
        <f>G28*(1-(VLOOKUP($A28,'Cennik numeryczny'!$A$2:$N$1462,14,FALSE)))</f>
        <v>20.777777777777779</v>
      </c>
      <c r="I28" s="1042" t="str">
        <f>VLOOKUP($A28,'Cennik numeryczny'!$A$2:$K$1857,10,FALSE)</f>
        <v>C</v>
      </c>
      <c r="J28" s="1043">
        <f>VLOOKUP($A28,'Cennik numeryczny'!$A$2:$K$1857,11,FALSE)</f>
        <v>9900</v>
      </c>
      <c r="K28" s="1044" t="s">
        <v>3837</v>
      </c>
      <c r="L28" s="485"/>
      <c r="M28" s="16"/>
      <c r="N28" s="16"/>
      <c r="O28" s="345"/>
      <c r="P28" s="992"/>
      <c r="Q28" s="563"/>
      <c r="R28" s="353"/>
      <c r="S28" s="353"/>
    </row>
    <row r="29" spans="1:19" ht="16" thickBot="1">
      <c r="A29" s="1780" t="s">
        <v>5493</v>
      </c>
      <c r="B29" s="484" t="s">
        <v>5495</v>
      </c>
      <c r="C29" s="779"/>
      <c r="D29" s="779">
        <v>25</v>
      </c>
      <c r="E29" s="841">
        <v>1125</v>
      </c>
      <c r="F29" s="1557">
        <v>519.44444444444446</v>
      </c>
      <c r="G29" s="1557">
        <f t="shared" si="0"/>
        <v>20.777777777777779</v>
      </c>
      <c r="H29" s="1400">
        <f>G29*(1-(VLOOKUP($A29,'Cennik numeryczny'!$A$2:$N$1462,14,FALSE)))</f>
        <v>20.777777777777779</v>
      </c>
      <c r="I29" s="1061" t="str">
        <f>VLOOKUP($A29,'Cennik numeryczny'!$A$2:$K$1857,10,FALSE)</f>
        <v>C</v>
      </c>
      <c r="J29" s="1062">
        <f>VLOOKUP($A29,'Cennik numeryczny'!$A$2:$K$1857,11,FALSE)</f>
        <v>5625</v>
      </c>
      <c r="K29" s="1063" t="s">
        <v>3837</v>
      </c>
      <c r="L29" s="485"/>
      <c r="M29" s="16"/>
      <c r="N29" s="16"/>
      <c r="O29" s="345"/>
      <c r="P29" s="992"/>
      <c r="Q29" s="563"/>
      <c r="R29" s="353"/>
      <c r="S29" s="353"/>
    </row>
    <row r="30" spans="1:19" ht="16" thickTop="1">
      <c r="A30" s="835">
        <v>1081000200</v>
      </c>
      <c r="B30" s="1771" t="s">
        <v>613</v>
      </c>
      <c r="C30" s="1167" t="s">
        <v>928</v>
      </c>
      <c r="D30" s="891">
        <v>25</v>
      </c>
      <c r="E30" s="892">
        <v>900</v>
      </c>
      <c r="F30" s="2609">
        <v>634.44444444444446</v>
      </c>
      <c r="G30" s="1545">
        <f t="shared" si="0"/>
        <v>25.37777777777778</v>
      </c>
      <c r="H30" s="1396">
        <f>G30*(1-(VLOOKUP($A30,'Cennik numeryczny'!$A$2:$N$1462,14,FALSE)))</f>
        <v>25.37777777777778</v>
      </c>
      <c r="I30" s="1053" t="str">
        <f>VLOOKUP($A30,'Cennik numeryczny'!$A$2:$K$1857,10,FALSE)</f>
        <v>A</v>
      </c>
      <c r="J30" s="1054">
        <f>VLOOKUP($A30,'Cennik numeryczny'!$A$2:$K$1857,11,FALSE)</f>
        <v>25</v>
      </c>
      <c r="K30" s="816" t="s">
        <v>3837</v>
      </c>
      <c r="L30" s="485"/>
      <c r="N30" s="16"/>
      <c r="O30" s="345"/>
      <c r="P30" s="992"/>
      <c r="Q30" s="563"/>
      <c r="R30" s="353"/>
      <c r="S30" s="353"/>
    </row>
    <row r="31" spans="1:19">
      <c r="A31" s="1626">
        <v>1081001200</v>
      </c>
      <c r="B31" s="1774"/>
      <c r="C31" s="731"/>
      <c r="D31" s="891">
        <v>25</v>
      </c>
      <c r="E31" s="892">
        <v>900</v>
      </c>
      <c r="F31" s="2610">
        <v>664.44444444444446</v>
      </c>
      <c r="G31" s="1545">
        <f t="shared" si="0"/>
        <v>26.577777777777779</v>
      </c>
      <c r="H31" s="1396">
        <f>G31*(1-(VLOOKUP($A31,'Cennik numeryczny'!$A$2:$N$1462,14,FALSE)))</f>
        <v>26.577777777777779</v>
      </c>
      <c r="I31" s="1053" t="str">
        <f>VLOOKUP($A31,'Cennik numeryczny'!$A$2:$K$1857,10,FALSE)</f>
        <v>A</v>
      </c>
      <c r="J31" s="1054">
        <f>VLOOKUP($A31,'Cennik numeryczny'!$A$2:$K$1857,11,FALSE)</f>
        <v>25</v>
      </c>
      <c r="K31" s="816" t="s">
        <v>3837</v>
      </c>
      <c r="L31" s="485"/>
      <c r="N31" s="16"/>
      <c r="O31" s="345"/>
      <c r="P31" s="992"/>
      <c r="Q31" s="563"/>
      <c r="R31" s="353"/>
      <c r="S31" s="353"/>
    </row>
    <row r="32" spans="1:19" ht="16" thickBot="1">
      <c r="A32" s="1631">
        <v>1081801200</v>
      </c>
      <c r="B32" s="484" t="s">
        <v>5132</v>
      </c>
      <c r="C32" s="779"/>
      <c r="D32" s="779">
        <v>25</v>
      </c>
      <c r="E32" s="841">
        <v>1125</v>
      </c>
      <c r="F32" s="2611">
        <v>674.44444444444446</v>
      </c>
      <c r="G32" s="1557">
        <f t="shared" si="0"/>
        <v>26.977777777777778</v>
      </c>
      <c r="H32" s="1400">
        <f>G32*(1-(VLOOKUP($A32,'Cennik numeryczny'!$A$2:$N$1462,14,FALSE)))</f>
        <v>26.977777777777778</v>
      </c>
      <c r="I32" s="1061" t="str">
        <f>VLOOKUP($A32,'Cennik numeryczny'!$A$2:$K$1857,10,FALSE)</f>
        <v>A</v>
      </c>
      <c r="J32" s="1062">
        <f>VLOOKUP($A32,'Cennik numeryczny'!$A$2:$K$1857,11,FALSE)</f>
        <v>25</v>
      </c>
      <c r="K32" s="1063" t="s">
        <v>3837</v>
      </c>
      <c r="L32" s="485"/>
      <c r="N32" s="16"/>
      <c r="O32" s="345"/>
      <c r="P32" s="992"/>
      <c r="Q32" s="563"/>
      <c r="R32" s="353"/>
      <c r="S32" s="353"/>
    </row>
    <row r="33" spans="1:19" s="911" customFormat="1" ht="16.5" thickTop="1" thickBot="1">
      <c r="A33" s="1333">
        <v>1083000000</v>
      </c>
      <c r="B33" s="1297" t="s">
        <v>4346</v>
      </c>
      <c r="C33" s="1298" t="s">
        <v>4364</v>
      </c>
      <c r="D33" s="1298">
        <v>25</v>
      </c>
      <c r="E33" s="1302">
        <v>900</v>
      </c>
      <c r="F33" s="2612">
        <v>624.44444444444446</v>
      </c>
      <c r="G33" s="2407">
        <f t="shared" si="0"/>
        <v>24.977777777777778</v>
      </c>
      <c r="H33" s="2409">
        <f>G33*(1-(VLOOKUP($A33,'Cennik numeryczny'!$A$2:$N$1462,14,FALSE)))</f>
        <v>24.977777777777778</v>
      </c>
      <c r="I33" s="1753" t="str">
        <f>VLOOKUP($A33,'Cennik numeryczny'!$A$2:$K$1857,10,FALSE)</f>
        <v>A</v>
      </c>
      <c r="J33" s="1610">
        <f>VLOOKUP($A33,'Cennik numeryczny'!$A$2:$K$1857,11,FALSE)</f>
        <v>25</v>
      </c>
      <c r="K33" s="1611" t="s">
        <v>3837</v>
      </c>
      <c r="L33" s="485"/>
      <c r="N33" s="909"/>
      <c r="O33" s="910"/>
      <c r="P33" s="992"/>
      <c r="Q33" s="563"/>
      <c r="R33" s="353"/>
      <c r="S33" s="647"/>
    </row>
    <row r="34" spans="1:19" ht="16.5" thickTop="1" thickBot="1">
      <c r="A34" s="1333">
        <v>1090000000</v>
      </c>
      <c r="B34" s="1776" t="s">
        <v>4095</v>
      </c>
      <c r="C34" s="1298" t="s">
        <v>4096</v>
      </c>
      <c r="D34" s="1298">
        <v>25</v>
      </c>
      <c r="E34" s="1302">
        <v>900</v>
      </c>
      <c r="F34" s="2456">
        <v>1277.7744444444445</v>
      </c>
      <c r="G34" s="2407">
        <f>F34/D34</f>
        <v>51.110977777777777</v>
      </c>
      <c r="H34" s="2409">
        <f>G34*(1-(VLOOKUP($A34,'Cennik numeryczny'!$A$2:$N$1462,14,FALSE)))</f>
        <v>51.110977777777777</v>
      </c>
      <c r="I34" s="1753" t="str">
        <f>VLOOKUP($A34,'Cennik numeryczny'!$A$2:$K$1857,10,FALSE)</f>
        <v>A</v>
      </c>
      <c r="J34" s="1610">
        <f>VLOOKUP($A34,'Cennik numeryczny'!$A$2:$K$1857,11,FALSE)</f>
        <v>25</v>
      </c>
      <c r="K34" s="1611" t="s">
        <v>3837</v>
      </c>
      <c r="L34" s="485"/>
      <c r="N34" s="16"/>
      <c r="O34" s="346"/>
      <c r="P34" s="992"/>
      <c r="Q34" s="563"/>
      <c r="R34" s="353"/>
      <c r="S34" s="353"/>
    </row>
    <row r="35" spans="1:19" ht="16.5" thickTop="1" thickBot="1">
      <c r="A35" s="848">
        <v>1092000000</v>
      </c>
      <c r="B35" s="483" t="s">
        <v>652</v>
      </c>
      <c r="C35" s="731" t="s">
        <v>929</v>
      </c>
      <c r="D35" s="731">
        <v>25</v>
      </c>
      <c r="E35" s="850">
        <v>900</v>
      </c>
      <c r="F35" s="1556">
        <v>991.81444444444446</v>
      </c>
      <c r="G35" s="1556">
        <f t="shared" si="0"/>
        <v>39.672577777777775</v>
      </c>
      <c r="H35" s="1423">
        <f>G35*(1-(VLOOKUP($A35,'Cennik numeryczny'!$A$2:$N$1462,14,FALSE)))</f>
        <v>39.672577777777775</v>
      </c>
      <c r="I35" s="1754" t="str">
        <f>VLOOKUP($A35,'Cennik numeryczny'!$A$2:$K$1857,10,FALSE)</f>
        <v>A</v>
      </c>
      <c r="J35" s="1620">
        <f>VLOOKUP($A35,'Cennik numeryczny'!$A$2:$K$1857,11,FALSE)</f>
        <v>25</v>
      </c>
      <c r="K35" s="1090" t="s">
        <v>3837</v>
      </c>
      <c r="L35" s="485"/>
      <c r="N35" s="16"/>
      <c r="O35" s="345"/>
      <c r="P35" s="992"/>
      <c r="Q35" s="563"/>
      <c r="R35" s="353"/>
      <c r="S35" s="353"/>
    </row>
    <row r="36" spans="1:19" ht="16.5" thickTop="1" thickBot="1">
      <c r="A36" s="1333">
        <v>1093100000</v>
      </c>
      <c r="B36" s="1297" t="s">
        <v>653</v>
      </c>
      <c r="C36" s="1298" t="s">
        <v>930</v>
      </c>
      <c r="D36" s="1298">
        <v>20</v>
      </c>
      <c r="E36" s="1302">
        <v>720</v>
      </c>
      <c r="F36" s="2407">
        <v>852.12555555555559</v>
      </c>
      <c r="G36" s="2407">
        <f t="shared" si="0"/>
        <v>42.606277777777777</v>
      </c>
      <c r="H36" s="2409">
        <f>G36*(1-(VLOOKUP($A36,'Cennik numeryczny'!$A$2:$N$1462,14,FALSE)))</f>
        <v>42.606277777777777</v>
      </c>
      <c r="I36" s="1753" t="str">
        <f>VLOOKUP($A36,'Cennik numeryczny'!$A$2:$K$1857,10,FALSE)</f>
        <v>A</v>
      </c>
      <c r="J36" s="1610">
        <f>VLOOKUP($A36,'Cennik numeryczny'!$A$2:$K$1857,11,FALSE)</f>
        <v>20</v>
      </c>
      <c r="K36" s="1611" t="s">
        <v>3837</v>
      </c>
      <c r="L36" s="485"/>
      <c r="N36" s="16"/>
      <c r="O36" s="345"/>
      <c r="P36" s="992"/>
      <c r="Q36" s="563"/>
      <c r="R36" s="353"/>
      <c r="S36" s="353"/>
    </row>
    <row r="37" spans="1:19" s="642" customFormat="1" ht="16.5" thickTop="1" thickBot="1">
      <c r="A37" s="1333">
        <v>1094000000</v>
      </c>
      <c r="B37" s="1297" t="s">
        <v>3038</v>
      </c>
      <c r="C37" s="1298" t="s">
        <v>3039</v>
      </c>
      <c r="D37" s="1298">
        <v>25</v>
      </c>
      <c r="E37" s="841">
        <v>750</v>
      </c>
      <c r="F37" s="1557">
        <v>1015.0644444444445</v>
      </c>
      <c r="G37" s="1557">
        <f>F37/D37</f>
        <v>40.602577777777782</v>
      </c>
      <c r="H37" s="1400">
        <f>G37*(1-(VLOOKUP($A37,'Cennik numeryczny'!$A$2:$N$1462,14,FALSE)))</f>
        <v>40.602577777777782</v>
      </c>
      <c r="I37" s="1061" t="str">
        <f>VLOOKUP($A37,'Cennik numeryczny'!$A$2:$K$1857,10,FALSE)</f>
        <v>A</v>
      </c>
      <c r="J37" s="1062">
        <f>VLOOKUP($A37,'Cennik numeryczny'!$A$2:$K$1857,11,FALSE)</f>
        <v>25</v>
      </c>
      <c r="K37" s="1063" t="s">
        <v>3837</v>
      </c>
      <c r="L37" s="485"/>
      <c r="N37" s="643"/>
      <c r="O37" s="644"/>
      <c r="P37" s="992"/>
      <c r="Q37" s="563"/>
      <c r="R37" s="353"/>
      <c r="S37" s="353"/>
    </row>
    <row r="38" spans="1:19" ht="16.5" thickTop="1" thickBot="1">
      <c r="A38" s="1333">
        <v>1096000000</v>
      </c>
      <c r="B38" s="1297" t="s">
        <v>654</v>
      </c>
      <c r="C38" s="1298" t="s">
        <v>931</v>
      </c>
      <c r="D38" s="1298">
        <v>25</v>
      </c>
      <c r="E38" s="841">
        <v>900</v>
      </c>
      <c r="F38" s="1557">
        <v>1017.7744444444445</v>
      </c>
      <c r="G38" s="1557">
        <f t="shared" si="0"/>
        <v>40.710977777777778</v>
      </c>
      <c r="H38" s="1400">
        <f>G38*(1-(VLOOKUP($A38,'Cennik numeryczny'!$A$2:$N$1462,14,FALSE)))</f>
        <v>40.710977777777778</v>
      </c>
      <c r="I38" s="1061" t="str">
        <f>VLOOKUP($A38,'Cennik numeryczny'!$A$2:$K$1857,10,FALSE)</f>
        <v>A</v>
      </c>
      <c r="J38" s="1062">
        <f>VLOOKUP($A38,'Cennik numeryczny'!$A$2:$K$1857,11,FALSE)</f>
        <v>25</v>
      </c>
      <c r="K38" s="1063" t="s">
        <v>3837</v>
      </c>
      <c r="L38" s="485"/>
      <c r="N38" s="16"/>
      <c r="O38" s="345"/>
      <c r="P38" s="992"/>
      <c r="Q38" s="563"/>
      <c r="R38" s="353"/>
      <c r="S38" s="353"/>
    </row>
    <row r="39" spans="1:19" ht="16.5" thickTop="1" thickBot="1">
      <c r="A39" s="1333" t="s">
        <v>204</v>
      </c>
      <c r="B39" s="1297" t="s">
        <v>203</v>
      </c>
      <c r="C39" s="1298" t="s">
        <v>3040</v>
      </c>
      <c r="D39" s="1298">
        <v>25</v>
      </c>
      <c r="E39" s="841">
        <v>900</v>
      </c>
      <c r="F39" s="1557">
        <v>687.2544444444444</v>
      </c>
      <c r="G39" s="1557">
        <f>F39/D39</f>
        <v>27.490177777777777</v>
      </c>
      <c r="H39" s="1400">
        <f>G39*(1-(VLOOKUP($A39,'Cennik numeryczny'!$A$2:$N$1462,14,FALSE)))</f>
        <v>27.490177777777777</v>
      </c>
      <c r="I39" s="1061" t="str">
        <f>VLOOKUP($A39,'Cennik numeryczny'!$A$2:$K$1857,10,FALSE)</f>
        <v>A</v>
      </c>
      <c r="J39" s="1062">
        <f>VLOOKUP($A39,'Cennik numeryczny'!$A$2:$K$1857,11,FALSE)</f>
        <v>25</v>
      </c>
      <c r="K39" s="1063" t="s">
        <v>3837</v>
      </c>
      <c r="L39" s="485"/>
      <c r="N39" s="16"/>
      <c r="O39" s="345"/>
      <c r="P39" s="992"/>
      <c r="Q39" s="563"/>
      <c r="R39" s="353"/>
      <c r="S39" s="353"/>
    </row>
    <row r="40" spans="1:19" s="1214" customFormat="1" ht="16.5" thickTop="1" thickBot="1">
      <c r="A40" s="1761">
        <v>1099000000</v>
      </c>
      <c r="B40" s="1762" t="s">
        <v>4990</v>
      </c>
      <c r="C40" s="1763" t="s">
        <v>4991</v>
      </c>
      <c r="D40" s="1763">
        <v>25</v>
      </c>
      <c r="E40" s="1276">
        <v>900</v>
      </c>
      <c r="F40" s="1663">
        <v>1114.3644444444446</v>
      </c>
      <c r="G40" s="1663">
        <f t="shared" si="0"/>
        <v>44.574577777777783</v>
      </c>
      <c r="H40" s="1502">
        <f>G40*(1-(VLOOKUP($A40,'Cennik numeryczny'!$A$2:$N$1462,14,FALSE)))</f>
        <v>44.574577777777783</v>
      </c>
      <c r="I40" s="1478" t="str">
        <f>VLOOKUP($A40,'Cennik numeryczny'!$A$2:$K$1857,10,FALSE)</f>
        <v>A</v>
      </c>
      <c r="J40" s="1667">
        <f>VLOOKUP($A40,'Cennik numeryczny'!$A$2:$K$1857,11,FALSE)</f>
        <v>25</v>
      </c>
      <c r="K40" s="1668" t="s">
        <v>3837</v>
      </c>
      <c r="L40" s="485"/>
      <c r="N40" s="1215"/>
      <c r="O40" s="1211"/>
      <c r="P40" s="1188"/>
      <c r="Q40" s="1189"/>
      <c r="R40" s="1190"/>
      <c r="S40" s="1216"/>
    </row>
    <row r="41" spans="1:19" ht="16.5" thickTop="1" thickBot="1">
      <c r="A41" s="244"/>
      <c r="B41" s="245"/>
      <c r="C41" s="55"/>
      <c r="D41" s="55"/>
      <c r="E41" s="55"/>
      <c r="F41" s="1147"/>
      <c r="G41" s="1147"/>
      <c r="H41" s="1148"/>
      <c r="I41" s="594"/>
      <c r="J41" s="594"/>
      <c r="K41" s="525"/>
    </row>
    <row r="42" spans="1:19">
      <c r="A42" s="16"/>
      <c r="B42" s="16"/>
      <c r="C42" s="16"/>
      <c r="D42" s="184"/>
      <c r="E42" s="16"/>
      <c r="F42" s="1149"/>
    </row>
    <row r="43" spans="1:19">
      <c r="A43" s="16"/>
      <c r="B43" s="16"/>
      <c r="C43" s="16"/>
      <c r="D43" s="184"/>
      <c r="E43" s="16"/>
      <c r="F43" s="1149"/>
    </row>
    <row r="44" spans="1:19">
      <c r="A44" s="16"/>
      <c r="B44" s="16"/>
      <c r="C44" s="16"/>
      <c r="D44" s="184"/>
      <c r="E44" s="16"/>
      <c r="F44" s="1149"/>
    </row>
    <row r="45" spans="1:19">
      <c r="A45" s="16"/>
      <c r="B45" s="16"/>
      <c r="C45" s="16"/>
      <c r="D45" s="184"/>
      <c r="E45" s="16"/>
      <c r="F45" s="1149"/>
    </row>
    <row r="46" spans="1:19">
      <c r="A46" s="16"/>
      <c r="B46" s="16"/>
      <c r="C46" s="16"/>
      <c r="D46" s="184"/>
      <c r="E46" s="16"/>
      <c r="F46" s="1149"/>
    </row>
    <row r="47" spans="1:19">
      <c r="A47" s="16"/>
      <c r="B47" s="16"/>
      <c r="C47" s="16"/>
      <c r="D47" s="184"/>
      <c r="E47" s="16"/>
      <c r="F47" s="1149"/>
    </row>
    <row r="48" spans="1:19">
      <c r="A48" s="16"/>
      <c r="B48" s="16"/>
      <c r="C48" s="16"/>
      <c r="D48" s="184"/>
      <c r="E48" s="16"/>
      <c r="F48" s="1149"/>
    </row>
    <row r="49" spans="1:6">
      <c r="A49" s="16"/>
      <c r="B49" s="16"/>
      <c r="C49" s="16"/>
      <c r="D49" s="184"/>
      <c r="E49" s="16"/>
      <c r="F49" s="1149"/>
    </row>
    <row r="50" spans="1:6">
      <c r="A50" s="16"/>
      <c r="B50" s="16"/>
      <c r="C50" s="16"/>
      <c r="D50" s="184"/>
      <c r="E50" s="16"/>
      <c r="F50" s="1149"/>
    </row>
    <row r="51" spans="1:6">
      <c r="A51" s="16"/>
      <c r="B51" s="16"/>
      <c r="C51" s="16"/>
      <c r="D51" s="184"/>
      <c r="E51" s="16"/>
      <c r="F51" s="1149"/>
    </row>
    <row r="52" spans="1:6">
      <c r="A52" s="16"/>
      <c r="B52" s="16"/>
      <c r="C52" s="16"/>
      <c r="D52" s="184"/>
      <c r="E52" s="16"/>
      <c r="F52" s="1149"/>
    </row>
    <row r="53" spans="1:6">
      <c r="A53" s="16"/>
      <c r="B53" s="16"/>
      <c r="C53" s="16"/>
      <c r="D53" s="184"/>
      <c r="E53" s="16"/>
      <c r="F53" s="1149"/>
    </row>
    <row r="54" spans="1:6">
      <c r="A54" s="16"/>
      <c r="B54" s="16"/>
      <c r="C54" s="16"/>
      <c r="D54" s="184"/>
      <c r="E54" s="16"/>
      <c r="F54" s="1149"/>
    </row>
    <row r="55" spans="1:6">
      <c r="B55" s="16"/>
      <c r="C55" s="16"/>
      <c r="D55" s="184"/>
      <c r="E55" s="16"/>
      <c r="F55" s="1149"/>
    </row>
    <row r="56" spans="1:6">
      <c r="B56" s="16"/>
      <c r="C56" s="16"/>
      <c r="D56" s="184"/>
      <c r="E56" s="16"/>
      <c r="F56" s="1149"/>
    </row>
    <row r="57" spans="1:6">
      <c r="B57" s="16"/>
      <c r="C57" s="16"/>
      <c r="D57" s="184"/>
      <c r="E57" s="16"/>
      <c r="F57" s="1149"/>
    </row>
    <row r="58" spans="1:6">
      <c r="B58" s="16"/>
      <c r="C58" s="16"/>
      <c r="D58" s="184"/>
      <c r="E58" s="16"/>
      <c r="F58" s="1149"/>
    </row>
    <row r="59" spans="1:6">
      <c r="B59" s="16"/>
      <c r="C59" s="16"/>
      <c r="D59" s="184"/>
      <c r="E59" s="16"/>
      <c r="F59" s="1149"/>
    </row>
    <row r="60" spans="1:6">
      <c r="B60" s="16"/>
      <c r="C60" s="16"/>
      <c r="D60" s="184"/>
      <c r="E60" s="16"/>
      <c r="F60" s="1149"/>
    </row>
    <row r="61" spans="1:6">
      <c r="B61" s="16"/>
      <c r="C61" s="16"/>
      <c r="D61" s="184"/>
      <c r="E61" s="16"/>
      <c r="F61" s="1149"/>
    </row>
    <row r="62" spans="1:6">
      <c r="B62" s="16"/>
      <c r="C62" s="16"/>
      <c r="D62" s="184"/>
      <c r="E62" s="16"/>
      <c r="F62" s="1149"/>
    </row>
  </sheetData>
  <autoFilter ref="I1:I62" xr:uid="{00000000-0001-0000-1900-000000000000}"/>
  <phoneticPr fontId="0" type="noConversion"/>
  <pageMargins left="0.59055118110236227" right="0.59055118110236227" top="0.78740157480314965" bottom="0.59055118110236227" header="0" footer="0.47244094488188981"/>
  <pageSetup paperSize="9" scale="84" orientation="landscape" horizontalDpi="300" verticalDpi="300" r:id="rId1"/>
  <headerFooter alignWithMargins="0">
    <oddFooter>&amp;LCeny nie zawierają podatku VAT&amp;C&amp;A&amp;R&amp;P</oddFooter>
  </headerFooter>
  <colBreaks count="1" manualBreakCount="1">
    <brk id="10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7"/>
  <dimension ref="A1:S57"/>
  <sheetViews>
    <sheetView zoomScaleNormal="75" workbookViewId="0"/>
  </sheetViews>
  <sheetFormatPr defaultColWidth="9.1796875" defaultRowHeight="12.5"/>
  <cols>
    <col min="1" max="1" width="13.6328125" style="6" customWidth="1"/>
    <col min="2" max="2" width="23.453125" style="6" customWidth="1"/>
    <col min="3" max="3" width="15.453125" style="6" customWidth="1"/>
    <col min="4" max="4" width="14.81640625" style="6" customWidth="1"/>
    <col min="5" max="5" width="11" style="6" customWidth="1"/>
    <col min="6" max="6" width="9.54296875" style="6" customWidth="1"/>
    <col min="7" max="7" width="9" style="6" customWidth="1"/>
    <col min="8" max="9" width="14.54296875" style="6" customWidth="1"/>
    <col min="10" max="10" width="14.54296875" style="387" customWidth="1"/>
    <col min="11" max="11" width="13.1796875" style="6" customWidth="1"/>
    <col min="12" max="12" width="13.453125" style="6" customWidth="1"/>
    <col min="13" max="14" width="10.453125" style="6" customWidth="1"/>
    <col min="15" max="15" width="12.453125" style="6" customWidth="1"/>
    <col min="16" max="16" width="8.453125" style="6" customWidth="1"/>
    <col min="17" max="16384" width="9.1796875" style="6"/>
  </cols>
  <sheetData>
    <row r="1" spans="1:19" ht="18">
      <c r="A1" s="18" t="s">
        <v>333</v>
      </c>
      <c r="B1" s="17" t="s">
        <v>181</v>
      </c>
      <c r="C1" s="8"/>
      <c r="D1" s="8"/>
      <c r="E1" s="8"/>
      <c r="F1" s="8"/>
      <c r="G1" s="8"/>
      <c r="H1" s="8"/>
      <c r="I1" s="8"/>
      <c r="J1" s="1151"/>
      <c r="K1" s="8"/>
      <c r="L1" s="493"/>
      <c r="M1" s="493"/>
      <c r="N1" s="493"/>
      <c r="O1" s="512"/>
      <c r="P1" s="123"/>
    </row>
    <row r="2" spans="1:19" ht="31.75" customHeight="1" thickBot="1">
      <c r="A2" s="204"/>
      <c r="B2" s="205"/>
      <c r="C2" s="205"/>
      <c r="D2" s="205"/>
      <c r="E2" s="206"/>
      <c r="F2" s="206"/>
      <c r="G2" s="205"/>
      <c r="H2" s="205"/>
      <c r="I2" s="205"/>
      <c r="J2" s="1152"/>
      <c r="K2" s="205"/>
      <c r="L2" s="494"/>
      <c r="M2" s="494"/>
      <c r="N2" s="494"/>
      <c r="O2" s="513"/>
      <c r="P2" s="123"/>
    </row>
    <row r="3" spans="1:19" ht="26.5" thickBot="1">
      <c r="A3" s="230" t="s">
        <v>72</v>
      </c>
      <c r="B3" s="186" t="s">
        <v>81</v>
      </c>
      <c r="C3" s="96" t="s">
        <v>807</v>
      </c>
      <c r="D3" s="186" t="s">
        <v>520</v>
      </c>
      <c r="E3" s="61" t="s">
        <v>94</v>
      </c>
      <c r="F3" s="61" t="s">
        <v>95</v>
      </c>
      <c r="G3" s="200" t="s">
        <v>89</v>
      </c>
      <c r="H3" s="200" t="s">
        <v>101</v>
      </c>
      <c r="I3" s="200" t="s">
        <v>86</v>
      </c>
      <c r="J3" s="356" t="s">
        <v>93</v>
      </c>
      <c r="K3" s="61" t="s">
        <v>88</v>
      </c>
      <c r="L3" s="490" t="s">
        <v>1184</v>
      </c>
      <c r="M3" s="559" t="s">
        <v>2711</v>
      </c>
      <c r="N3" s="104" t="s">
        <v>1305</v>
      </c>
      <c r="O3" s="514" t="s">
        <v>3824</v>
      </c>
      <c r="P3" s="123"/>
    </row>
    <row r="4" spans="1:19" ht="13.5" thickTop="1">
      <c r="A4" s="1782" t="s">
        <v>3467</v>
      </c>
      <c r="B4" s="248" t="s">
        <v>273</v>
      </c>
      <c r="C4" s="249" t="s">
        <v>938</v>
      </c>
      <c r="D4" s="250" t="s">
        <v>937</v>
      </c>
      <c r="E4" s="1783">
        <v>1.6</v>
      </c>
      <c r="F4" s="1784">
        <v>1000</v>
      </c>
      <c r="G4" s="1784">
        <v>5</v>
      </c>
      <c r="H4" s="1785">
        <v>180</v>
      </c>
      <c r="I4" s="1785">
        <v>900</v>
      </c>
      <c r="J4" s="2363">
        <v>155.41000000000003</v>
      </c>
      <c r="K4" s="2372">
        <f>J4/G4</f>
        <v>31.082000000000004</v>
      </c>
      <c r="L4" s="2613">
        <f>K4*(1-(VLOOKUP($A4,'Cennik numeryczny'!$A$2:$N$1462,14,FALSE)))</f>
        <v>31.082000000000004</v>
      </c>
      <c r="M4" s="1786" t="str">
        <f>VLOOKUP($A4,'Cennik numeryczny'!$A$2:$K$1857,10,FALSE)</f>
        <v>A</v>
      </c>
      <c r="N4" s="1784">
        <f>VLOOKUP($A4,'Cennik numeryczny'!$A$2:$K$1857,11,FALSE)</f>
        <v>5</v>
      </c>
      <c r="O4" s="1787" t="s">
        <v>3828</v>
      </c>
      <c r="P4" s="503"/>
      <c r="Q4" s="563"/>
      <c r="R4" s="353"/>
      <c r="S4" s="353"/>
    </row>
    <row r="5" spans="1:19" ht="13">
      <c r="A5" s="1788" t="s">
        <v>541</v>
      </c>
      <c r="B5" s="712"/>
      <c r="C5" s="247"/>
      <c r="D5" s="152"/>
      <c r="E5" s="1789">
        <v>2</v>
      </c>
      <c r="F5" s="1790">
        <v>1000</v>
      </c>
      <c r="G5" s="1790">
        <v>5</v>
      </c>
      <c r="H5" s="1791">
        <v>180</v>
      </c>
      <c r="I5" s="1791">
        <v>900</v>
      </c>
      <c r="J5" s="1542">
        <v>150.16000000000003</v>
      </c>
      <c r="K5" s="2366">
        <f>J5/G5</f>
        <v>30.032000000000004</v>
      </c>
      <c r="L5" s="2367">
        <f>K5*(1-(VLOOKUP($A5,'Cennik numeryczny'!$A$2:$N$1462,14,FALSE)))</f>
        <v>30.032000000000004</v>
      </c>
      <c r="M5" s="713" t="str">
        <f>VLOOKUP($A5,'Cennik numeryczny'!$A$2:$K$1857,10,FALSE)</f>
        <v>A</v>
      </c>
      <c r="N5" s="1790">
        <f>VLOOKUP($A5,'Cennik numeryczny'!$A$2:$K$1857,11,FALSE)</f>
        <v>5</v>
      </c>
      <c r="O5" s="552" t="s">
        <v>3828</v>
      </c>
      <c r="P5" s="503"/>
      <c r="Q5" s="563"/>
      <c r="R5" s="353"/>
      <c r="S5" s="353"/>
    </row>
    <row r="6" spans="1:19" ht="13">
      <c r="A6" s="1792" t="s">
        <v>542</v>
      </c>
      <c r="B6" s="326"/>
      <c r="C6" s="247"/>
      <c r="D6" s="152"/>
      <c r="E6" s="1793">
        <v>2.5</v>
      </c>
      <c r="F6" s="1794">
        <v>1000</v>
      </c>
      <c r="G6" s="1794">
        <v>5</v>
      </c>
      <c r="H6" s="1795">
        <v>180</v>
      </c>
      <c r="I6" s="1795">
        <v>900</v>
      </c>
      <c r="J6" s="1542">
        <v>143.30000000000001</v>
      </c>
      <c r="K6" s="2371">
        <f>J6/G6</f>
        <v>28.660000000000004</v>
      </c>
      <c r="L6" s="2614">
        <f>K6*(1-(VLOOKUP($A6,'Cennik numeryczny'!$A$2:$N$1462,14,FALSE)))</f>
        <v>28.660000000000004</v>
      </c>
      <c r="M6" s="603" t="str">
        <f>VLOOKUP($A6,'Cennik numeryczny'!$A$2:$K$1857,10,FALSE)</f>
        <v>A</v>
      </c>
      <c r="N6" s="1794">
        <f>VLOOKUP($A6,'Cennik numeryczny'!$A$2:$K$1857,11,FALSE)</f>
        <v>5</v>
      </c>
      <c r="O6" s="553" t="s">
        <v>3828</v>
      </c>
      <c r="P6" s="503"/>
      <c r="Q6" s="563"/>
      <c r="R6" s="353"/>
      <c r="S6" s="353"/>
    </row>
    <row r="7" spans="1:19" ht="13">
      <c r="A7" s="1792" t="s">
        <v>543</v>
      </c>
      <c r="B7" s="326"/>
      <c r="C7" s="247"/>
      <c r="D7" s="152"/>
      <c r="E7" s="1793">
        <v>3</v>
      </c>
      <c r="F7" s="1794">
        <v>1000</v>
      </c>
      <c r="G7" s="1794">
        <v>5</v>
      </c>
      <c r="H7" s="1795">
        <v>180</v>
      </c>
      <c r="I7" s="1795">
        <v>900</v>
      </c>
      <c r="J7" s="1542">
        <v>137.72</v>
      </c>
      <c r="K7" s="2371">
        <f>J7/G7</f>
        <v>27.544</v>
      </c>
      <c r="L7" s="2614">
        <f>K7*(1-(VLOOKUP($A7,'Cennik numeryczny'!$A$2:$N$1462,14,FALSE)))</f>
        <v>27.544</v>
      </c>
      <c r="M7" s="603" t="str">
        <f>VLOOKUP($A7,'Cennik numeryczny'!$A$2:$K$1857,10,FALSE)</f>
        <v>A</v>
      </c>
      <c r="N7" s="1794">
        <f>VLOOKUP($A7,'Cennik numeryczny'!$A$2:$K$1857,11,FALSE)</f>
        <v>5</v>
      </c>
      <c r="O7" s="553" t="s">
        <v>3828</v>
      </c>
      <c r="P7" s="503"/>
      <c r="Q7" s="563"/>
      <c r="R7" s="353"/>
      <c r="S7" s="353"/>
    </row>
    <row r="8" spans="1:19" ht="13.5" thickBot="1">
      <c r="A8" s="1796" t="s">
        <v>933</v>
      </c>
      <c r="B8" s="327"/>
      <c r="C8" s="251"/>
      <c r="D8" s="252"/>
      <c r="E8" s="1797">
        <v>4</v>
      </c>
      <c r="F8" s="1798">
        <v>1000</v>
      </c>
      <c r="G8" s="1798">
        <v>5</v>
      </c>
      <c r="H8" s="1799">
        <v>180</v>
      </c>
      <c r="I8" s="1799">
        <v>900</v>
      </c>
      <c r="J8" s="2368">
        <v>136.35000000000002</v>
      </c>
      <c r="K8" s="2369">
        <f>J8/G8</f>
        <v>27.270000000000003</v>
      </c>
      <c r="L8" s="2370">
        <f>K8*(1-(VLOOKUP($A8,'Cennik numeryczny'!$A$2:$N$1462,14,FALSE)))</f>
        <v>27.270000000000003</v>
      </c>
      <c r="M8" s="604" t="str">
        <f>VLOOKUP($A8,'Cennik numeryczny'!$A$2:$K$1857,10,FALSE)</f>
        <v>A</v>
      </c>
      <c r="N8" s="1798">
        <f>VLOOKUP($A8,'Cennik numeryczny'!$A$2:$K$1857,11,FALSE)</f>
        <v>5</v>
      </c>
      <c r="O8" s="1800" t="s">
        <v>3828</v>
      </c>
      <c r="P8" s="503"/>
      <c r="Q8" s="563"/>
      <c r="R8" s="353"/>
      <c r="S8" s="353"/>
    </row>
    <row r="9" spans="1:19" ht="14" thickTop="1" thickBot="1">
      <c r="A9" s="50"/>
      <c r="B9" s="51"/>
      <c r="C9" s="51"/>
      <c r="D9" s="54"/>
      <c r="E9" s="51"/>
      <c r="F9" s="51"/>
      <c r="G9" s="51"/>
      <c r="H9" s="51"/>
      <c r="I9" s="51"/>
      <c r="J9" s="1153"/>
      <c r="K9" s="51"/>
      <c r="L9" s="496"/>
      <c r="M9" s="496"/>
      <c r="N9" s="496"/>
      <c r="O9" s="515"/>
      <c r="P9" s="123"/>
    </row>
    <row r="10" spans="1:19">
      <c r="A10" s="196"/>
      <c r="B10" s="123"/>
      <c r="C10" s="123"/>
      <c r="D10" s="123"/>
      <c r="E10" s="123"/>
      <c r="F10" s="123"/>
      <c r="G10" s="123"/>
      <c r="H10" s="123"/>
      <c r="I10" s="123"/>
      <c r="J10" s="451"/>
      <c r="K10" s="123"/>
      <c r="L10" s="123"/>
      <c r="M10" s="123"/>
      <c r="N10" s="123"/>
      <c r="O10" s="123"/>
      <c r="P10" s="123"/>
    </row>
    <row r="11" spans="1:19">
      <c r="A11" s="196"/>
      <c r="B11" s="123"/>
      <c r="C11" s="123"/>
      <c r="D11" s="123"/>
      <c r="E11" s="123"/>
      <c r="F11" s="123"/>
      <c r="G11" s="123"/>
      <c r="H11" s="123"/>
      <c r="I11" s="123"/>
      <c r="J11" s="451"/>
      <c r="K11" s="123"/>
      <c r="L11" s="123"/>
      <c r="M11" s="123"/>
      <c r="N11" s="123"/>
      <c r="O11" s="123"/>
      <c r="P11" s="123"/>
    </row>
    <row r="12" spans="1:19">
      <c r="A12" s="196"/>
      <c r="B12" s="123"/>
      <c r="C12" s="123"/>
      <c r="D12" s="123"/>
      <c r="E12" s="123"/>
      <c r="F12" s="123"/>
      <c r="G12" s="123"/>
      <c r="H12" s="123"/>
      <c r="I12" s="123"/>
      <c r="J12" s="451"/>
      <c r="K12" s="123"/>
      <c r="L12" s="123"/>
      <c r="M12" s="123"/>
      <c r="N12" s="123"/>
      <c r="O12" s="123"/>
      <c r="P12" s="123"/>
    </row>
    <row r="13" spans="1:19">
      <c r="A13" s="196"/>
      <c r="B13" s="123"/>
      <c r="C13" s="123"/>
      <c r="D13" s="123"/>
      <c r="E13" s="123"/>
      <c r="F13" s="123"/>
      <c r="G13" s="123"/>
      <c r="H13" s="123"/>
      <c r="I13" s="123"/>
      <c r="J13" s="451"/>
      <c r="K13" s="123"/>
      <c r="L13" s="123"/>
      <c r="M13" s="123"/>
      <c r="N13" s="123"/>
      <c r="O13" s="123"/>
      <c r="P13" s="123"/>
    </row>
    <row r="14" spans="1:19">
      <c r="A14" s="196"/>
      <c r="B14" s="123"/>
      <c r="C14" s="123"/>
      <c r="D14" s="123"/>
      <c r="E14" s="123"/>
      <c r="F14" s="123"/>
      <c r="G14" s="123"/>
      <c r="H14" s="123"/>
      <c r="I14" s="123"/>
      <c r="J14" s="451"/>
      <c r="K14" s="123"/>
      <c r="L14" s="123"/>
      <c r="M14" s="123"/>
      <c r="N14" s="123"/>
      <c r="O14" s="123"/>
      <c r="P14" s="123"/>
    </row>
    <row r="15" spans="1:19">
      <c r="A15" s="196"/>
      <c r="B15" s="123"/>
      <c r="C15" s="123"/>
      <c r="D15" s="123"/>
      <c r="E15" s="123"/>
      <c r="F15" s="123"/>
      <c r="G15" s="123"/>
      <c r="H15" s="123"/>
      <c r="I15" s="123"/>
      <c r="J15" s="451"/>
      <c r="K15" s="123"/>
      <c r="L15" s="123"/>
      <c r="M15" s="123"/>
      <c r="N15" s="123"/>
      <c r="O15" s="123"/>
      <c r="P15" s="123"/>
    </row>
    <row r="16" spans="1:19">
      <c r="A16" s="196"/>
      <c r="B16" s="123"/>
      <c r="C16" s="123"/>
      <c r="D16" s="123"/>
      <c r="E16" s="123"/>
      <c r="F16" s="123"/>
      <c r="G16" s="123"/>
      <c r="H16" s="123"/>
      <c r="I16" s="123"/>
      <c r="J16" s="451"/>
      <c r="K16" s="123"/>
      <c r="L16" s="123"/>
      <c r="M16" s="123"/>
      <c r="N16" s="123"/>
      <c r="O16" s="123"/>
      <c r="P16" s="123"/>
    </row>
    <row r="17" spans="1:16">
      <c r="A17" s="196"/>
      <c r="B17" s="123"/>
      <c r="C17" s="123"/>
      <c r="D17" s="123"/>
      <c r="E17" s="123"/>
      <c r="F17" s="123"/>
      <c r="G17" s="123"/>
      <c r="H17" s="123"/>
      <c r="I17" s="123"/>
      <c r="J17" s="451"/>
      <c r="K17" s="123"/>
      <c r="L17" s="123"/>
      <c r="M17" s="123"/>
      <c r="N17" s="123"/>
      <c r="O17" s="123"/>
      <c r="P17" s="123"/>
    </row>
    <row r="18" spans="1:16">
      <c r="A18" s="196"/>
      <c r="B18" s="123"/>
      <c r="C18" s="123"/>
      <c r="D18" s="123"/>
      <c r="E18" s="123"/>
      <c r="F18" s="123"/>
      <c r="G18" s="123"/>
      <c r="H18" s="123"/>
      <c r="I18" s="123"/>
      <c r="J18" s="451"/>
      <c r="K18" s="123"/>
      <c r="L18" s="123"/>
      <c r="M18" s="123"/>
      <c r="N18" s="123"/>
      <c r="O18" s="123"/>
      <c r="P18" s="123"/>
    </row>
    <row r="19" spans="1:16">
      <c r="A19" s="196"/>
      <c r="B19" s="123"/>
      <c r="C19" s="123"/>
      <c r="D19" s="123"/>
      <c r="E19" s="123"/>
      <c r="F19" s="123"/>
      <c r="G19" s="123"/>
      <c r="H19" s="123"/>
      <c r="I19" s="123"/>
      <c r="J19" s="451"/>
      <c r="K19" s="123"/>
      <c r="L19" s="123"/>
      <c r="M19" s="123"/>
      <c r="N19" s="123"/>
      <c r="O19" s="123"/>
      <c r="P19" s="123"/>
    </row>
    <row r="20" spans="1:16">
      <c r="A20" s="196"/>
      <c r="B20" s="123"/>
      <c r="C20" s="123"/>
      <c r="D20" s="123"/>
      <c r="E20" s="123"/>
      <c r="F20" s="123"/>
      <c r="G20" s="123"/>
      <c r="H20" s="123"/>
      <c r="I20" s="123"/>
      <c r="J20" s="451"/>
      <c r="K20" s="123"/>
      <c r="L20" s="123"/>
      <c r="M20" s="123"/>
      <c r="N20" s="123"/>
      <c r="O20" s="123"/>
      <c r="P20" s="123"/>
    </row>
    <row r="21" spans="1:16">
      <c r="A21" s="196"/>
      <c r="B21" s="123"/>
      <c r="C21" s="123"/>
      <c r="D21" s="123"/>
      <c r="E21" s="123"/>
      <c r="F21" s="123"/>
      <c r="G21" s="123"/>
      <c r="H21" s="123"/>
      <c r="I21" s="123"/>
      <c r="J21" s="451"/>
      <c r="K21" s="123"/>
      <c r="L21" s="123"/>
      <c r="M21" s="123"/>
      <c r="N21" s="123"/>
      <c r="O21" s="123"/>
      <c r="P21" s="123"/>
    </row>
    <row r="22" spans="1:16">
      <c r="A22" s="196"/>
      <c r="B22" s="123"/>
      <c r="C22" s="123"/>
      <c r="D22" s="123"/>
      <c r="E22" s="123"/>
      <c r="F22" s="123"/>
      <c r="G22" s="123"/>
      <c r="H22" s="123"/>
      <c r="I22" s="123"/>
      <c r="J22" s="451"/>
      <c r="K22" s="123"/>
      <c r="L22" s="123"/>
      <c r="M22" s="123"/>
      <c r="N22" s="123"/>
      <c r="O22" s="123"/>
      <c r="P22" s="123"/>
    </row>
    <row r="23" spans="1:16">
      <c r="A23" s="123"/>
      <c r="B23" s="123"/>
      <c r="C23" s="123"/>
      <c r="D23" s="123"/>
      <c r="E23" s="123"/>
      <c r="F23" s="123"/>
      <c r="G23" s="123"/>
      <c r="H23" s="123"/>
      <c r="I23" s="123"/>
      <c r="J23" s="451"/>
      <c r="K23" s="123"/>
      <c r="L23" s="123"/>
      <c r="M23" s="123"/>
      <c r="N23" s="123"/>
      <c r="O23" s="123"/>
      <c r="P23" s="123"/>
    </row>
    <row r="24" spans="1:16">
      <c r="A24" s="123"/>
      <c r="B24" s="123"/>
      <c r="C24" s="123"/>
      <c r="D24" s="123"/>
      <c r="E24" s="123"/>
      <c r="F24" s="123"/>
      <c r="G24" s="123"/>
      <c r="H24" s="123"/>
      <c r="I24" s="123"/>
      <c r="J24" s="451"/>
      <c r="K24" s="123"/>
      <c r="L24" s="123"/>
      <c r="M24" s="123"/>
      <c r="N24" s="123"/>
      <c r="O24" s="123"/>
      <c r="P24" s="123"/>
    </row>
    <row r="25" spans="1:16">
      <c r="A25" s="123"/>
      <c r="B25" s="123"/>
      <c r="C25" s="123"/>
      <c r="D25" s="123"/>
      <c r="E25" s="123"/>
      <c r="F25" s="123"/>
      <c r="G25" s="123"/>
      <c r="H25" s="123"/>
      <c r="I25" s="123"/>
      <c r="J25" s="451"/>
      <c r="K25" s="123"/>
      <c r="L25" s="123"/>
      <c r="M25" s="123"/>
      <c r="N25" s="123"/>
      <c r="O25" s="123"/>
      <c r="P25" s="123"/>
    </row>
    <row r="26" spans="1:16">
      <c r="A26" s="123"/>
      <c r="B26" s="123"/>
      <c r="C26" s="123"/>
      <c r="D26" s="123"/>
      <c r="E26" s="123"/>
      <c r="F26" s="123"/>
      <c r="G26" s="123"/>
      <c r="H26" s="123"/>
      <c r="I26" s="123"/>
      <c r="J26" s="451"/>
      <c r="K26" s="123"/>
      <c r="L26" s="123"/>
      <c r="M26" s="123"/>
      <c r="N26" s="123"/>
    </row>
    <row r="27" spans="1:16">
      <c r="A27" s="123"/>
      <c r="B27" s="123"/>
      <c r="C27" s="123"/>
      <c r="D27" s="123"/>
      <c r="E27" s="123"/>
      <c r="F27" s="123"/>
      <c r="G27" s="123"/>
      <c r="H27" s="123"/>
      <c r="I27" s="123"/>
      <c r="J27" s="451"/>
      <c r="K27" s="123"/>
      <c r="L27" s="123"/>
      <c r="M27" s="123"/>
      <c r="N27" s="123"/>
    </row>
    <row r="28" spans="1:16">
      <c r="A28" s="123"/>
      <c r="B28" s="123"/>
      <c r="C28" s="123"/>
      <c r="D28" s="123"/>
      <c r="E28" s="123"/>
      <c r="F28" s="123"/>
      <c r="G28" s="123"/>
      <c r="H28" s="123"/>
      <c r="I28" s="123"/>
      <c r="J28" s="451"/>
      <c r="K28" s="123"/>
      <c r="L28" s="123"/>
      <c r="M28" s="123"/>
      <c r="N28" s="123"/>
    </row>
    <row r="29" spans="1:16">
      <c r="A29" s="123"/>
      <c r="B29" s="123"/>
      <c r="C29" s="123"/>
      <c r="D29" s="123"/>
      <c r="E29" s="123"/>
      <c r="F29" s="123"/>
    </row>
    <row r="30" spans="1:16">
      <c r="A30" s="123"/>
      <c r="B30" s="123"/>
      <c r="C30" s="123"/>
      <c r="D30" s="123"/>
      <c r="E30" s="123"/>
      <c r="F30" s="123"/>
    </row>
    <row r="31" spans="1:16">
      <c r="A31" s="123"/>
      <c r="B31" s="123"/>
      <c r="C31" s="123"/>
      <c r="D31" s="123"/>
      <c r="E31" s="123"/>
      <c r="F31" s="123"/>
    </row>
    <row r="32" spans="1:16">
      <c r="A32" s="123"/>
      <c r="B32" s="123"/>
      <c r="C32" s="123"/>
      <c r="D32" s="123"/>
      <c r="E32" s="123"/>
      <c r="F32" s="123"/>
    </row>
    <row r="33" spans="1:6">
      <c r="A33" s="123"/>
      <c r="B33" s="123"/>
      <c r="C33" s="123"/>
      <c r="D33" s="123"/>
      <c r="E33" s="123"/>
      <c r="F33" s="123"/>
    </row>
    <row r="34" spans="1:6">
      <c r="A34" s="123"/>
      <c r="B34" s="123"/>
      <c r="C34" s="123"/>
      <c r="D34" s="123"/>
      <c r="E34" s="123"/>
      <c r="F34" s="123"/>
    </row>
    <row r="35" spans="1:6">
      <c r="A35" s="123"/>
      <c r="B35" s="123"/>
      <c r="C35" s="123"/>
      <c r="D35" s="123"/>
      <c r="E35" s="123"/>
      <c r="F35" s="123"/>
    </row>
    <row r="36" spans="1:6">
      <c r="A36" s="123"/>
      <c r="B36" s="123"/>
      <c r="C36" s="123"/>
      <c r="D36" s="123"/>
      <c r="E36" s="123"/>
      <c r="F36" s="123"/>
    </row>
    <row r="37" spans="1:6">
      <c r="A37" s="123"/>
      <c r="B37" s="123"/>
      <c r="C37" s="123"/>
      <c r="D37" s="123"/>
      <c r="E37" s="123"/>
      <c r="F37" s="123"/>
    </row>
    <row r="38" spans="1:6">
      <c r="A38" s="123"/>
      <c r="B38" s="123"/>
      <c r="C38" s="123"/>
      <c r="D38" s="123"/>
      <c r="E38" s="123"/>
      <c r="F38" s="123"/>
    </row>
    <row r="39" spans="1:6">
      <c r="A39" s="123"/>
      <c r="B39" s="123"/>
      <c r="C39" s="123"/>
      <c r="D39" s="123"/>
      <c r="E39" s="123"/>
      <c r="F39" s="123"/>
    </row>
    <row r="40" spans="1:6">
      <c r="A40" s="123"/>
      <c r="B40" s="123"/>
      <c r="C40" s="123"/>
      <c r="D40" s="123"/>
      <c r="E40" s="123"/>
      <c r="F40" s="123"/>
    </row>
    <row r="41" spans="1:6">
      <c r="A41" s="123"/>
      <c r="B41" s="123"/>
      <c r="C41" s="123"/>
      <c r="D41" s="123"/>
      <c r="E41" s="123"/>
      <c r="F41" s="123"/>
    </row>
    <row r="42" spans="1:6">
      <c r="A42" s="123"/>
      <c r="B42" s="123"/>
      <c r="C42" s="123"/>
      <c r="D42" s="123"/>
      <c r="E42" s="123"/>
      <c r="F42" s="123"/>
    </row>
    <row r="43" spans="1:6">
      <c r="A43" s="123"/>
      <c r="B43" s="123"/>
      <c r="C43" s="123"/>
      <c r="D43" s="123"/>
      <c r="E43" s="123"/>
      <c r="F43" s="123"/>
    </row>
    <row r="44" spans="1:6">
      <c r="A44" s="123"/>
      <c r="B44" s="123"/>
      <c r="C44" s="123"/>
      <c r="D44" s="123"/>
      <c r="E44" s="123"/>
      <c r="F44" s="123"/>
    </row>
    <row r="45" spans="1:6">
      <c r="A45" s="123"/>
      <c r="B45" s="123"/>
      <c r="C45" s="123"/>
      <c r="D45" s="123"/>
      <c r="E45" s="123"/>
      <c r="F45" s="123"/>
    </row>
    <row r="46" spans="1:6">
      <c r="A46" s="123"/>
      <c r="B46" s="123"/>
      <c r="C46" s="123"/>
      <c r="D46" s="123"/>
      <c r="E46" s="123"/>
      <c r="F46" s="123"/>
    </row>
    <row r="47" spans="1:6">
      <c r="A47" s="123"/>
      <c r="B47" s="123"/>
      <c r="C47" s="123"/>
      <c r="D47" s="123"/>
      <c r="E47" s="123"/>
      <c r="F47" s="123"/>
    </row>
    <row r="48" spans="1:6">
      <c r="A48" s="123"/>
      <c r="B48" s="123"/>
      <c r="C48" s="123"/>
      <c r="D48" s="123"/>
      <c r="E48" s="123"/>
      <c r="F48" s="123"/>
    </row>
    <row r="49" spans="1:6">
      <c r="A49" s="123"/>
      <c r="B49" s="123"/>
      <c r="C49" s="123"/>
      <c r="D49" s="123"/>
      <c r="E49" s="123"/>
      <c r="F49" s="123"/>
    </row>
    <row r="50" spans="1:6">
      <c r="B50" s="123"/>
      <c r="C50" s="123"/>
      <c r="D50" s="123"/>
      <c r="E50" s="123"/>
      <c r="F50" s="123"/>
    </row>
    <row r="51" spans="1:6">
      <c r="B51" s="123"/>
      <c r="C51" s="123"/>
      <c r="D51" s="123"/>
      <c r="E51" s="123"/>
      <c r="F51" s="123"/>
    </row>
    <row r="52" spans="1:6">
      <c r="B52" s="123"/>
      <c r="C52" s="123"/>
      <c r="D52" s="123"/>
      <c r="E52" s="123"/>
      <c r="F52" s="123"/>
    </row>
    <row r="53" spans="1:6">
      <c r="B53" s="123"/>
      <c r="C53" s="123"/>
      <c r="D53" s="123"/>
      <c r="E53" s="123"/>
      <c r="F53" s="123"/>
    </row>
    <row r="54" spans="1:6">
      <c r="B54" s="123"/>
      <c r="C54" s="123"/>
      <c r="D54" s="123"/>
      <c r="E54" s="123"/>
      <c r="F54" s="123"/>
    </row>
    <row r="55" spans="1:6">
      <c r="B55" s="123"/>
      <c r="C55" s="123"/>
      <c r="D55" s="123"/>
      <c r="E55" s="123"/>
      <c r="F55" s="123"/>
    </row>
    <row r="56" spans="1:6">
      <c r="B56" s="123"/>
      <c r="C56" s="123"/>
      <c r="D56" s="123"/>
      <c r="E56" s="123"/>
      <c r="F56" s="123"/>
    </row>
    <row r="57" spans="1:6">
      <c r="B57" s="123"/>
      <c r="C57" s="123"/>
      <c r="D57" s="123"/>
      <c r="E57" s="123"/>
      <c r="F57" s="123"/>
    </row>
  </sheetData>
  <phoneticPr fontId="0" type="noConversion"/>
  <pageMargins left="0.59055118110236227" right="0.59055118110236227" top="0.78740157480314965" bottom="0.68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ignoredErrors>
    <ignoredError sqref="A1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8"/>
  <dimension ref="A1:S41"/>
  <sheetViews>
    <sheetView zoomScaleNormal="75" workbookViewId="0"/>
  </sheetViews>
  <sheetFormatPr defaultColWidth="9.1796875" defaultRowHeight="12.5"/>
  <cols>
    <col min="1" max="1" width="14.453125" style="69" customWidth="1"/>
    <col min="2" max="2" width="25.54296875" style="69" customWidth="1"/>
    <col min="3" max="3" width="8.81640625" style="375" customWidth="1"/>
    <col min="4" max="4" width="13.453125" style="69" hidden="1" customWidth="1"/>
    <col min="5" max="5" width="11" style="69" customWidth="1"/>
    <col min="6" max="6" width="8.81640625" style="69" customWidth="1"/>
    <col min="7" max="9" width="10.453125" style="69" customWidth="1"/>
    <col min="10" max="11" width="12.54296875" style="353" customWidth="1"/>
    <col min="12" max="12" width="12.54296875" style="69" customWidth="1"/>
    <col min="13" max="13" width="13.453125" style="69" customWidth="1"/>
    <col min="14" max="14" width="10.453125" style="69" customWidth="1"/>
    <col min="15" max="15" width="12.453125" style="82" customWidth="1"/>
    <col min="16" max="16" width="11.453125" style="69" customWidth="1"/>
    <col min="17" max="17" width="9.1796875" style="69" customWidth="1"/>
    <col min="18" max="19" width="9.1796875" style="353"/>
    <col min="20" max="16384" width="9.1796875" style="69"/>
  </cols>
  <sheetData>
    <row r="1" spans="1:19" ht="18">
      <c r="A1" s="105" t="s">
        <v>334</v>
      </c>
      <c r="B1" s="17" t="s">
        <v>182</v>
      </c>
      <c r="C1" s="370"/>
      <c r="D1" s="64"/>
      <c r="E1" s="64"/>
      <c r="F1" s="114"/>
      <c r="G1" s="65"/>
      <c r="H1" s="65"/>
      <c r="I1" s="65"/>
      <c r="J1" s="1095"/>
      <c r="K1" s="1095"/>
      <c r="L1" s="65"/>
      <c r="M1" s="65"/>
      <c r="N1" s="65"/>
      <c r="O1" s="517"/>
      <c r="P1" s="67"/>
    </row>
    <row r="2" spans="1:19" ht="31.75" customHeight="1" thickBot="1">
      <c r="A2" s="201"/>
      <c r="B2" s="70"/>
      <c r="C2" s="371"/>
      <c r="D2" s="70"/>
      <c r="E2" s="70"/>
      <c r="F2" s="160"/>
      <c r="G2" s="70"/>
      <c r="H2" s="70"/>
      <c r="I2" s="70"/>
      <c r="J2" s="1097"/>
      <c r="K2" s="1097"/>
      <c r="L2" s="70"/>
      <c r="M2" s="70"/>
      <c r="N2" s="70"/>
      <c r="O2" s="518"/>
      <c r="P2" s="67"/>
    </row>
    <row r="3" spans="1:19" ht="18" customHeight="1">
      <c r="A3" s="2695" t="s">
        <v>72</v>
      </c>
      <c r="B3" s="2697" t="s">
        <v>81</v>
      </c>
      <c r="C3" s="372" t="s">
        <v>106</v>
      </c>
      <c r="D3" s="258" t="s">
        <v>133</v>
      </c>
      <c r="E3" s="2703" t="s">
        <v>107</v>
      </c>
      <c r="F3" s="2704"/>
      <c r="G3" s="2705" t="s">
        <v>108</v>
      </c>
      <c r="H3" s="2705"/>
      <c r="I3" s="2704"/>
      <c r="J3" s="2708" t="s">
        <v>109</v>
      </c>
      <c r="K3" s="2706" t="s">
        <v>110</v>
      </c>
      <c r="L3" s="2699" t="s">
        <v>93</v>
      </c>
      <c r="M3" s="2701" t="s">
        <v>1280</v>
      </c>
      <c r="N3" s="2693" t="s">
        <v>2711</v>
      </c>
      <c r="O3" s="546" t="s">
        <v>1335</v>
      </c>
      <c r="P3" s="67"/>
    </row>
    <row r="4" spans="1:19" ht="13" customHeight="1" thickBot="1">
      <c r="A4" s="2696"/>
      <c r="B4" s="2698"/>
      <c r="C4" s="649" t="s">
        <v>905</v>
      </c>
      <c r="D4" s="650"/>
      <c r="E4" s="651" t="s">
        <v>134</v>
      </c>
      <c r="F4" s="652" t="s">
        <v>135</v>
      </c>
      <c r="G4" s="653" t="s">
        <v>138</v>
      </c>
      <c r="H4" s="653" t="s">
        <v>137</v>
      </c>
      <c r="I4" s="652" t="s">
        <v>139</v>
      </c>
      <c r="J4" s="2709" t="s">
        <v>906</v>
      </c>
      <c r="K4" s="2707"/>
      <c r="L4" s="2700"/>
      <c r="M4" s="2702"/>
      <c r="N4" s="2694"/>
      <c r="O4" s="516" t="s">
        <v>2877</v>
      </c>
      <c r="P4" s="67"/>
    </row>
    <row r="5" spans="1:19" ht="13" thickTop="1">
      <c r="A5" s="318">
        <v>2121010000</v>
      </c>
      <c r="B5" s="266" t="s">
        <v>556</v>
      </c>
      <c r="C5" s="148">
        <v>200</v>
      </c>
      <c r="D5" s="253"/>
      <c r="E5" s="254">
        <v>24</v>
      </c>
      <c r="F5" s="256">
        <v>4.8</v>
      </c>
      <c r="G5" s="256">
        <v>49</v>
      </c>
      <c r="H5" s="1801">
        <v>1176</v>
      </c>
      <c r="I5" s="1801">
        <v>235</v>
      </c>
      <c r="J5" s="2457" t="s">
        <v>602</v>
      </c>
      <c r="K5" s="1542">
        <f>L5/E5</f>
        <v>82.332499999999996</v>
      </c>
      <c r="L5" s="1447">
        <v>1975.98</v>
      </c>
      <c r="M5" s="2458">
        <f>L5*(1-(VLOOKUP($A5,'Cennik numeryczny'!$A$2:$N$1462,14,FALSE)))</f>
        <v>1975.98</v>
      </c>
      <c r="N5" s="793" t="str">
        <f>VLOOKUP($A5,'Cennik numeryczny'!$A$2:$K$1857,10,FALSE)</f>
        <v>M</v>
      </c>
      <c r="O5" s="1802">
        <f>VLOOKUP($A5,'Cennik numeryczny'!$A$2:$K$1857,11,FALSE)</f>
        <v>1</v>
      </c>
      <c r="P5" s="193"/>
      <c r="Q5" s="353"/>
    </row>
    <row r="6" spans="1:19">
      <c r="A6" s="1803" t="s">
        <v>3071</v>
      </c>
      <c r="B6" s="264" t="s">
        <v>907</v>
      </c>
      <c r="C6" s="141">
        <v>600</v>
      </c>
      <c r="D6" s="259"/>
      <c r="E6" s="260">
        <v>60</v>
      </c>
      <c r="F6" s="255">
        <v>14</v>
      </c>
      <c r="G6" s="255">
        <v>35</v>
      </c>
      <c r="H6" s="111">
        <v>2100</v>
      </c>
      <c r="I6" s="111">
        <v>469</v>
      </c>
      <c r="J6" s="2459">
        <f t="shared" ref="J6:J22" si="0">1000/C6*K6</f>
        <v>34.109166666666674</v>
      </c>
      <c r="K6" s="2460">
        <f>L6/E6</f>
        <v>20.465500000000002</v>
      </c>
      <c r="L6" s="1448">
        <v>1227.93</v>
      </c>
      <c r="M6" s="2461">
        <f>L6*(1-(VLOOKUP($A6,'Cennik numeryczny'!$A$2:$N$1462,14,FALSE)))</f>
        <v>1227.93</v>
      </c>
      <c r="N6" s="794" t="str">
        <f>VLOOKUP($A6,'Cennik numeryczny'!$A$2:$K$1857,10,FALSE)</f>
        <v>A</v>
      </c>
      <c r="O6" s="1804">
        <f>VLOOKUP($A6,'Cennik numeryczny'!$A$2:$K$1857,11,FALSE)</f>
        <v>1</v>
      </c>
      <c r="P6" s="193"/>
      <c r="Q6" s="353"/>
    </row>
    <row r="7" spans="1:19">
      <c r="A7" s="1803" t="s">
        <v>3072</v>
      </c>
      <c r="B7" s="264" t="s">
        <v>908</v>
      </c>
      <c r="C7" s="141">
        <v>600</v>
      </c>
      <c r="D7" s="259"/>
      <c r="E7" s="260">
        <v>72</v>
      </c>
      <c r="F7" s="255">
        <v>8</v>
      </c>
      <c r="G7" s="255">
        <v>35</v>
      </c>
      <c r="H7" s="111">
        <v>2520</v>
      </c>
      <c r="I7" s="111">
        <v>280</v>
      </c>
      <c r="J7" s="2459">
        <f t="shared" si="0"/>
        <v>36.092361111111117</v>
      </c>
      <c r="K7" s="2460">
        <f t="shared" ref="K7:K23" si="1">L7/E7</f>
        <v>21.655416666666667</v>
      </c>
      <c r="L7" s="1448">
        <v>1559.19</v>
      </c>
      <c r="M7" s="2461">
        <f>L7*(1-(VLOOKUP($A7,'Cennik numeryczny'!$A$2:$N$1462,14,FALSE)))</f>
        <v>1559.19</v>
      </c>
      <c r="N7" s="794" t="str">
        <f>VLOOKUP($A7,'Cennik numeryczny'!$A$2:$K$1857,10,FALSE)</f>
        <v>A</v>
      </c>
      <c r="O7" s="1804">
        <f>VLOOKUP($A7,'Cennik numeryczny'!$A$2:$K$1857,11,FALSE)</f>
        <v>1</v>
      </c>
      <c r="P7" s="193"/>
      <c r="Q7" s="353"/>
    </row>
    <row r="8" spans="1:19">
      <c r="A8" s="1803" t="s">
        <v>3073</v>
      </c>
      <c r="B8" s="264" t="s">
        <v>909</v>
      </c>
      <c r="C8" s="141">
        <v>600</v>
      </c>
      <c r="D8" s="259"/>
      <c r="E8" s="260">
        <v>56</v>
      </c>
      <c r="F8" s="255">
        <v>10</v>
      </c>
      <c r="G8" s="255">
        <v>35</v>
      </c>
      <c r="H8" s="111">
        <v>1960</v>
      </c>
      <c r="I8" s="111">
        <v>350</v>
      </c>
      <c r="J8" s="2459">
        <f t="shared" si="0"/>
        <v>36.088988095238093</v>
      </c>
      <c r="K8" s="2460">
        <f t="shared" si="1"/>
        <v>21.653392857142855</v>
      </c>
      <c r="L8" s="1448">
        <v>1212.5899999999999</v>
      </c>
      <c r="M8" s="2461">
        <f>L8*(1-(VLOOKUP($A8,'Cennik numeryczny'!$A$2:$N$1462,14,FALSE)))</f>
        <v>1212.5899999999999</v>
      </c>
      <c r="N8" s="794" t="str">
        <f>VLOOKUP($A8,'Cennik numeryczny'!$A$2:$K$1857,10,FALSE)</f>
        <v>A</v>
      </c>
      <c r="O8" s="1804">
        <f>VLOOKUP($A8,'Cennik numeryczny'!$A$2:$K$1857,11,FALSE)</f>
        <v>1</v>
      </c>
      <c r="P8" s="193"/>
      <c r="Q8" s="353"/>
    </row>
    <row r="9" spans="1:19" ht="13" thickBot="1">
      <c r="A9" s="1805" t="s">
        <v>3074</v>
      </c>
      <c r="B9" s="265" t="s">
        <v>910</v>
      </c>
      <c r="C9" s="142">
        <v>600</v>
      </c>
      <c r="D9" s="261"/>
      <c r="E9" s="262">
        <v>60</v>
      </c>
      <c r="F9" s="263">
        <v>14</v>
      </c>
      <c r="G9" s="263">
        <v>35</v>
      </c>
      <c r="H9" s="1806">
        <v>2100</v>
      </c>
      <c r="I9" s="1806">
        <v>469</v>
      </c>
      <c r="J9" s="2462">
        <f t="shared" si="0"/>
        <v>34.109166666666674</v>
      </c>
      <c r="K9" s="2388">
        <f t="shared" si="1"/>
        <v>20.465500000000002</v>
      </c>
      <c r="L9" s="1449">
        <v>1227.93</v>
      </c>
      <c r="M9" s="2463">
        <f>L9*(1-(VLOOKUP($A9,'Cennik numeryczny'!$A$2:$N$1462,14,FALSE)))</f>
        <v>1227.93</v>
      </c>
      <c r="N9" s="792" t="str">
        <f>VLOOKUP($A9,'Cennik numeryczny'!$A$2:$K$1857,10,FALSE)</f>
        <v>A</v>
      </c>
      <c r="O9" s="1807">
        <f>VLOOKUP($A9,'Cennik numeryczny'!$A$2:$K$1857,11,FALSE)</f>
        <v>1</v>
      </c>
      <c r="P9" s="193"/>
      <c r="Q9" s="353"/>
    </row>
    <row r="10" spans="1:19" ht="13" thickTop="1">
      <c r="A10" s="318">
        <v>2150001000</v>
      </c>
      <c r="B10" s="266" t="s">
        <v>911</v>
      </c>
      <c r="C10" s="148">
        <v>150</v>
      </c>
      <c r="D10" s="253"/>
      <c r="E10" s="254">
        <v>200</v>
      </c>
      <c r="F10" s="256">
        <v>7</v>
      </c>
      <c r="G10" s="256">
        <v>48</v>
      </c>
      <c r="H10" s="139">
        <v>9600</v>
      </c>
      <c r="I10" s="139">
        <v>336</v>
      </c>
      <c r="J10" s="2464">
        <f t="shared" si="0"/>
        <v>38.097000000000001</v>
      </c>
      <c r="K10" s="1542">
        <f t="shared" si="1"/>
        <v>5.71455</v>
      </c>
      <c r="L10" s="2425">
        <v>1142.9100000000001</v>
      </c>
      <c r="M10" s="2465">
        <f>L10*(1-(VLOOKUP($A10,'Cennik numeryczny'!$A$2:$N$1462,14,FALSE)))</f>
        <v>1142.9100000000001</v>
      </c>
      <c r="N10" s="795" t="str">
        <f>VLOOKUP($A10,'Cennik numeryczny'!$A$2:$K$1857,10,FALSE)</f>
        <v>C</v>
      </c>
      <c r="O10" s="1808">
        <f>VLOOKUP($A10,'Cennik numeryczny'!$A$2:$K$1857,11,FALSE)</f>
        <v>1</v>
      </c>
      <c r="P10" s="193"/>
      <c r="Q10" s="353"/>
    </row>
    <row r="11" spans="1:19">
      <c r="A11" s="323">
        <v>2150002000</v>
      </c>
      <c r="B11" s="264" t="s">
        <v>912</v>
      </c>
      <c r="C11" s="141">
        <v>1000</v>
      </c>
      <c r="D11" s="259"/>
      <c r="E11" s="260">
        <v>24</v>
      </c>
      <c r="F11" s="255">
        <v>11</v>
      </c>
      <c r="G11" s="255">
        <v>30</v>
      </c>
      <c r="H11" s="111">
        <v>864</v>
      </c>
      <c r="I11" s="111">
        <v>336</v>
      </c>
      <c r="J11" s="2459">
        <f t="shared" si="0"/>
        <v>62.505833333333335</v>
      </c>
      <c r="K11" s="2460">
        <f t="shared" si="1"/>
        <v>62.505833333333335</v>
      </c>
      <c r="L11" s="1448">
        <v>1500.14</v>
      </c>
      <c r="M11" s="2461">
        <f>L11*(1-(VLOOKUP($A11,'Cennik numeryczny'!$A$2:$N$1462,14,FALSE)))</f>
        <v>1500.14</v>
      </c>
      <c r="N11" s="794" t="str">
        <f>VLOOKUP($A11,'Cennik numeryczny'!$A$2:$K$1857,10,FALSE)</f>
        <v>C</v>
      </c>
      <c r="O11" s="1804">
        <f>VLOOKUP($A11,'Cennik numeryczny'!$A$2:$K$1857,11,FALSE)</f>
        <v>1</v>
      </c>
      <c r="P11" s="193"/>
      <c r="Q11" s="353"/>
    </row>
    <row r="12" spans="1:19">
      <c r="A12" s="323">
        <v>2150050000</v>
      </c>
      <c r="B12" s="264" t="s">
        <v>0</v>
      </c>
      <c r="C12" s="141">
        <v>500</v>
      </c>
      <c r="D12" s="259"/>
      <c r="E12" s="260">
        <v>100</v>
      </c>
      <c r="F12" s="255">
        <v>5</v>
      </c>
      <c r="G12" s="255">
        <v>42</v>
      </c>
      <c r="H12" s="111">
        <v>4200</v>
      </c>
      <c r="I12" s="111">
        <v>210</v>
      </c>
      <c r="J12" s="2459">
        <f t="shared" si="0"/>
        <v>58</v>
      </c>
      <c r="K12" s="2460">
        <f t="shared" si="1"/>
        <v>29</v>
      </c>
      <c r="L12" s="1448">
        <v>2900</v>
      </c>
      <c r="M12" s="2461">
        <f>L12*(1-(VLOOKUP($A12,'Cennik numeryczny'!$A$2:$N$1462,14,FALSE)))</f>
        <v>2900</v>
      </c>
      <c r="N12" s="794" t="str">
        <f>VLOOKUP($A12,'Cennik numeryczny'!$A$2:$K$1857,10,FALSE)</f>
        <v>A</v>
      </c>
      <c r="O12" s="1804">
        <f>VLOOKUP($A12,'Cennik numeryczny'!$A$2:$K$1857,11,FALSE)</f>
        <v>1</v>
      </c>
      <c r="P12" s="193"/>
      <c r="Q12" s="353"/>
    </row>
    <row r="13" spans="1:19">
      <c r="A13" s="323">
        <v>2150051000</v>
      </c>
      <c r="B13" s="264" t="s">
        <v>1</v>
      </c>
      <c r="C13" s="141">
        <v>500</v>
      </c>
      <c r="D13" s="259"/>
      <c r="E13" s="260">
        <v>72</v>
      </c>
      <c r="F13" s="255">
        <v>6.5</v>
      </c>
      <c r="G13" s="256">
        <v>42</v>
      </c>
      <c r="H13" s="1801">
        <v>3024</v>
      </c>
      <c r="I13" s="1801">
        <v>273</v>
      </c>
      <c r="J13" s="2508">
        <f t="shared" si="0"/>
        <v>55.277777777777779</v>
      </c>
      <c r="K13" s="2460">
        <f t="shared" si="1"/>
        <v>27.638888888888889</v>
      </c>
      <c r="L13" s="1447">
        <v>1990</v>
      </c>
      <c r="M13" s="2458">
        <f>L13*(1-(VLOOKUP($A13,'Cennik numeryczny'!$A$2:$N$1462,14,FALSE)))</f>
        <v>1990</v>
      </c>
      <c r="N13" s="793" t="str">
        <f>VLOOKUP($A13,'Cennik numeryczny'!$A$2:$K$1857,10,FALSE)</f>
        <v>A</v>
      </c>
      <c r="O13" s="1802">
        <f>VLOOKUP($A13,'Cennik numeryczny'!$A$2:$K$1857,11,FALSE)</f>
        <v>1</v>
      </c>
      <c r="P13" s="193"/>
      <c r="Q13" s="353"/>
    </row>
    <row r="14" spans="1:19">
      <c r="A14" s="323">
        <v>2150052000</v>
      </c>
      <c r="B14" s="264" t="s">
        <v>2</v>
      </c>
      <c r="C14" s="141">
        <v>500</v>
      </c>
      <c r="D14" s="259"/>
      <c r="E14" s="260">
        <v>56</v>
      </c>
      <c r="F14" s="255">
        <v>8</v>
      </c>
      <c r="G14" s="255">
        <v>42</v>
      </c>
      <c r="H14" s="111">
        <v>2352</v>
      </c>
      <c r="I14" s="111">
        <v>336</v>
      </c>
      <c r="J14" s="2459">
        <f t="shared" si="0"/>
        <v>64.285714285714292</v>
      </c>
      <c r="K14" s="2466">
        <f t="shared" si="1"/>
        <v>32.142857142857146</v>
      </c>
      <c r="L14" s="1448">
        <v>1800</v>
      </c>
      <c r="M14" s="2461">
        <f>L14*(1-(VLOOKUP($A14,'Cennik numeryczny'!$A$2:$N$1462,14,FALSE)))</f>
        <v>1800</v>
      </c>
      <c r="N14" s="794" t="str">
        <f>VLOOKUP($A14,'Cennik numeryczny'!$A$2:$K$1857,10,FALSE)</f>
        <v>A</v>
      </c>
      <c r="O14" s="1804">
        <f>VLOOKUP($A14,'Cennik numeryczny'!$A$2:$K$1857,11,FALSE)</f>
        <v>1</v>
      </c>
      <c r="P14" s="193"/>
      <c r="Q14" s="353"/>
    </row>
    <row r="15" spans="1:19" s="648" customFormat="1">
      <c r="A15" s="323">
        <v>2150054000</v>
      </c>
      <c r="B15" s="264" t="s">
        <v>3</v>
      </c>
      <c r="C15" s="141">
        <v>600</v>
      </c>
      <c r="D15" s="259"/>
      <c r="E15" s="260">
        <v>30</v>
      </c>
      <c r="F15" s="255">
        <v>13.5</v>
      </c>
      <c r="G15" s="255">
        <v>35</v>
      </c>
      <c r="H15" s="111">
        <v>1050</v>
      </c>
      <c r="I15" s="1809">
        <v>472.5</v>
      </c>
      <c r="J15" s="2459">
        <f t="shared" si="0"/>
        <v>89.442222222222227</v>
      </c>
      <c r="K15" s="2460">
        <f t="shared" si="1"/>
        <v>53.665333333333336</v>
      </c>
      <c r="L15" s="1448">
        <v>1609.96</v>
      </c>
      <c r="M15" s="2461">
        <f>L15*(1-(VLOOKUP($A15,'Cennik numeryczny'!$A$2:$N$1462,14,FALSE)))</f>
        <v>1609.96</v>
      </c>
      <c r="N15" s="794" t="str">
        <f>VLOOKUP($A15,'Cennik numeryczny'!$A$2:$K$1857,10,FALSE)</f>
        <v>C</v>
      </c>
      <c r="O15" s="1804">
        <f>VLOOKUP($A15,'Cennik numeryczny'!$A$2:$K$1857,11,FALSE)</f>
        <v>1</v>
      </c>
      <c r="P15" s="193"/>
      <c r="Q15" s="353"/>
      <c r="R15" s="353"/>
      <c r="S15" s="647"/>
    </row>
    <row r="16" spans="1:19" s="648" customFormat="1">
      <c r="A16" s="323">
        <v>2150056000</v>
      </c>
      <c r="B16" s="264" t="s">
        <v>4</v>
      </c>
      <c r="C16" s="141">
        <v>500</v>
      </c>
      <c r="D16" s="259"/>
      <c r="E16" s="260">
        <v>72</v>
      </c>
      <c r="F16" s="255">
        <v>7</v>
      </c>
      <c r="G16" s="255">
        <v>42</v>
      </c>
      <c r="H16" s="111">
        <v>3024</v>
      </c>
      <c r="I16" s="111">
        <v>294</v>
      </c>
      <c r="J16" s="2459">
        <f t="shared" si="0"/>
        <v>63.888888888888886</v>
      </c>
      <c r="K16" s="2460">
        <f t="shared" si="1"/>
        <v>31.944444444444443</v>
      </c>
      <c r="L16" s="1448">
        <v>2300</v>
      </c>
      <c r="M16" s="2461">
        <f>L16*(1-(VLOOKUP($A16,'Cennik numeryczny'!$A$2:$N$1462,14,FALSE)))</f>
        <v>2300</v>
      </c>
      <c r="N16" s="794" t="str">
        <f>VLOOKUP($A16,'Cennik numeryczny'!$A$2:$K$1857,10,FALSE)</f>
        <v>A</v>
      </c>
      <c r="O16" s="1804">
        <f>VLOOKUP($A16,'Cennik numeryczny'!$A$2:$K$1857,11,FALSE)</f>
        <v>1</v>
      </c>
      <c r="P16" s="193"/>
      <c r="Q16" s="353"/>
      <c r="R16" s="353"/>
      <c r="S16" s="647"/>
    </row>
    <row r="17" spans="1:19" s="648" customFormat="1">
      <c r="A17" s="323">
        <v>2150070000</v>
      </c>
      <c r="B17" s="264" t="s">
        <v>5</v>
      </c>
      <c r="C17" s="141">
        <v>500</v>
      </c>
      <c r="D17" s="259"/>
      <c r="E17" s="260">
        <v>56</v>
      </c>
      <c r="F17" s="255">
        <v>11</v>
      </c>
      <c r="G17" s="255">
        <v>42</v>
      </c>
      <c r="H17" s="111">
        <v>2352</v>
      </c>
      <c r="I17" s="111">
        <v>462</v>
      </c>
      <c r="J17" s="2459">
        <f>1000/C17*K17</f>
        <v>72.142857142857139</v>
      </c>
      <c r="K17" s="2460">
        <f t="shared" si="1"/>
        <v>36.071428571428569</v>
      </c>
      <c r="L17" s="1448">
        <v>2020</v>
      </c>
      <c r="M17" s="2461">
        <f>L17*(1-(VLOOKUP($A17,'Cennik numeryczny'!$A$2:$N$1462,14,FALSE)))</f>
        <v>2020</v>
      </c>
      <c r="N17" s="794" t="str">
        <f>VLOOKUP($A17,'Cennik numeryczny'!$A$2:$K$1857,10,FALSE)</f>
        <v>C</v>
      </c>
      <c r="O17" s="1804">
        <f>VLOOKUP($A17,'Cennik numeryczny'!$A$2:$K$1857,11,FALSE)</f>
        <v>1</v>
      </c>
      <c r="P17" s="193"/>
      <c r="Q17" s="353"/>
      <c r="R17" s="353"/>
      <c r="S17" s="647"/>
    </row>
    <row r="18" spans="1:19">
      <c r="A18" s="323">
        <v>2150072000</v>
      </c>
      <c r="B18" s="264" t="s">
        <v>6</v>
      </c>
      <c r="C18" s="141">
        <v>500</v>
      </c>
      <c r="D18" s="259"/>
      <c r="E18" s="260">
        <v>56</v>
      </c>
      <c r="F18" s="255">
        <v>13</v>
      </c>
      <c r="G18" s="255">
        <v>42</v>
      </c>
      <c r="H18" s="111">
        <v>2352</v>
      </c>
      <c r="I18" s="111">
        <v>546</v>
      </c>
      <c r="J18" s="2459">
        <f t="shared" si="0"/>
        <v>75.558571428571426</v>
      </c>
      <c r="K18" s="2460">
        <f t="shared" si="1"/>
        <v>37.779285714285713</v>
      </c>
      <c r="L18" s="1448">
        <v>2115.64</v>
      </c>
      <c r="M18" s="2461">
        <f>L18*(1-(VLOOKUP($A18,'Cennik numeryczny'!$A$2:$N$1462,14,FALSE)))</f>
        <v>2115.64</v>
      </c>
      <c r="N18" s="794" t="str">
        <f>VLOOKUP($A18,'Cennik numeryczny'!$A$2:$K$1857,10,FALSE)</f>
        <v>A</v>
      </c>
      <c r="O18" s="1804">
        <f>VLOOKUP($A18,'Cennik numeryczny'!$A$2:$K$1857,11,FALSE)</f>
        <v>1</v>
      </c>
      <c r="P18" s="193"/>
      <c r="Q18" s="353"/>
    </row>
    <row r="19" spans="1:19">
      <c r="A19" s="323">
        <v>2150073000</v>
      </c>
      <c r="B19" s="264" t="s">
        <v>7</v>
      </c>
      <c r="C19" s="141">
        <v>500</v>
      </c>
      <c r="D19" s="259"/>
      <c r="E19" s="260">
        <v>56</v>
      </c>
      <c r="F19" s="255">
        <v>10</v>
      </c>
      <c r="G19" s="255">
        <v>42</v>
      </c>
      <c r="H19" s="111">
        <v>2352</v>
      </c>
      <c r="I19" s="111">
        <v>420</v>
      </c>
      <c r="J19" s="2459">
        <f t="shared" si="0"/>
        <v>60.041428571428575</v>
      </c>
      <c r="K19" s="2460">
        <f t="shared" si="1"/>
        <v>30.020714285714288</v>
      </c>
      <c r="L19" s="1448">
        <v>1681.16</v>
      </c>
      <c r="M19" s="2461">
        <f>L19*(1-(VLOOKUP($A19,'Cennik numeryczny'!$A$2:$N$1462,14,FALSE)))</f>
        <v>1681.16</v>
      </c>
      <c r="N19" s="794" t="str">
        <f>VLOOKUP($A19,'Cennik numeryczny'!$A$2:$K$1857,10,FALSE)</f>
        <v>A</v>
      </c>
      <c r="O19" s="1804">
        <f>VLOOKUP($A19,'Cennik numeryczny'!$A$2:$K$1857,11,FALSE)</f>
        <v>1</v>
      </c>
      <c r="P19" s="193"/>
      <c r="Q19" s="353"/>
    </row>
    <row r="20" spans="1:19">
      <c r="A20" s="323">
        <v>2150080600</v>
      </c>
      <c r="B20" s="264" t="s">
        <v>8</v>
      </c>
      <c r="C20" s="141">
        <v>600</v>
      </c>
      <c r="D20" s="259"/>
      <c r="E20" s="260">
        <v>48</v>
      </c>
      <c r="F20" s="255">
        <v>15</v>
      </c>
      <c r="G20" s="255">
        <v>35</v>
      </c>
      <c r="H20" s="111">
        <v>1680</v>
      </c>
      <c r="I20" s="111">
        <v>525</v>
      </c>
      <c r="J20" s="2459">
        <f t="shared" si="0"/>
        <v>58.333333333333336</v>
      </c>
      <c r="K20" s="2460">
        <f t="shared" si="1"/>
        <v>35</v>
      </c>
      <c r="L20" s="1448">
        <v>1680</v>
      </c>
      <c r="M20" s="2461">
        <f>L20*(1-(VLOOKUP($A20,'Cennik numeryczny'!$A$2:$N$1462,14,FALSE)))</f>
        <v>1680</v>
      </c>
      <c r="N20" s="794" t="str">
        <f>VLOOKUP($A20,'Cennik numeryczny'!$A$2:$K$1857,10,FALSE)</f>
        <v>A</v>
      </c>
      <c r="O20" s="1804">
        <f>VLOOKUP($A20,'Cennik numeryczny'!$A$2:$K$1857,11,FALSE)</f>
        <v>1</v>
      </c>
      <c r="P20" s="193"/>
      <c r="Q20" s="353"/>
    </row>
    <row r="21" spans="1:19">
      <c r="A21" s="323">
        <v>2150081600</v>
      </c>
      <c r="B21" s="264" t="s">
        <v>9</v>
      </c>
      <c r="C21" s="141">
        <v>600</v>
      </c>
      <c r="D21" s="259"/>
      <c r="E21" s="260">
        <v>48</v>
      </c>
      <c r="F21" s="255">
        <v>15</v>
      </c>
      <c r="G21" s="255">
        <v>35</v>
      </c>
      <c r="H21" s="111">
        <v>1680</v>
      </c>
      <c r="I21" s="111">
        <v>525</v>
      </c>
      <c r="J21" s="2459">
        <f t="shared" si="0"/>
        <v>58.333333333333336</v>
      </c>
      <c r="K21" s="2466">
        <f t="shared" si="1"/>
        <v>35</v>
      </c>
      <c r="L21" s="1448">
        <v>1680</v>
      </c>
      <c r="M21" s="2461">
        <f>L21*(1-(VLOOKUP($A21,'Cennik numeryczny'!$A$2:$N$1462,14,FALSE)))</f>
        <v>1680</v>
      </c>
      <c r="N21" s="794" t="str">
        <f>VLOOKUP($A21,'Cennik numeryczny'!$A$2:$K$1857,10,FALSE)</f>
        <v>C</v>
      </c>
      <c r="O21" s="1804">
        <f>VLOOKUP($A21,'Cennik numeryczny'!$A$2:$K$1857,11,FALSE)</f>
        <v>1</v>
      </c>
      <c r="P21" s="193"/>
      <c r="Q21" s="353"/>
    </row>
    <row r="22" spans="1:19">
      <c r="A22" s="323">
        <v>2150087000</v>
      </c>
      <c r="B22" s="264" t="s">
        <v>10</v>
      </c>
      <c r="C22" s="141">
        <v>500</v>
      </c>
      <c r="D22" s="259"/>
      <c r="E22" s="260">
        <v>54</v>
      </c>
      <c r="F22" s="255">
        <v>12.5</v>
      </c>
      <c r="G22" s="255">
        <v>42</v>
      </c>
      <c r="H22" s="111">
        <v>2268</v>
      </c>
      <c r="I22" s="111">
        <v>525</v>
      </c>
      <c r="J22" s="2459">
        <f t="shared" si="0"/>
        <v>77.462962962962962</v>
      </c>
      <c r="K22" s="2466">
        <f t="shared" si="1"/>
        <v>38.731481481481481</v>
      </c>
      <c r="L22" s="1448">
        <v>2091.5</v>
      </c>
      <c r="M22" s="2461">
        <f>L22*(1-(VLOOKUP($A22,'Cennik numeryczny'!$A$2:$N$1462,14,FALSE)))</f>
        <v>2091.5</v>
      </c>
      <c r="N22" s="794" t="str">
        <f>VLOOKUP($A22,'Cennik numeryczny'!$A$2:$K$1857,10,FALSE)</f>
        <v>A</v>
      </c>
      <c r="O22" s="1804">
        <f>VLOOKUP($A22,'Cennik numeryczny'!$A$2:$K$1857,11,FALSE)</f>
        <v>1</v>
      </c>
      <c r="P22" s="193"/>
      <c r="Q22" s="353"/>
    </row>
    <row r="23" spans="1:19" ht="13" thickBot="1">
      <c r="A23" s="320">
        <v>2150401000</v>
      </c>
      <c r="B23" s="265" t="s">
        <v>11</v>
      </c>
      <c r="C23" s="142">
        <v>250</v>
      </c>
      <c r="D23" s="261"/>
      <c r="E23" s="262">
        <v>66</v>
      </c>
      <c r="F23" s="263">
        <v>10</v>
      </c>
      <c r="G23" s="257">
        <v>48</v>
      </c>
      <c r="H23" s="153">
        <v>3168</v>
      </c>
      <c r="I23" s="153">
        <v>480</v>
      </c>
      <c r="J23" s="2509" t="s">
        <v>602</v>
      </c>
      <c r="K23" s="2510">
        <f t="shared" si="1"/>
        <v>30.757575757575758</v>
      </c>
      <c r="L23" s="2511">
        <v>2030</v>
      </c>
      <c r="M23" s="2512">
        <f>L23*(1-(VLOOKUP($A23,'Cennik numeryczny'!$A$2:$N$1462,14,FALSE)))</f>
        <v>2030</v>
      </c>
      <c r="N23" s="1810" t="str">
        <f>VLOOKUP($A23,'Cennik numeryczny'!$A$2:$K$1857,10,FALSE)</f>
        <v>A</v>
      </c>
      <c r="O23" s="1807">
        <f>VLOOKUP($A23,'Cennik numeryczny'!$A$2:$K$1857,11,FALSE)</f>
        <v>1</v>
      </c>
      <c r="P23" s="193"/>
      <c r="Q23" s="353"/>
    </row>
    <row r="24" spans="1:19" ht="13.5" thickTop="1" thickBot="1">
      <c r="A24" s="86"/>
      <c r="B24" s="87"/>
      <c r="C24" s="373"/>
      <c r="D24" s="87"/>
      <c r="E24" s="87"/>
      <c r="F24" s="87"/>
      <c r="G24" s="149"/>
      <c r="H24" s="149"/>
      <c r="I24" s="149"/>
      <c r="J24" s="1100"/>
      <c r="K24" s="1153"/>
      <c r="L24" s="149"/>
      <c r="M24" s="149"/>
      <c r="N24" s="149"/>
      <c r="O24" s="547"/>
      <c r="P24" s="193"/>
    </row>
    <row r="25" spans="1:19">
      <c r="A25" s="67"/>
      <c r="B25" s="67"/>
      <c r="C25" s="374"/>
      <c r="D25" s="67"/>
      <c r="E25" s="67"/>
      <c r="F25" s="67"/>
      <c r="P25" s="193"/>
    </row>
    <row r="26" spans="1:19">
      <c r="A26" s="67"/>
      <c r="B26" s="67"/>
      <c r="C26" s="374"/>
      <c r="D26" s="67"/>
      <c r="E26" s="67"/>
      <c r="F26" s="67"/>
      <c r="P26" s="193"/>
    </row>
    <row r="27" spans="1:19">
      <c r="A27" s="67"/>
      <c r="B27" s="67"/>
      <c r="C27" s="374"/>
      <c r="D27" s="67"/>
      <c r="E27" s="67"/>
      <c r="F27" s="67"/>
      <c r="P27" s="193"/>
    </row>
    <row r="28" spans="1:19">
      <c r="A28" s="67"/>
      <c r="B28" s="67"/>
      <c r="C28" s="374"/>
      <c r="D28" s="67"/>
      <c r="E28" s="67"/>
      <c r="F28" s="67"/>
      <c r="P28" s="193"/>
    </row>
    <row r="29" spans="1:19">
      <c r="A29" s="67"/>
      <c r="B29" s="67"/>
      <c r="C29" s="374"/>
      <c r="D29" s="67"/>
      <c r="E29" s="67"/>
      <c r="F29" s="67"/>
      <c r="P29" s="193"/>
    </row>
    <row r="30" spans="1:19">
      <c r="A30" s="67"/>
      <c r="B30" s="67"/>
      <c r="C30" s="374"/>
      <c r="D30" s="67"/>
      <c r="E30" s="67"/>
      <c r="F30" s="67"/>
      <c r="P30" s="193"/>
    </row>
    <row r="31" spans="1:19">
      <c r="A31" s="67"/>
      <c r="B31" s="67"/>
      <c r="C31" s="374"/>
      <c r="D31" s="67"/>
      <c r="E31" s="67"/>
      <c r="F31" s="67"/>
      <c r="P31" s="193"/>
    </row>
    <row r="32" spans="1:19">
      <c r="A32" s="67"/>
      <c r="B32" s="67"/>
      <c r="C32" s="374"/>
      <c r="D32" s="67"/>
      <c r="E32" s="67"/>
      <c r="F32" s="67"/>
      <c r="P32" s="193"/>
    </row>
    <row r="33" spans="1:16">
      <c r="A33" s="67"/>
      <c r="B33" s="67"/>
      <c r="C33" s="374"/>
      <c r="D33" s="67"/>
      <c r="E33" s="67"/>
      <c r="F33" s="67"/>
      <c r="P33"/>
    </row>
    <row r="34" spans="1:16">
      <c r="B34" s="67"/>
      <c r="C34" s="374"/>
      <c r="D34" s="67"/>
      <c r="E34" s="67"/>
      <c r="F34" s="67"/>
      <c r="P34"/>
    </row>
    <row r="35" spans="1:16">
      <c r="B35" s="67"/>
      <c r="C35" s="374"/>
      <c r="D35" s="67"/>
      <c r="E35" s="67"/>
      <c r="F35" s="67"/>
    </row>
    <row r="36" spans="1:16">
      <c r="B36" s="67"/>
      <c r="C36" s="374"/>
      <c r="D36" s="67"/>
      <c r="E36" s="67"/>
      <c r="F36" s="67"/>
    </row>
    <row r="37" spans="1:16">
      <c r="B37" s="67"/>
      <c r="C37" s="374"/>
      <c r="D37" s="67"/>
      <c r="E37" s="67"/>
      <c r="F37" s="67"/>
    </row>
    <row r="38" spans="1:16">
      <c r="B38" s="67"/>
      <c r="C38" s="374"/>
      <c r="D38" s="67"/>
      <c r="E38" s="67"/>
      <c r="F38" s="67"/>
    </row>
    <row r="39" spans="1:16">
      <c r="B39" s="67"/>
      <c r="C39" s="374"/>
      <c r="D39" s="67"/>
      <c r="E39" s="67"/>
      <c r="F39" s="67"/>
    </row>
    <row r="40" spans="1:16">
      <c r="B40" s="67"/>
      <c r="C40" s="374"/>
      <c r="D40" s="67"/>
      <c r="E40" s="67"/>
      <c r="F40" s="67"/>
    </row>
    <row r="41" spans="1:16">
      <c r="B41" s="67"/>
      <c r="C41" s="374"/>
      <c r="D41" s="67"/>
      <c r="E41" s="67"/>
      <c r="F41" s="67"/>
    </row>
  </sheetData>
  <autoFilter ref="N1:N41" xr:uid="{00000000-0001-0000-1B00-000000000000}"/>
  <mergeCells count="9">
    <mergeCell ref="N3:N4"/>
    <mergeCell ref="A3:A4"/>
    <mergeCell ref="B3:B4"/>
    <mergeCell ref="L3:L4"/>
    <mergeCell ref="M3:M4"/>
    <mergeCell ref="E3:F3"/>
    <mergeCell ref="G3:I3"/>
    <mergeCell ref="K3:K4"/>
    <mergeCell ref="J3:J4"/>
  </mergeCells>
  <phoneticPr fontId="0" type="noConversion"/>
  <pageMargins left="0.59055118110236227" right="0.59055118110236227" top="0.78740157480314965" bottom="0.59055118110236227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9"/>
  <dimension ref="A1:P465"/>
  <sheetViews>
    <sheetView zoomScaleNormal="75" workbookViewId="0"/>
  </sheetViews>
  <sheetFormatPr defaultColWidth="9.1796875" defaultRowHeight="12.5"/>
  <cols>
    <col min="1" max="1" width="15" style="478" customWidth="1"/>
    <col min="2" max="2" width="26.54296875" style="69" customWidth="1"/>
    <col min="3" max="3" width="35.54296875" style="69" customWidth="1"/>
    <col min="4" max="4" width="13.54296875" style="82" customWidth="1"/>
    <col min="5" max="5" width="12.54296875" style="353" customWidth="1"/>
    <col min="6" max="6" width="10.453125" style="365" customWidth="1"/>
    <col min="7" max="7" width="12.453125" style="82" customWidth="1"/>
    <col min="8" max="8" width="11.453125" style="69" customWidth="1"/>
    <col min="9" max="9" width="13.81640625" style="69" bestFit="1" customWidth="1"/>
    <col min="10" max="11" width="11.453125" style="69" customWidth="1"/>
    <col min="12" max="16384" width="9.1796875" style="69"/>
  </cols>
  <sheetData>
    <row r="1" spans="1:16" ht="18">
      <c r="A1" s="93" t="s">
        <v>335</v>
      </c>
      <c r="B1" s="83" t="s">
        <v>269</v>
      </c>
      <c r="C1" s="64"/>
      <c r="D1" s="292"/>
      <c r="E1" s="1096"/>
      <c r="F1" s="548"/>
      <c r="G1" s="517"/>
      <c r="H1" s="67"/>
      <c r="I1" s="67"/>
      <c r="J1" s="67"/>
    </row>
    <row r="2" spans="1:16" ht="33" customHeight="1" thickBot="1">
      <c r="A2" s="474"/>
      <c r="B2" s="203"/>
      <c r="C2" s="202"/>
      <c r="D2" s="213"/>
      <c r="E2" s="1098"/>
      <c r="F2" s="549"/>
      <c r="G2" s="518"/>
      <c r="H2" s="67"/>
      <c r="I2" s="67"/>
      <c r="J2" s="67"/>
    </row>
    <row r="3" spans="1:16" ht="33" customHeight="1" thickBot="1">
      <c r="A3" s="475" t="s">
        <v>72</v>
      </c>
      <c r="B3" s="246" t="s">
        <v>81</v>
      </c>
      <c r="C3" s="109" t="s">
        <v>73</v>
      </c>
      <c r="D3" s="246" t="s">
        <v>74</v>
      </c>
      <c r="E3" s="470" t="s">
        <v>1295</v>
      </c>
      <c r="F3" s="559" t="s">
        <v>2711</v>
      </c>
      <c r="G3" s="514" t="s">
        <v>1336</v>
      </c>
      <c r="H3" s="67"/>
      <c r="I3" s="67"/>
      <c r="J3" s="67"/>
    </row>
    <row r="4" spans="1:16" ht="30.25" customHeight="1" thickTop="1" thickBot="1">
      <c r="A4" s="393" t="s">
        <v>596</v>
      </c>
      <c r="B4" s="1694" t="s">
        <v>63</v>
      </c>
      <c r="C4" s="267" t="s">
        <v>75</v>
      </c>
      <c r="D4" s="2427">
        <v>771.11</v>
      </c>
      <c r="E4" s="2467">
        <f>D4*(1-(VLOOKUP($A4,'Cennik numeryczny'!$A$2:$N$1462,14,FALSE)))</f>
        <v>771.11</v>
      </c>
      <c r="F4" s="597" t="str">
        <f>VLOOKUP($A4,'Cennik numeryczny'!$A$2:$K$1857,10,FALSE)</f>
        <v>A</v>
      </c>
      <c r="G4" s="550" t="str">
        <f>VLOOKUP($A4,'Cennik numeryczny'!$A$2:$K$1857,11,FALSE)</f>
        <v>1</v>
      </c>
      <c r="H4" s="563"/>
      <c r="I4" s="353"/>
      <c r="J4" s="563"/>
      <c r="P4" s="992"/>
    </row>
    <row r="5" spans="1:16" ht="30.25" customHeight="1" thickTop="1" thickBot="1">
      <c r="A5" s="393" t="s">
        <v>587</v>
      </c>
      <c r="B5" s="1694" t="s">
        <v>4563</v>
      </c>
      <c r="C5" s="267"/>
      <c r="D5" s="2427">
        <v>809.81</v>
      </c>
      <c r="E5" s="2468">
        <f>D5*(1-(VLOOKUP($A5,'Cennik numeryczny'!$A$2:$N$1462,14,FALSE)))</f>
        <v>809.81</v>
      </c>
      <c r="F5" s="595" t="str">
        <f>VLOOKUP($A5,'Cennik numeryczny'!$A$2:$K$1857,10,FALSE)</f>
        <v>A</v>
      </c>
      <c r="G5" s="551" t="str">
        <f>VLOOKUP($A5,'Cennik numeryczny'!$A$2:$K$1857,11,FALSE)</f>
        <v>1</v>
      </c>
      <c r="H5" s="563"/>
      <c r="I5" s="671"/>
      <c r="J5" s="563"/>
      <c r="P5" s="992"/>
    </row>
    <row r="6" spans="1:16" s="738" customFormat="1" ht="30.25" customHeight="1" thickTop="1" thickBot="1">
      <c r="A6" s="1811" t="s">
        <v>4561</v>
      </c>
      <c r="B6" s="1812" t="s">
        <v>4562</v>
      </c>
      <c r="C6" s="75"/>
      <c r="D6" s="2429">
        <v>481.71</v>
      </c>
      <c r="E6" s="2469">
        <f>D6*(1-(VLOOKUP($A6,'Cennik numeryczny'!$A$2:$N$1462,14,FALSE)))</f>
        <v>481.71</v>
      </c>
      <c r="F6" s="1813" t="str">
        <f>VLOOKUP($A6,'Cennik numeryczny'!$A$2:$K$1857,10,FALSE)</f>
        <v>A</v>
      </c>
      <c r="G6" s="1814">
        <f>VLOOKUP($A6,'Cennik numeryczny'!$A$2:$K$1857,11,FALSE)</f>
        <v>1</v>
      </c>
      <c r="H6" s="563"/>
      <c r="I6" s="977"/>
      <c r="J6" s="901"/>
      <c r="P6" s="992"/>
    </row>
    <row r="7" spans="1:16" ht="30.25" customHeight="1" thickTop="1" thickBot="1">
      <c r="A7" s="393" t="s">
        <v>559</v>
      </c>
      <c r="B7" s="1694" t="s">
        <v>66</v>
      </c>
      <c r="C7" s="267"/>
      <c r="D7" s="2427">
        <v>327.78</v>
      </c>
      <c r="E7" s="2428">
        <f>D7*(1-(VLOOKUP($A7,'Cennik numeryczny'!$A$2:$N$1462,14,FALSE)))</f>
        <v>327.78</v>
      </c>
      <c r="F7" s="591" t="str">
        <f>VLOOKUP($A7,'Cennik numeryczny'!$A$2:$K$1857,10,FALSE)</f>
        <v>A</v>
      </c>
      <c r="G7" s="519" t="str">
        <f>VLOOKUP($A7,'Cennik numeryczny'!$A$2:$K$1857,11,FALSE)</f>
        <v>1</v>
      </c>
      <c r="H7" s="563"/>
      <c r="I7" s="671"/>
      <c r="J7" s="563"/>
      <c r="K7" s="67"/>
      <c r="P7" s="992"/>
    </row>
    <row r="8" spans="1:16" ht="30.25" customHeight="1" thickTop="1" thickBot="1">
      <c r="A8" s="393" t="s">
        <v>588</v>
      </c>
      <c r="B8" s="1694" t="s">
        <v>67</v>
      </c>
      <c r="C8" s="267"/>
      <c r="D8" s="2427">
        <v>179.77</v>
      </c>
      <c r="E8" s="2468">
        <f>D8*(1-(VLOOKUP($A8,'Cennik numeryczny'!$A$2:$N$1462,14,FALSE)))</f>
        <v>179.77</v>
      </c>
      <c r="F8" s="595" t="str">
        <f>VLOOKUP($A8,'Cennik numeryczny'!$A$2:$K$1857,10,FALSE)</f>
        <v>A</v>
      </c>
      <c r="G8" s="551" t="str">
        <f>VLOOKUP($A8,'Cennik numeryczny'!$A$2:$K$1857,11,FALSE)</f>
        <v>1</v>
      </c>
      <c r="H8" s="563"/>
      <c r="I8" s="671"/>
      <c r="J8" s="563"/>
      <c r="K8" s="67"/>
      <c r="P8" s="992"/>
    </row>
    <row r="9" spans="1:16" ht="25" customHeight="1" thickTop="1">
      <c r="A9" s="472" t="s">
        <v>589</v>
      </c>
      <c r="B9" s="2710" t="s">
        <v>1003</v>
      </c>
      <c r="C9" s="398" t="s">
        <v>76</v>
      </c>
      <c r="D9" s="1447">
        <v>667.14</v>
      </c>
      <c r="E9" s="2470">
        <f>D9*(1-(VLOOKUP($A9,'Cennik numeryczny'!$A$2:$N$1462,14,FALSE)))</f>
        <v>667.14</v>
      </c>
      <c r="F9" s="598" t="str">
        <f>VLOOKUP($A9,'Cennik numeryczny'!$A$2:$K$1857,10,FALSE)</f>
        <v>A</v>
      </c>
      <c r="G9" s="552" t="str">
        <f>VLOOKUP($A9,'Cennik numeryczny'!$A$2:$K$1857,11,FALSE)</f>
        <v>1</v>
      </c>
      <c r="H9" s="563"/>
      <c r="I9" s="671"/>
      <c r="J9" s="563"/>
      <c r="K9" s="67"/>
      <c r="P9" s="992"/>
    </row>
    <row r="10" spans="1:16" ht="25" customHeight="1">
      <c r="A10" s="473" t="s">
        <v>590</v>
      </c>
      <c r="B10" s="2710"/>
      <c r="C10" s="268" t="s">
        <v>77</v>
      </c>
      <c r="D10" s="1448">
        <v>750.68</v>
      </c>
      <c r="E10" s="2471">
        <f>D10*(1-(VLOOKUP($A10,'Cennik numeryczny'!$A$2:$N$1462,14,FALSE)))</f>
        <v>750.68</v>
      </c>
      <c r="F10" s="599" t="str">
        <f>VLOOKUP($A10,'Cennik numeryczny'!$A$2:$K$1857,10,FALSE)</f>
        <v>A</v>
      </c>
      <c r="G10" s="553" t="str">
        <f>VLOOKUP($A10,'Cennik numeryczny'!$A$2:$K$1857,11,FALSE)</f>
        <v>1</v>
      </c>
      <c r="H10" s="563"/>
      <c r="I10" s="671"/>
      <c r="J10" s="563"/>
      <c r="K10" s="67"/>
      <c r="P10" s="992"/>
    </row>
    <row r="11" spans="1:16" ht="25" customHeight="1">
      <c r="A11" s="473" t="s">
        <v>591</v>
      </c>
      <c r="B11" s="2710"/>
      <c r="C11" s="268" t="s">
        <v>78</v>
      </c>
      <c r="D11" s="1448">
        <v>868.94</v>
      </c>
      <c r="E11" s="2471">
        <f>D11*(1-(VLOOKUP($A11,'Cennik numeryczny'!$A$2:$N$1462,14,FALSE)))</f>
        <v>868.94</v>
      </c>
      <c r="F11" s="599" t="str">
        <f>VLOOKUP($A11,'Cennik numeryczny'!$A$2:$K$1857,10,FALSE)</f>
        <v>A</v>
      </c>
      <c r="G11" s="553" t="str">
        <f>VLOOKUP($A11,'Cennik numeryczny'!$A$2:$K$1857,11,FALSE)</f>
        <v>1</v>
      </c>
      <c r="H11" s="563"/>
      <c r="I11" s="671"/>
      <c r="J11" s="563"/>
      <c r="K11" s="67"/>
      <c r="P11" s="992"/>
    </row>
    <row r="12" spans="1:16" ht="25" customHeight="1">
      <c r="A12" s="473" t="s">
        <v>592</v>
      </c>
      <c r="B12" s="2710"/>
      <c r="C12" s="268" t="s">
        <v>79</v>
      </c>
      <c r="D12" s="2472">
        <v>1155.58</v>
      </c>
      <c r="E12" s="2471">
        <f>D12*(1-(VLOOKUP($A12,'Cennik numeryczny'!$A$2:$N$1462,14,FALSE)))</f>
        <v>1155.58</v>
      </c>
      <c r="F12" s="599" t="str">
        <f>VLOOKUP($A12,'Cennik numeryczny'!$A$2:$K$1857,10,FALSE)</f>
        <v>A</v>
      </c>
      <c r="G12" s="553" t="str">
        <f>VLOOKUP($A12,'Cennik numeryczny'!$A$2:$K$1857,11,FALSE)</f>
        <v>1</v>
      </c>
      <c r="H12" s="563"/>
      <c r="I12" s="671"/>
      <c r="J12" s="563"/>
      <c r="K12" s="67"/>
      <c r="P12" s="992"/>
    </row>
    <row r="13" spans="1:16" ht="25" customHeight="1">
      <c r="A13" s="473" t="s">
        <v>593</v>
      </c>
      <c r="B13" s="2710"/>
      <c r="C13" s="268" t="s">
        <v>80</v>
      </c>
      <c r="D13" s="2472">
        <v>1700.59</v>
      </c>
      <c r="E13" s="2471">
        <f>D13*(1-(VLOOKUP($A13,'Cennik numeryczny'!$A$2:$N$1462,14,FALSE)))</f>
        <v>1700.59</v>
      </c>
      <c r="F13" s="599" t="str">
        <f>VLOOKUP($A13,'Cennik numeryczny'!$A$2:$K$1857,10,FALSE)</f>
        <v>A</v>
      </c>
      <c r="G13" s="553" t="str">
        <f>VLOOKUP($A13,'Cennik numeryczny'!$A$2:$K$1857,11,FALSE)</f>
        <v>1</v>
      </c>
      <c r="H13" s="563"/>
      <c r="I13" s="671"/>
      <c r="J13" s="563"/>
      <c r="K13" s="67"/>
      <c r="P13" s="992"/>
    </row>
    <row r="14" spans="1:16" ht="25" customHeight="1">
      <c r="A14" s="1811" t="s">
        <v>3525</v>
      </c>
      <c r="B14" s="2710"/>
      <c r="C14" s="75" t="s">
        <v>3530</v>
      </c>
      <c r="D14" s="2473">
        <v>318.77999999999997</v>
      </c>
      <c r="E14" s="2471">
        <f>D14*(1-(VLOOKUP($A14,'Cennik numeryczny'!$A$2:$N$1462,14,FALSE)))</f>
        <v>318.77999999999997</v>
      </c>
      <c r="F14" s="1813" t="str">
        <f>VLOOKUP($A14,'Cennik numeryczny'!$A$2:$K$1857,10,FALSE)</f>
        <v>A</v>
      </c>
      <c r="G14" s="1814">
        <f>VLOOKUP($A14,'Cennik numeryczny'!$A$2:$K$1857,11,FALSE)</f>
        <v>1</v>
      </c>
      <c r="H14" s="563"/>
      <c r="I14" s="671"/>
      <c r="J14" s="563"/>
      <c r="K14" s="67"/>
      <c r="P14" s="992"/>
    </row>
    <row r="15" spans="1:16" ht="25" customHeight="1">
      <c r="A15" s="1815" t="s">
        <v>3526</v>
      </c>
      <c r="B15" s="2710"/>
      <c r="C15" s="1816" t="s">
        <v>3531</v>
      </c>
      <c r="D15" s="2472">
        <v>960.22</v>
      </c>
      <c r="E15" s="2471">
        <f>D15*(1-(VLOOKUP($A15,'Cennik numeryczny'!$A$2:$N$1462,14,FALSE)))</f>
        <v>960.22</v>
      </c>
      <c r="F15" s="1817" t="str">
        <f>VLOOKUP($A15,'Cennik numeryczny'!$A$2:$K$1857,10,FALSE)</f>
        <v>A</v>
      </c>
      <c r="G15" s="1818">
        <f>VLOOKUP($A15,'Cennik numeryczny'!$A$2:$K$1857,11,FALSE)</f>
        <v>1</v>
      </c>
      <c r="H15" s="563"/>
      <c r="I15" s="671"/>
      <c r="J15" s="563"/>
      <c r="K15" s="67"/>
      <c r="P15" s="992"/>
    </row>
    <row r="16" spans="1:16" ht="25" customHeight="1">
      <c r="A16" s="1815" t="s">
        <v>3527</v>
      </c>
      <c r="B16" s="2710"/>
      <c r="C16" s="1816" t="s">
        <v>3532</v>
      </c>
      <c r="D16" s="2472">
        <v>926.78</v>
      </c>
      <c r="E16" s="2471">
        <f>D16*(1-(VLOOKUP($A16,'Cennik numeryczny'!$A$2:$N$1462,14,FALSE)))</f>
        <v>926.78</v>
      </c>
      <c r="F16" s="1817" t="str">
        <f>VLOOKUP($A16,'Cennik numeryczny'!$A$2:$K$1857,10,FALSE)</f>
        <v>A</v>
      </c>
      <c r="G16" s="1818">
        <f>VLOOKUP($A16,'Cennik numeryczny'!$A$2:$K$1857,11,FALSE)</f>
        <v>1</v>
      </c>
      <c r="H16" s="563"/>
      <c r="I16" s="671"/>
      <c r="J16" s="563"/>
      <c r="K16" s="67"/>
      <c r="P16" s="992"/>
    </row>
    <row r="17" spans="1:16" ht="25" customHeight="1">
      <c r="A17" s="1815" t="s">
        <v>3528</v>
      </c>
      <c r="B17" s="2710"/>
      <c r="C17" s="1816" t="s">
        <v>3533</v>
      </c>
      <c r="D17" s="2472">
        <v>772.53</v>
      </c>
      <c r="E17" s="2471">
        <f>D17*(1-(VLOOKUP($A17,'Cennik numeryczny'!$A$2:$N$1462,14,FALSE)))</f>
        <v>772.53</v>
      </c>
      <c r="F17" s="1817" t="str">
        <f>VLOOKUP($A17,'Cennik numeryczny'!$A$2:$K$1857,10,FALSE)</f>
        <v>A</v>
      </c>
      <c r="G17" s="1818">
        <f>VLOOKUP($A17,'Cennik numeryczny'!$A$2:$K$1857,11,FALSE)</f>
        <v>1</v>
      </c>
      <c r="H17" s="563"/>
      <c r="I17" s="671"/>
      <c r="J17" s="563"/>
      <c r="K17" s="67"/>
      <c r="P17" s="992"/>
    </row>
    <row r="18" spans="1:16" ht="25" customHeight="1" thickBot="1">
      <c r="A18" s="1819" t="s">
        <v>3529</v>
      </c>
      <c r="B18" s="2711"/>
      <c r="C18" s="1820" t="s">
        <v>3534</v>
      </c>
      <c r="D18" s="2472">
        <v>965.34</v>
      </c>
      <c r="E18" s="2471">
        <f>D18*(1-(VLOOKUP($A18,'Cennik numeryczny'!$A$2:$N$1462,14,FALSE)))</f>
        <v>965.34</v>
      </c>
      <c r="F18" s="1821" t="str">
        <f>VLOOKUP($A18,'Cennik numeryczny'!$A$2:$K$1857,10,FALSE)</f>
        <v>A</v>
      </c>
      <c r="G18" s="1800">
        <f>VLOOKUP($A18,'Cennik numeryczny'!$A$2:$K$1857,11,FALSE)</f>
        <v>1</v>
      </c>
      <c r="H18" s="563"/>
      <c r="I18" s="671"/>
      <c r="J18" s="563"/>
      <c r="K18" s="67"/>
      <c r="P18" s="992"/>
    </row>
    <row r="19" spans="1:16" ht="25" customHeight="1" thickTop="1" thickBot="1">
      <c r="A19" s="390" t="s">
        <v>595</v>
      </c>
      <c r="B19" s="1822" t="s">
        <v>4641</v>
      </c>
      <c r="C19" s="267"/>
      <c r="D19" s="2474">
        <v>63.89</v>
      </c>
      <c r="E19" s="2428">
        <f>D19*(1-(VLOOKUP($A19,'Cennik numeryczny'!$A$2:$N$1462,14,FALSE)))</f>
        <v>63.89</v>
      </c>
      <c r="F19" s="591" t="str">
        <f>VLOOKUP($A19,'Cennik numeryczny'!$A$2:$K$1857,10,FALSE)</f>
        <v>A</v>
      </c>
      <c r="G19" s="519" t="str">
        <f>VLOOKUP($A19,'Cennik numeryczny'!$A$2:$K$1857,11,FALSE)</f>
        <v>1</v>
      </c>
      <c r="H19" s="563"/>
      <c r="I19" s="671"/>
      <c r="J19" s="563"/>
      <c r="K19" s="67"/>
      <c r="P19" s="992"/>
    </row>
    <row r="20" spans="1:16" ht="30.25" customHeight="1" thickTop="1" thickBot="1">
      <c r="A20" s="393" t="s">
        <v>594</v>
      </c>
      <c r="B20" s="1823" t="s">
        <v>65</v>
      </c>
      <c r="C20" s="395"/>
      <c r="D20" s="2474">
        <v>172.9</v>
      </c>
      <c r="E20" s="2468">
        <f>D20*(1-(VLOOKUP($A20,'Cennik numeryczny'!$A$2:$N$1462,14,FALSE)))</f>
        <v>172.9</v>
      </c>
      <c r="F20" s="595" t="str">
        <f>VLOOKUP($A20,'Cennik numeryczny'!$A$2:$K$1857,10,FALSE)</f>
        <v>A</v>
      </c>
      <c r="G20" s="551" t="str">
        <f>VLOOKUP($A20,'Cennik numeryczny'!$A$2:$K$1857,11,FALSE)</f>
        <v>1</v>
      </c>
      <c r="H20" s="563"/>
      <c r="I20" s="671"/>
      <c r="J20" s="563"/>
      <c r="K20" s="67"/>
      <c r="P20" s="992"/>
    </row>
    <row r="21" spans="1:16" ht="30.25" customHeight="1" thickTop="1" thickBot="1">
      <c r="A21" s="393" t="s">
        <v>1002</v>
      </c>
      <c r="B21" s="1824" t="s">
        <v>1004</v>
      </c>
      <c r="C21" s="400" t="s">
        <v>1006</v>
      </c>
      <c r="D21" s="2475">
        <v>5525.51</v>
      </c>
      <c r="E21" s="2468">
        <f>D21*(1-(VLOOKUP($A21,'Cennik numeryczny'!$A$2:$N$1462,14,FALSE)))</f>
        <v>5525.51</v>
      </c>
      <c r="F21" s="595" t="str">
        <f>VLOOKUP($A21,'Cennik numeryczny'!$A$2:$K$1857,10,FALSE)</f>
        <v>A</v>
      </c>
      <c r="G21" s="551" t="str">
        <f>VLOOKUP($A21,'Cennik numeryczny'!$A$2:$K$1857,11,FALSE)</f>
        <v>1</v>
      </c>
      <c r="H21" s="563"/>
      <c r="I21" s="671"/>
      <c r="J21" s="563"/>
      <c r="K21" s="67"/>
      <c r="P21" s="992"/>
    </row>
    <row r="22" spans="1:16" ht="15.75" customHeight="1" thickTop="1" thickBot="1">
      <c r="A22" s="1346"/>
      <c r="B22" s="596"/>
      <c r="C22" s="596"/>
      <c r="D22" s="596"/>
      <c r="E22" s="596"/>
      <c r="F22" s="596"/>
      <c r="G22" s="1347"/>
      <c r="H22" s="67"/>
      <c r="I22" s="67"/>
      <c r="J22" s="67"/>
      <c r="K22"/>
    </row>
    <row r="23" spans="1:16">
      <c r="A23" s="391"/>
      <c r="B23" s="67"/>
      <c r="C23" s="67"/>
      <c r="D23" s="68"/>
      <c r="E23" s="369"/>
      <c r="F23" s="480"/>
      <c r="G23" s="68"/>
      <c r="H23" s="67"/>
      <c r="I23" s="67"/>
      <c r="J23" s="67"/>
      <c r="K23"/>
    </row>
    <row r="24" spans="1:16" ht="12.75" customHeight="1">
      <c r="A24" s="476"/>
      <c r="B24" s="67"/>
      <c r="C24" s="67"/>
      <c r="D24" s="68"/>
      <c r="E24" s="369"/>
      <c r="F24" s="480"/>
      <c r="G24" s="68"/>
      <c r="H24" s="67"/>
      <c r="I24" s="67"/>
      <c r="J24" s="67"/>
      <c r="K24"/>
    </row>
    <row r="25" spans="1:16" ht="12.75" customHeight="1">
      <c r="A25" s="476"/>
      <c r="B25" s="67"/>
      <c r="C25" s="67"/>
      <c r="D25" s="68"/>
      <c r="E25" s="369"/>
      <c r="F25" s="480"/>
      <c r="G25" s="68"/>
      <c r="H25" s="67"/>
      <c r="I25" s="67"/>
      <c r="J25" s="67"/>
      <c r="K25"/>
    </row>
    <row r="26" spans="1:16">
      <c r="A26" s="477"/>
      <c r="B26" s="67"/>
      <c r="C26" s="67"/>
      <c r="D26" s="68"/>
      <c r="E26" s="369"/>
      <c r="F26" s="480"/>
      <c r="G26" s="68"/>
      <c r="H26" s="67"/>
      <c r="I26" s="67"/>
      <c r="J26" s="67"/>
      <c r="K26"/>
    </row>
    <row r="27" spans="1:16" ht="15.75" customHeight="1">
      <c r="A27" s="477"/>
      <c r="B27" s="67"/>
      <c r="C27" s="67"/>
      <c r="D27" s="68"/>
      <c r="E27" s="369"/>
      <c r="F27" s="480"/>
      <c r="G27" s="68"/>
      <c r="H27" s="67"/>
      <c r="I27" s="67"/>
      <c r="J27" s="67"/>
      <c r="K27"/>
    </row>
    <row r="28" spans="1:16">
      <c r="A28" s="477"/>
      <c r="B28" s="67"/>
      <c r="C28" s="67"/>
      <c r="D28" s="68"/>
      <c r="E28" s="369"/>
      <c r="F28" s="480"/>
      <c r="G28" s="68"/>
      <c r="H28" s="67"/>
      <c r="I28" s="67"/>
      <c r="J28" s="67"/>
      <c r="K28"/>
    </row>
    <row r="29" spans="1:16">
      <c r="A29" s="477"/>
      <c r="B29" s="67"/>
      <c r="C29" s="67"/>
      <c r="D29" s="68"/>
      <c r="E29" s="369"/>
      <c r="F29" s="480"/>
      <c r="G29" s="68"/>
      <c r="H29" s="67"/>
      <c r="I29" s="67"/>
      <c r="J29" s="67"/>
      <c r="K29"/>
    </row>
    <row r="30" spans="1:16" ht="12.75" customHeight="1">
      <c r="A30" s="477"/>
      <c r="B30" s="67"/>
      <c r="C30" s="67"/>
      <c r="D30" s="68"/>
      <c r="E30" s="369"/>
      <c r="F30" s="480"/>
      <c r="G30" s="68"/>
      <c r="H30" s="67"/>
      <c r="I30" s="67"/>
      <c r="J30" s="67"/>
      <c r="K30"/>
    </row>
    <row r="31" spans="1:16">
      <c r="A31" s="477"/>
      <c r="B31" s="67"/>
      <c r="C31" s="67"/>
      <c r="D31" s="68"/>
      <c r="E31" s="369"/>
      <c r="F31" s="480"/>
      <c r="G31" s="68"/>
      <c r="H31" s="67"/>
      <c r="I31" s="67"/>
      <c r="J31" s="67"/>
      <c r="K31"/>
    </row>
    <row r="32" spans="1:16">
      <c r="A32" s="477"/>
      <c r="B32" s="67"/>
      <c r="C32" s="67"/>
      <c r="D32" s="68"/>
      <c r="E32" s="369"/>
      <c r="F32" s="480"/>
      <c r="G32" s="68"/>
      <c r="H32" s="67"/>
      <c r="I32" s="67"/>
      <c r="J32" s="67"/>
      <c r="K32"/>
    </row>
    <row r="33" spans="1:11">
      <c r="A33" s="477"/>
      <c r="B33" s="67"/>
      <c r="C33" s="67"/>
      <c r="D33" s="68"/>
      <c r="E33" s="369"/>
      <c r="F33" s="480"/>
      <c r="H33" s="67"/>
      <c r="I33" s="67"/>
      <c r="J33" s="67"/>
      <c r="K33"/>
    </row>
    <row r="34" spans="1:11">
      <c r="A34" s="477"/>
      <c r="B34" s="67"/>
      <c r="C34" s="67"/>
      <c r="D34" s="68"/>
      <c r="E34" s="369"/>
      <c r="F34" s="480"/>
      <c r="H34" s="67"/>
      <c r="I34" s="67"/>
      <c r="J34" s="67"/>
      <c r="K34"/>
    </row>
    <row r="35" spans="1:11">
      <c r="A35" s="477"/>
      <c r="B35" s="67"/>
      <c r="C35" s="67"/>
      <c r="D35" s="68"/>
      <c r="E35" s="369"/>
      <c r="F35" s="480"/>
      <c r="H35" s="67"/>
      <c r="I35" s="67"/>
      <c r="J35" s="67"/>
      <c r="K35"/>
    </row>
    <row r="36" spans="1:11">
      <c r="A36" s="477"/>
      <c r="B36" s="67"/>
      <c r="C36" s="67"/>
      <c r="D36" s="68"/>
      <c r="E36" s="369"/>
      <c r="F36" s="480"/>
      <c r="G36" s="68"/>
      <c r="H36" s="67"/>
      <c r="I36" s="67"/>
      <c r="J36" s="67"/>
      <c r="K36"/>
    </row>
    <row r="37" spans="1:11">
      <c r="A37" s="477"/>
      <c r="B37" s="67"/>
      <c r="C37" s="67"/>
      <c r="D37" s="68"/>
      <c r="E37" s="369"/>
      <c r="F37" s="480"/>
      <c r="G37" s="68"/>
      <c r="H37" s="67"/>
      <c r="I37" s="67"/>
      <c r="J37" s="67"/>
      <c r="K37"/>
    </row>
    <row r="38" spans="1:11">
      <c r="A38" s="477"/>
      <c r="B38" s="67"/>
      <c r="C38" s="67"/>
      <c r="D38" s="68"/>
      <c r="E38" s="369"/>
      <c r="F38" s="480"/>
      <c r="G38" s="68"/>
      <c r="H38" s="67"/>
      <c r="I38" s="67"/>
      <c r="J38" s="67"/>
      <c r="K38"/>
    </row>
    <row r="39" spans="1:11">
      <c r="A39" s="477"/>
      <c r="B39" s="67"/>
      <c r="C39" s="67"/>
      <c r="D39" s="68"/>
      <c r="E39" s="369"/>
      <c r="F39" s="480"/>
      <c r="H39" s="67"/>
      <c r="I39" s="67"/>
      <c r="J39" s="67"/>
      <c r="K39"/>
    </row>
    <row r="40" spans="1:11">
      <c r="A40" s="477"/>
      <c r="B40" s="67"/>
      <c r="C40" s="67"/>
      <c r="D40" s="68"/>
      <c r="E40" s="369"/>
      <c r="F40" s="480"/>
      <c r="H40" s="67"/>
      <c r="I40" s="67"/>
      <c r="J40" s="67"/>
      <c r="K40"/>
    </row>
    <row r="41" spans="1:11">
      <c r="A41" s="477"/>
      <c r="B41" s="67"/>
      <c r="C41" s="67"/>
      <c r="D41" s="68"/>
      <c r="E41" s="369"/>
      <c r="F41" s="480"/>
      <c r="H41" s="67"/>
      <c r="I41" s="67"/>
      <c r="J41" s="67"/>
      <c r="K41"/>
    </row>
    <row r="42" spans="1:11">
      <c r="A42" s="477"/>
      <c r="B42" s="67"/>
      <c r="C42" s="67"/>
      <c r="D42" s="68"/>
      <c r="E42" s="369"/>
      <c r="F42" s="480"/>
      <c r="H42" s="67"/>
      <c r="I42" s="67"/>
      <c r="J42" s="67"/>
      <c r="K42"/>
    </row>
    <row r="43" spans="1:11">
      <c r="A43" s="477"/>
      <c r="B43" s="67"/>
      <c r="C43" s="67"/>
      <c r="D43" s="68"/>
      <c r="E43" s="369"/>
      <c r="F43" s="480"/>
      <c r="K43"/>
    </row>
    <row r="44" spans="1:11">
      <c r="A44" s="477"/>
      <c r="B44" s="67"/>
      <c r="C44" s="67"/>
      <c r="D44" s="68"/>
      <c r="E44" s="369"/>
      <c r="F44" s="480"/>
      <c r="K44"/>
    </row>
    <row r="45" spans="1:11">
      <c r="A45" s="477"/>
      <c r="B45" s="67"/>
      <c r="C45" s="67"/>
      <c r="D45" s="68"/>
      <c r="E45" s="369"/>
      <c r="F45" s="480"/>
      <c r="K45"/>
    </row>
    <row r="46" spans="1:11">
      <c r="A46" s="477"/>
      <c r="B46" s="67"/>
      <c r="C46" s="67"/>
      <c r="D46" s="68"/>
      <c r="E46" s="369"/>
      <c r="F46" s="480"/>
      <c r="K46"/>
    </row>
    <row r="47" spans="1:11">
      <c r="A47" s="477"/>
      <c r="B47" s="67"/>
      <c r="C47" s="67"/>
      <c r="D47" s="68"/>
      <c r="E47" s="369"/>
      <c r="F47" s="480"/>
      <c r="K47"/>
    </row>
    <row r="48" spans="1:11">
      <c r="A48" s="477"/>
      <c r="B48" s="67"/>
      <c r="C48" s="67"/>
      <c r="D48" s="68"/>
      <c r="E48" s="369"/>
      <c r="F48" s="480"/>
      <c r="K48"/>
    </row>
    <row r="49" spans="1:11">
      <c r="A49" s="477"/>
      <c r="B49" s="67"/>
      <c r="C49" s="67"/>
      <c r="D49" s="68"/>
      <c r="E49" s="369"/>
      <c r="F49" s="480"/>
      <c r="K49"/>
    </row>
    <row r="50" spans="1:11">
      <c r="A50" s="477"/>
      <c r="B50" s="67"/>
      <c r="C50" s="67"/>
      <c r="D50" s="68"/>
      <c r="E50" s="369"/>
      <c r="F50" s="480"/>
      <c r="K50"/>
    </row>
    <row r="51" spans="1:11">
      <c r="A51" s="477"/>
      <c r="B51" s="67"/>
      <c r="C51" s="67"/>
      <c r="D51" s="68"/>
      <c r="E51" s="369"/>
      <c r="F51" s="480"/>
      <c r="K51"/>
    </row>
    <row r="52" spans="1:11">
      <c r="A52" s="477"/>
      <c r="B52" s="67"/>
      <c r="C52" s="67"/>
      <c r="D52" s="68"/>
      <c r="E52" s="369"/>
      <c r="F52" s="480"/>
      <c r="K52"/>
    </row>
    <row r="53" spans="1:11">
      <c r="A53" s="477"/>
      <c r="B53" s="67"/>
      <c r="C53" s="67"/>
      <c r="D53" s="68"/>
      <c r="E53" s="369"/>
      <c r="F53" s="480"/>
      <c r="K53"/>
    </row>
    <row r="54" spans="1:11">
      <c r="A54" s="477"/>
      <c r="B54" s="67"/>
      <c r="C54" s="67"/>
      <c r="D54" s="68"/>
      <c r="E54" s="369"/>
      <c r="F54" s="480"/>
      <c r="K54"/>
    </row>
    <row r="55" spans="1:11">
      <c r="A55" s="477"/>
      <c r="B55" s="67"/>
      <c r="C55" s="67"/>
      <c r="D55" s="68"/>
      <c r="E55" s="369"/>
      <c r="F55" s="480"/>
      <c r="K55"/>
    </row>
    <row r="56" spans="1:11">
      <c r="A56" s="477"/>
      <c r="B56" s="67"/>
      <c r="C56" s="67"/>
      <c r="D56" s="68"/>
      <c r="E56" s="369"/>
      <c r="F56" s="480"/>
      <c r="K56"/>
    </row>
    <row r="57" spans="1:11">
      <c r="A57" s="477"/>
      <c r="B57" s="67"/>
      <c r="C57" s="67"/>
      <c r="D57" s="68"/>
      <c r="E57" s="369"/>
      <c r="F57" s="480"/>
      <c r="K57"/>
    </row>
    <row r="58" spans="1:11">
      <c r="A58" s="477"/>
      <c r="B58" s="67"/>
      <c r="C58" s="67"/>
      <c r="D58" s="68"/>
      <c r="E58" s="369"/>
      <c r="F58" s="480"/>
      <c r="K58"/>
    </row>
    <row r="59" spans="1:11">
      <c r="A59" s="477"/>
      <c r="B59" s="67"/>
      <c r="C59" s="67"/>
      <c r="D59" s="68"/>
      <c r="E59" s="369"/>
      <c r="F59" s="480"/>
      <c r="K59"/>
    </row>
    <row r="60" spans="1:11">
      <c r="A60" s="477"/>
      <c r="B60" s="67"/>
      <c r="C60" s="67"/>
      <c r="D60" s="68"/>
      <c r="E60" s="369"/>
      <c r="F60" s="480"/>
      <c r="K60"/>
    </row>
    <row r="61" spans="1:11">
      <c r="A61" s="477"/>
      <c r="B61" s="67"/>
      <c r="C61" s="67"/>
      <c r="D61" s="68"/>
      <c r="E61" s="369"/>
      <c r="F61" s="480"/>
      <c r="K61"/>
    </row>
    <row r="62" spans="1:11">
      <c r="A62" s="477"/>
      <c r="B62" s="67"/>
      <c r="C62" s="67"/>
      <c r="D62" s="68"/>
      <c r="E62" s="369"/>
      <c r="F62" s="480"/>
      <c r="K62"/>
    </row>
    <row r="63" spans="1:11">
      <c r="A63" s="477"/>
      <c r="B63" s="67"/>
      <c r="C63" s="67"/>
      <c r="D63" s="68"/>
      <c r="E63" s="369"/>
      <c r="F63" s="480"/>
      <c r="K63"/>
    </row>
    <row r="64" spans="1:11">
      <c r="A64" s="477"/>
      <c r="B64" s="67"/>
      <c r="C64" s="67"/>
      <c r="D64" s="68"/>
      <c r="E64" s="369"/>
      <c r="F64" s="480"/>
      <c r="K64"/>
    </row>
    <row r="65" spans="1:11">
      <c r="A65" s="477"/>
      <c r="B65" s="67"/>
      <c r="C65" s="67"/>
      <c r="D65" s="68"/>
      <c r="E65" s="369"/>
      <c r="F65" s="480"/>
      <c r="K65"/>
    </row>
    <row r="66" spans="1:11">
      <c r="A66" s="477"/>
      <c r="B66" s="67"/>
      <c r="C66" s="67"/>
      <c r="D66" s="68"/>
      <c r="E66" s="369"/>
      <c r="F66" s="480"/>
      <c r="K66"/>
    </row>
    <row r="67" spans="1:11">
      <c r="A67" s="477"/>
      <c r="B67" s="67"/>
      <c r="C67" s="67"/>
      <c r="D67" s="68"/>
      <c r="E67" s="369"/>
      <c r="F67" s="480"/>
      <c r="K67"/>
    </row>
    <row r="68" spans="1:11">
      <c r="A68" s="477"/>
      <c r="B68" s="67"/>
      <c r="C68" s="67"/>
      <c r="D68" s="68"/>
      <c r="E68" s="369"/>
      <c r="F68" s="480"/>
      <c r="K68"/>
    </row>
    <row r="69" spans="1:11">
      <c r="A69" s="477"/>
      <c r="B69" s="67"/>
      <c r="C69" s="67"/>
      <c r="D69" s="68"/>
      <c r="E69" s="369"/>
      <c r="F69" s="480"/>
      <c r="K69"/>
    </row>
    <row r="70" spans="1:11">
      <c r="A70" s="477"/>
      <c r="B70" s="67"/>
      <c r="C70" s="67"/>
      <c r="D70" s="68"/>
      <c r="E70" s="369"/>
      <c r="F70" s="480"/>
      <c r="K70"/>
    </row>
    <row r="71" spans="1:11">
      <c r="A71" s="477"/>
      <c r="B71" s="67"/>
      <c r="C71" s="67"/>
      <c r="D71" s="68"/>
      <c r="E71" s="369"/>
      <c r="F71" s="480"/>
      <c r="K71"/>
    </row>
    <row r="72" spans="1:11">
      <c r="A72" s="477"/>
      <c r="B72" s="67"/>
      <c r="C72" s="67"/>
      <c r="D72" s="68"/>
      <c r="E72" s="369"/>
      <c r="F72" s="480"/>
      <c r="K72"/>
    </row>
    <row r="73" spans="1:11">
      <c r="A73" s="477"/>
      <c r="B73" s="67"/>
      <c r="C73" s="67"/>
      <c r="D73" s="68"/>
      <c r="E73" s="369"/>
      <c r="F73" s="480"/>
      <c r="K73"/>
    </row>
    <row r="74" spans="1:11">
      <c r="A74" s="477"/>
      <c r="B74" s="67"/>
      <c r="C74" s="67"/>
      <c r="D74" s="68"/>
      <c r="E74" s="369"/>
      <c r="F74" s="480"/>
      <c r="K74"/>
    </row>
    <row r="75" spans="1:11">
      <c r="A75" s="477"/>
      <c r="B75" s="67"/>
      <c r="C75" s="67"/>
      <c r="D75" s="68"/>
      <c r="E75" s="369"/>
      <c r="F75" s="480"/>
      <c r="K75"/>
    </row>
    <row r="76" spans="1:11">
      <c r="A76" s="477"/>
      <c r="B76" s="67"/>
      <c r="C76" s="67"/>
      <c r="D76" s="68"/>
      <c r="E76" s="369"/>
      <c r="F76" s="480"/>
      <c r="K76"/>
    </row>
    <row r="77" spans="1:11">
      <c r="A77" s="477"/>
      <c r="B77" s="67"/>
      <c r="C77" s="67"/>
      <c r="D77" s="68"/>
      <c r="E77" s="369"/>
      <c r="F77" s="480"/>
      <c r="K77"/>
    </row>
    <row r="78" spans="1:11">
      <c r="A78" s="477"/>
      <c r="B78" s="67"/>
      <c r="C78" s="67"/>
      <c r="D78" s="68"/>
      <c r="E78" s="369"/>
      <c r="F78" s="480"/>
      <c r="K78"/>
    </row>
    <row r="79" spans="1:11">
      <c r="A79" s="477"/>
      <c r="B79" s="67"/>
      <c r="C79" s="67"/>
      <c r="D79" s="68"/>
      <c r="E79" s="369"/>
      <c r="F79" s="480"/>
      <c r="K79"/>
    </row>
    <row r="80" spans="1:11">
      <c r="A80" s="477"/>
      <c r="B80" s="67"/>
      <c r="C80" s="67"/>
      <c r="D80" s="68"/>
      <c r="E80" s="369"/>
      <c r="F80" s="480"/>
      <c r="K80"/>
    </row>
    <row r="81" spans="1:11">
      <c r="A81" s="477"/>
      <c r="B81" s="67"/>
      <c r="C81" s="67"/>
      <c r="D81" s="68"/>
      <c r="E81" s="369"/>
      <c r="F81" s="480"/>
      <c r="K81"/>
    </row>
    <row r="82" spans="1:11">
      <c r="A82" s="477"/>
      <c r="B82" s="67"/>
      <c r="C82" s="67"/>
      <c r="D82" s="68"/>
      <c r="E82" s="369"/>
      <c r="F82" s="480"/>
      <c r="K82"/>
    </row>
    <row r="83" spans="1:11">
      <c r="A83" s="477"/>
      <c r="B83" s="67"/>
      <c r="C83" s="67"/>
      <c r="D83" s="68"/>
      <c r="E83" s="369"/>
      <c r="F83" s="480"/>
      <c r="K83"/>
    </row>
    <row r="84" spans="1:11">
      <c r="A84" s="477"/>
      <c r="B84" s="67"/>
      <c r="C84" s="67"/>
      <c r="D84" s="68"/>
      <c r="E84" s="369"/>
      <c r="F84" s="480"/>
      <c r="K84"/>
    </row>
    <row r="85" spans="1:11">
      <c r="A85" s="477"/>
      <c r="B85" s="67"/>
      <c r="C85" s="67"/>
      <c r="D85" s="68"/>
      <c r="E85" s="369"/>
      <c r="F85" s="480"/>
      <c r="K85"/>
    </row>
    <row r="86" spans="1:11">
      <c r="A86" s="477"/>
      <c r="B86" s="67"/>
      <c r="C86" s="67"/>
      <c r="D86" s="68"/>
      <c r="E86" s="369"/>
      <c r="F86" s="480"/>
      <c r="K86"/>
    </row>
    <row r="87" spans="1:11">
      <c r="A87" s="477"/>
      <c r="B87" s="67"/>
      <c r="C87" s="67"/>
      <c r="D87" s="68"/>
      <c r="E87" s="369"/>
      <c r="F87" s="480"/>
      <c r="K87"/>
    </row>
    <row r="88" spans="1:11">
      <c r="A88" s="477"/>
      <c r="B88" s="67"/>
      <c r="C88" s="67"/>
      <c r="D88" s="68"/>
      <c r="E88" s="369"/>
      <c r="F88" s="480"/>
      <c r="K88"/>
    </row>
    <row r="89" spans="1:11">
      <c r="A89" s="477"/>
      <c r="B89" s="67"/>
      <c r="C89" s="67"/>
      <c r="D89" s="68"/>
      <c r="E89" s="369"/>
      <c r="F89" s="480"/>
      <c r="K89"/>
    </row>
    <row r="90" spans="1:11">
      <c r="A90" s="477"/>
      <c r="B90" s="67"/>
      <c r="C90" s="67"/>
      <c r="D90" s="68"/>
      <c r="E90" s="369"/>
      <c r="F90" s="480"/>
      <c r="K90"/>
    </row>
    <row r="91" spans="1:11">
      <c r="A91" s="477"/>
      <c r="B91" s="67"/>
      <c r="C91" s="67"/>
      <c r="D91" s="68"/>
      <c r="E91" s="369"/>
      <c r="F91" s="480"/>
      <c r="K91"/>
    </row>
    <row r="92" spans="1:11">
      <c r="A92" s="477"/>
      <c r="B92" s="67"/>
      <c r="C92" s="67"/>
      <c r="D92" s="68"/>
      <c r="E92" s="369"/>
      <c r="F92" s="480"/>
      <c r="K92"/>
    </row>
    <row r="93" spans="1:11">
      <c r="A93" s="477"/>
      <c r="B93" s="67"/>
      <c r="C93" s="67"/>
      <c r="D93" s="68"/>
      <c r="E93" s="369"/>
      <c r="F93" s="480"/>
      <c r="K93"/>
    </row>
    <row r="94" spans="1:11">
      <c r="A94" s="477"/>
      <c r="B94" s="67"/>
      <c r="C94" s="67"/>
      <c r="D94" s="68"/>
      <c r="E94" s="369"/>
      <c r="F94" s="480"/>
      <c r="K94"/>
    </row>
    <row r="95" spans="1:11">
      <c r="A95" s="477"/>
      <c r="B95" s="67"/>
      <c r="C95" s="67"/>
      <c r="D95" s="68"/>
      <c r="E95" s="369"/>
      <c r="F95" s="480"/>
      <c r="K95"/>
    </row>
    <row r="96" spans="1:11">
      <c r="A96" s="477"/>
      <c r="B96" s="67"/>
      <c r="C96" s="67"/>
      <c r="D96" s="68"/>
      <c r="E96" s="369"/>
      <c r="F96" s="480"/>
      <c r="K96"/>
    </row>
    <row r="97" spans="1:11">
      <c r="A97" s="477"/>
      <c r="B97" s="67"/>
      <c r="C97" s="67"/>
      <c r="D97" s="68"/>
      <c r="E97" s="369"/>
      <c r="F97" s="480"/>
      <c r="K97"/>
    </row>
    <row r="98" spans="1:11">
      <c r="A98" s="477"/>
      <c r="B98" s="67"/>
      <c r="C98" s="67"/>
      <c r="D98" s="68"/>
      <c r="E98" s="369"/>
      <c r="F98" s="480"/>
      <c r="K98"/>
    </row>
    <row r="99" spans="1:11">
      <c r="A99" s="477"/>
      <c r="B99" s="67"/>
      <c r="C99" s="67"/>
      <c r="D99" s="68"/>
      <c r="E99" s="369"/>
      <c r="F99" s="480"/>
      <c r="K99"/>
    </row>
    <row r="100" spans="1:11">
      <c r="A100" s="477"/>
      <c r="B100" s="67"/>
      <c r="C100" s="67"/>
      <c r="D100" s="68"/>
      <c r="E100" s="369"/>
      <c r="F100" s="480"/>
      <c r="K100"/>
    </row>
    <row r="101" spans="1:11">
      <c r="A101" s="477"/>
      <c r="B101" s="67"/>
      <c r="C101" s="67"/>
      <c r="D101" s="68"/>
      <c r="E101" s="369"/>
      <c r="F101" s="480"/>
      <c r="K101"/>
    </row>
    <row r="102" spans="1:11">
      <c r="A102" s="477"/>
      <c r="B102" s="67"/>
      <c r="C102" s="67"/>
      <c r="D102" s="68"/>
      <c r="E102" s="369"/>
      <c r="F102" s="480"/>
      <c r="K102"/>
    </row>
    <row r="103" spans="1:11">
      <c r="A103" s="477"/>
      <c r="B103" s="67"/>
      <c r="C103" s="67"/>
      <c r="D103" s="68"/>
      <c r="E103" s="369"/>
      <c r="F103" s="480"/>
      <c r="K103"/>
    </row>
    <row r="104" spans="1:11">
      <c r="A104" s="477"/>
      <c r="B104" s="67"/>
      <c r="C104" s="67"/>
      <c r="D104" s="68"/>
      <c r="E104" s="369"/>
      <c r="F104" s="480"/>
      <c r="K104"/>
    </row>
    <row r="105" spans="1:11">
      <c r="A105" s="477"/>
      <c r="B105" s="67"/>
      <c r="C105" s="67"/>
      <c r="D105" s="68"/>
      <c r="E105" s="369"/>
      <c r="F105" s="480"/>
      <c r="K105"/>
    </row>
    <row r="106" spans="1:11">
      <c r="A106" s="477"/>
      <c r="B106" s="67"/>
      <c r="C106" s="67"/>
      <c r="D106" s="68"/>
      <c r="E106" s="369"/>
      <c r="F106" s="480"/>
      <c r="K106"/>
    </row>
    <row r="107" spans="1:11">
      <c r="A107" s="477"/>
      <c r="B107" s="67"/>
      <c r="C107" s="67"/>
      <c r="D107" s="68"/>
      <c r="E107" s="369"/>
      <c r="F107" s="480"/>
      <c r="K107"/>
    </row>
    <row r="108" spans="1:11">
      <c r="A108" s="477"/>
      <c r="B108" s="67"/>
      <c r="C108" s="67"/>
      <c r="D108" s="68"/>
      <c r="E108" s="369"/>
      <c r="F108" s="480"/>
      <c r="K108"/>
    </row>
    <row r="109" spans="1:11">
      <c r="A109" s="477"/>
      <c r="B109" s="67"/>
      <c r="C109" s="67"/>
      <c r="D109" s="68"/>
      <c r="E109" s="369"/>
      <c r="F109" s="480"/>
      <c r="K109"/>
    </row>
    <row r="110" spans="1:11">
      <c r="A110" s="477"/>
      <c r="B110" s="67"/>
      <c r="C110" s="67"/>
      <c r="D110" s="68"/>
      <c r="E110" s="369"/>
      <c r="F110" s="480"/>
      <c r="K110"/>
    </row>
    <row r="111" spans="1:11">
      <c r="A111" s="477"/>
      <c r="B111" s="67"/>
      <c r="C111" s="67"/>
      <c r="D111" s="68"/>
      <c r="E111" s="369"/>
      <c r="F111" s="480"/>
      <c r="K111"/>
    </row>
    <row r="112" spans="1:11">
      <c r="A112" s="477"/>
      <c r="B112" s="67"/>
      <c r="C112" s="67"/>
      <c r="D112" s="68"/>
      <c r="E112" s="369"/>
      <c r="F112" s="480"/>
      <c r="K112"/>
    </row>
    <row r="113" spans="1:11">
      <c r="A113" s="477"/>
      <c r="B113" s="67"/>
      <c r="C113" s="67"/>
      <c r="D113" s="68"/>
      <c r="E113" s="369"/>
      <c r="F113" s="480"/>
      <c r="K113"/>
    </row>
    <row r="114" spans="1:11">
      <c r="A114" s="477"/>
      <c r="B114" s="67"/>
      <c r="C114" s="67"/>
      <c r="D114" s="68"/>
      <c r="E114" s="369"/>
      <c r="F114" s="480"/>
      <c r="K114"/>
    </row>
    <row r="115" spans="1:11">
      <c r="A115" s="477"/>
      <c r="B115" s="67"/>
      <c r="C115" s="67"/>
      <c r="D115" s="68"/>
      <c r="E115" s="369"/>
      <c r="F115" s="480"/>
      <c r="K115"/>
    </row>
    <row r="116" spans="1:11">
      <c r="A116" s="477"/>
      <c r="B116" s="67"/>
      <c r="C116" s="67"/>
      <c r="D116" s="68"/>
      <c r="E116" s="369"/>
      <c r="F116" s="480"/>
      <c r="K116"/>
    </row>
    <row r="117" spans="1:11">
      <c r="A117" s="477"/>
      <c r="B117" s="67"/>
      <c r="C117" s="67"/>
      <c r="D117" s="68"/>
      <c r="E117" s="369"/>
      <c r="F117" s="480"/>
      <c r="K117"/>
    </row>
    <row r="118" spans="1:11">
      <c r="A118" s="477"/>
      <c r="B118" s="67"/>
      <c r="C118" s="67"/>
      <c r="D118" s="68"/>
      <c r="E118" s="369"/>
      <c r="F118" s="480"/>
      <c r="K118"/>
    </row>
    <row r="119" spans="1:11">
      <c r="A119" s="477"/>
      <c r="B119" s="67"/>
      <c r="C119" s="67"/>
      <c r="D119" s="68"/>
      <c r="E119" s="369"/>
      <c r="F119" s="480"/>
      <c r="K119"/>
    </row>
    <row r="120" spans="1:11">
      <c r="A120" s="477"/>
      <c r="B120" s="67"/>
      <c r="C120" s="67"/>
      <c r="D120" s="68"/>
      <c r="E120" s="369"/>
      <c r="F120" s="480"/>
      <c r="K120"/>
    </row>
    <row r="121" spans="1:11">
      <c r="A121" s="477"/>
      <c r="B121" s="67"/>
      <c r="C121" s="67"/>
      <c r="D121" s="68"/>
      <c r="E121" s="369"/>
      <c r="F121" s="480"/>
      <c r="K121"/>
    </row>
    <row r="122" spans="1:11">
      <c r="A122" s="477"/>
      <c r="B122" s="67"/>
      <c r="C122" s="67"/>
      <c r="D122" s="68"/>
      <c r="E122" s="369"/>
      <c r="F122" s="480"/>
      <c r="K122"/>
    </row>
    <row r="123" spans="1:11">
      <c r="A123" s="477"/>
      <c r="B123" s="67"/>
      <c r="C123" s="67"/>
      <c r="D123" s="68"/>
      <c r="E123" s="369"/>
      <c r="F123" s="480"/>
      <c r="K123"/>
    </row>
    <row r="124" spans="1:11">
      <c r="A124" s="477"/>
      <c r="B124" s="67"/>
      <c r="C124" s="67"/>
      <c r="D124" s="68"/>
      <c r="E124" s="369"/>
      <c r="F124" s="480"/>
      <c r="K124"/>
    </row>
    <row r="125" spans="1:11">
      <c r="A125" s="477"/>
      <c r="B125" s="67"/>
      <c r="C125" s="67"/>
      <c r="D125" s="68"/>
      <c r="E125" s="369"/>
      <c r="F125" s="480"/>
      <c r="K125"/>
    </row>
    <row r="126" spans="1:11">
      <c r="A126" s="477"/>
      <c r="B126" s="67"/>
      <c r="C126" s="67"/>
      <c r="D126" s="68"/>
      <c r="E126" s="369"/>
      <c r="F126" s="480"/>
      <c r="K126"/>
    </row>
    <row r="127" spans="1:11">
      <c r="A127" s="477"/>
      <c r="B127" s="67"/>
      <c r="C127" s="67"/>
      <c r="D127" s="68"/>
      <c r="E127" s="369"/>
      <c r="F127" s="480"/>
      <c r="K127"/>
    </row>
    <row r="128" spans="1:11">
      <c r="A128" s="477"/>
      <c r="B128" s="67"/>
      <c r="C128" s="67"/>
      <c r="D128" s="68"/>
      <c r="E128" s="369"/>
      <c r="F128" s="480"/>
      <c r="K128"/>
    </row>
    <row r="129" spans="1:11">
      <c r="A129" s="477"/>
      <c r="B129" s="67"/>
      <c r="C129" s="67"/>
      <c r="D129" s="68"/>
      <c r="E129" s="369"/>
      <c r="F129" s="480"/>
      <c r="K129"/>
    </row>
    <row r="130" spans="1:11">
      <c r="A130" s="477"/>
      <c r="B130" s="67"/>
      <c r="C130" s="67"/>
      <c r="D130" s="68"/>
      <c r="E130" s="369"/>
      <c r="F130" s="480"/>
      <c r="K130"/>
    </row>
    <row r="131" spans="1:11">
      <c r="A131" s="477"/>
      <c r="B131" s="67"/>
      <c r="C131" s="67"/>
      <c r="D131" s="68"/>
      <c r="E131" s="369"/>
      <c r="F131" s="480"/>
      <c r="K131"/>
    </row>
    <row r="132" spans="1:11">
      <c r="A132" s="477"/>
      <c r="B132" s="67"/>
      <c r="C132" s="67"/>
      <c r="D132" s="68"/>
      <c r="E132" s="369"/>
      <c r="F132" s="480"/>
      <c r="K132"/>
    </row>
    <row r="133" spans="1:11">
      <c r="A133" s="477"/>
      <c r="B133" s="67"/>
      <c r="C133" s="67"/>
      <c r="D133" s="68"/>
      <c r="E133" s="369"/>
      <c r="F133" s="480"/>
      <c r="K133"/>
    </row>
    <row r="134" spans="1:11">
      <c r="A134" s="477"/>
      <c r="B134" s="67"/>
      <c r="C134" s="67"/>
      <c r="D134" s="68"/>
      <c r="E134" s="369"/>
      <c r="F134" s="480"/>
      <c r="K134"/>
    </row>
    <row r="135" spans="1:11">
      <c r="A135" s="477"/>
      <c r="B135" s="67"/>
      <c r="C135" s="67"/>
      <c r="D135" s="68"/>
      <c r="E135" s="369"/>
      <c r="F135" s="480"/>
      <c r="K135"/>
    </row>
    <row r="136" spans="1:11">
      <c r="A136" s="477"/>
      <c r="B136" s="67"/>
      <c r="C136" s="67"/>
      <c r="D136" s="68"/>
      <c r="E136" s="369"/>
      <c r="F136" s="480"/>
      <c r="K136"/>
    </row>
    <row r="137" spans="1:11">
      <c r="A137" s="477"/>
      <c r="B137" s="67"/>
      <c r="C137" s="67"/>
      <c r="D137" s="68"/>
      <c r="E137" s="369"/>
      <c r="F137" s="480"/>
      <c r="K137"/>
    </row>
    <row r="138" spans="1:11">
      <c r="A138" s="477"/>
      <c r="B138" s="67"/>
      <c r="C138" s="67"/>
      <c r="D138" s="68"/>
      <c r="E138" s="369"/>
      <c r="F138" s="480"/>
      <c r="K138"/>
    </row>
    <row r="139" spans="1:11">
      <c r="A139" s="477"/>
      <c r="B139" s="67"/>
      <c r="C139" s="67"/>
      <c r="D139" s="68"/>
      <c r="E139" s="369"/>
      <c r="F139" s="480"/>
      <c r="K139"/>
    </row>
    <row r="140" spans="1:11">
      <c r="A140" s="477"/>
      <c r="B140" s="67"/>
      <c r="C140" s="67"/>
      <c r="D140" s="68"/>
      <c r="E140" s="369"/>
      <c r="F140" s="480"/>
      <c r="K140"/>
    </row>
    <row r="141" spans="1:11">
      <c r="A141" s="477"/>
      <c r="B141" s="67"/>
      <c r="C141" s="67"/>
      <c r="D141" s="68"/>
      <c r="E141" s="369"/>
      <c r="F141" s="480"/>
      <c r="K141"/>
    </row>
    <row r="142" spans="1:11">
      <c r="A142" s="477"/>
      <c r="B142" s="67"/>
      <c r="C142" s="67"/>
      <c r="D142" s="68"/>
      <c r="E142" s="369"/>
      <c r="F142" s="480"/>
      <c r="K142"/>
    </row>
    <row r="143" spans="1:11">
      <c r="A143" s="477"/>
      <c r="B143" s="67"/>
      <c r="C143" s="67"/>
      <c r="D143" s="68"/>
      <c r="E143" s="369"/>
      <c r="F143" s="480"/>
      <c r="K143"/>
    </row>
    <row r="144" spans="1:11">
      <c r="A144" s="477"/>
      <c r="B144" s="67"/>
      <c r="C144" s="67"/>
      <c r="D144" s="68"/>
      <c r="E144" s="369"/>
      <c r="F144" s="480"/>
      <c r="K144"/>
    </row>
    <row r="145" spans="1:11">
      <c r="A145" s="477"/>
      <c r="B145" s="67"/>
      <c r="C145" s="67"/>
      <c r="D145" s="68"/>
      <c r="E145" s="369"/>
      <c r="F145" s="480"/>
      <c r="K145"/>
    </row>
    <row r="146" spans="1:11">
      <c r="A146" s="477"/>
      <c r="B146" s="67"/>
      <c r="C146" s="67"/>
      <c r="D146" s="68"/>
      <c r="E146" s="369"/>
      <c r="F146" s="480"/>
      <c r="K146"/>
    </row>
    <row r="147" spans="1:11">
      <c r="A147" s="477"/>
      <c r="B147" s="67"/>
      <c r="C147" s="67"/>
      <c r="D147" s="68"/>
      <c r="E147" s="369"/>
      <c r="F147" s="480"/>
      <c r="K147"/>
    </row>
    <row r="148" spans="1:11">
      <c r="A148" s="477"/>
      <c r="B148" s="67"/>
      <c r="C148" s="67"/>
      <c r="D148" s="68"/>
      <c r="E148" s="369"/>
      <c r="F148" s="480"/>
      <c r="K148"/>
    </row>
    <row r="149" spans="1:11">
      <c r="A149" s="477"/>
      <c r="B149" s="67"/>
      <c r="C149" s="67"/>
      <c r="D149" s="68"/>
      <c r="E149" s="369"/>
      <c r="F149" s="480"/>
      <c r="K149"/>
    </row>
    <row r="150" spans="1:11">
      <c r="A150" s="477"/>
      <c r="B150" s="67"/>
      <c r="C150" s="67"/>
      <c r="D150" s="68"/>
      <c r="E150" s="369"/>
      <c r="F150" s="480"/>
      <c r="K150"/>
    </row>
    <row r="151" spans="1:11">
      <c r="A151" s="477"/>
      <c r="B151" s="67"/>
      <c r="C151" s="67"/>
      <c r="D151" s="68"/>
      <c r="E151" s="369"/>
      <c r="F151" s="480"/>
      <c r="K151"/>
    </row>
    <row r="152" spans="1:11">
      <c r="A152" s="477"/>
      <c r="B152" s="67"/>
      <c r="C152" s="67"/>
      <c r="D152" s="68"/>
      <c r="E152" s="369"/>
      <c r="F152" s="480"/>
      <c r="K152"/>
    </row>
    <row r="153" spans="1:11">
      <c r="A153" s="477"/>
      <c r="B153" s="67"/>
      <c r="C153" s="67"/>
      <c r="D153" s="68"/>
      <c r="E153" s="369"/>
      <c r="F153" s="480"/>
      <c r="K153"/>
    </row>
    <row r="154" spans="1:11">
      <c r="A154" s="477"/>
      <c r="B154" s="67"/>
      <c r="C154" s="67"/>
      <c r="D154" s="68"/>
      <c r="E154" s="369"/>
      <c r="F154" s="480"/>
      <c r="K154"/>
    </row>
    <row r="155" spans="1:11">
      <c r="A155" s="477"/>
      <c r="B155" s="67"/>
      <c r="C155" s="67"/>
      <c r="D155" s="68"/>
      <c r="E155" s="369"/>
      <c r="F155" s="480"/>
      <c r="K155"/>
    </row>
    <row r="156" spans="1:11">
      <c r="A156" s="477"/>
      <c r="B156" s="67"/>
      <c r="C156" s="67"/>
      <c r="D156" s="68"/>
      <c r="E156" s="369"/>
      <c r="F156" s="480"/>
      <c r="K156"/>
    </row>
    <row r="157" spans="1:11">
      <c r="A157" s="477"/>
      <c r="B157" s="67"/>
      <c r="C157" s="67"/>
      <c r="D157" s="68"/>
      <c r="E157" s="369"/>
      <c r="F157" s="480"/>
      <c r="K157"/>
    </row>
    <row r="158" spans="1:11">
      <c r="A158" s="477"/>
      <c r="B158" s="67"/>
      <c r="C158" s="67"/>
      <c r="D158" s="68"/>
      <c r="E158" s="369"/>
      <c r="F158" s="480"/>
      <c r="K158"/>
    </row>
    <row r="159" spans="1:11">
      <c r="A159" s="477"/>
      <c r="B159" s="67"/>
      <c r="C159" s="67"/>
      <c r="D159" s="68"/>
      <c r="E159" s="369"/>
      <c r="F159" s="480"/>
      <c r="K159"/>
    </row>
    <row r="160" spans="1:11">
      <c r="A160" s="477"/>
      <c r="B160" s="67"/>
      <c r="C160" s="67"/>
      <c r="D160" s="68"/>
      <c r="E160" s="369"/>
      <c r="F160" s="480"/>
      <c r="K160"/>
    </row>
    <row r="161" spans="1:11">
      <c r="A161" s="477"/>
      <c r="B161" s="67"/>
      <c r="C161" s="67"/>
      <c r="D161" s="68"/>
      <c r="E161" s="369"/>
      <c r="F161" s="480"/>
      <c r="K161"/>
    </row>
    <row r="162" spans="1:11">
      <c r="A162" s="477"/>
      <c r="B162" s="67"/>
      <c r="C162" s="67"/>
      <c r="D162" s="68"/>
      <c r="E162" s="369"/>
      <c r="F162" s="480"/>
      <c r="K162"/>
    </row>
    <row r="163" spans="1:11">
      <c r="A163" s="477"/>
      <c r="B163" s="67"/>
      <c r="C163" s="67"/>
      <c r="D163" s="68"/>
      <c r="E163" s="369"/>
      <c r="F163" s="480"/>
      <c r="K163"/>
    </row>
    <row r="164" spans="1:11">
      <c r="A164" s="477"/>
      <c r="B164" s="67"/>
      <c r="C164" s="67"/>
      <c r="D164" s="68"/>
      <c r="E164" s="369"/>
      <c r="F164" s="480"/>
      <c r="K164"/>
    </row>
    <row r="165" spans="1:11">
      <c r="A165" s="477"/>
      <c r="B165" s="67"/>
      <c r="C165" s="67"/>
      <c r="D165" s="68"/>
      <c r="E165" s="369"/>
      <c r="F165" s="480"/>
      <c r="K165"/>
    </row>
    <row r="166" spans="1:11">
      <c r="A166" s="477"/>
      <c r="B166" s="67"/>
      <c r="C166" s="67"/>
      <c r="D166" s="68"/>
      <c r="E166" s="369"/>
      <c r="F166" s="480"/>
      <c r="K166"/>
    </row>
    <row r="167" spans="1:11">
      <c r="A167" s="477"/>
      <c r="B167" s="67"/>
      <c r="C167" s="67"/>
      <c r="D167" s="68"/>
      <c r="E167" s="369"/>
      <c r="F167" s="480"/>
      <c r="K167"/>
    </row>
    <row r="168" spans="1:11">
      <c r="A168" s="477"/>
      <c r="B168" s="67"/>
      <c r="C168" s="67"/>
      <c r="D168" s="68"/>
      <c r="E168" s="369"/>
      <c r="F168" s="480"/>
      <c r="K168"/>
    </row>
    <row r="169" spans="1:11">
      <c r="A169" s="477"/>
      <c r="B169" s="67"/>
      <c r="C169" s="67"/>
      <c r="D169" s="68"/>
      <c r="E169" s="369"/>
      <c r="F169" s="480"/>
      <c r="K169"/>
    </row>
    <row r="170" spans="1:11">
      <c r="A170" s="477"/>
      <c r="B170" s="67"/>
      <c r="C170" s="67"/>
      <c r="D170" s="68"/>
      <c r="E170" s="369"/>
      <c r="F170" s="480"/>
      <c r="K170"/>
    </row>
    <row r="171" spans="1:11">
      <c r="A171" s="477"/>
      <c r="B171" s="67"/>
      <c r="C171" s="67"/>
      <c r="D171" s="68"/>
      <c r="E171" s="369"/>
      <c r="F171" s="480"/>
      <c r="K171"/>
    </row>
    <row r="172" spans="1:11">
      <c r="A172" s="477"/>
      <c r="B172" s="67"/>
      <c r="C172" s="67"/>
      <c r="D172" s="68"/>
      <c r="E172" s="369"/>
      <c r="F172" s="480"/>
      <c r="K172"/>
    </row>
    <row r="173" spans="1:11">
      <c r="A173" s="477"/>
      <c r="B173" s="67"/>
      <c r="C173" s="67"/>
      <c r="D173" s="68"/>
      <c r="E173" s="369"/>
      <c r="F173" s="480"/>
      <c r="K173"/>
    </row>
    <row r="174" spans="1:11">
      <c r="A174" s="477"/>
      <c r="B174" s="67"/>
      <c r="C174" s="67"/>
      <c r="D174" s="68"/>
      <c r="E174" s="369"/>
      <c r="F174" s="480"/>
      <c r="K174"/>
    </row>
    <row r="175" spans="1:11">
      <c r="A175" s="477"/>
      <c r="B175" s="67"/>
      <c r="C175" s="67"/>
      <c r="D175" s="68"/>
      <c r="E175" s="369"/>
      <c r="F175" s="480"/>
      <c r="K175"/>
    </row>
    <row r="176" spans="1:11">
      <c r="A176" s="477"/>
      <c r="B176" s="67"/>
      <c r="C176" s="67"/>
      <c r="D176" s="68"/>
      <c r="E176" s="369"/>
      <c r="F176" s="480"/>
      <c r="K176"/>
    </row>
    <row r="177" spans="1:11">
      <c r="A177" s="477"/>
      <c r="B177" s="67"/>
      <c r="C177" s="67"/>
      <c r="D177" s="68"/>
      <c r="E177" s="369"/>
      <c r="F177" s="480"/>
      <c r="K177"/>
    </row>
    <row r="178" spans="1:11">
      <c r="A178" s="477"/>
      <c r="B178" s="67"/>
      <c r="C178" s="67"/>
      <c r="D178" s="68"/>
      <c r="E178" s="369"/>
      <c r="F178" s="480"/>
      <c r="K178"/>
    </row>
    <row r="179" spans="1:11">
      <c r="A179" s="477"/>
      <c r="B179" s="67"/>
      <c r="C179" s="67"/>
      <c r="D179" s="68"/>
      <c r="E179" s="369"/>
      <c r="F179" s="480"/>
      <c r="K179"/>
    </row>
    <row r="180" spans="1:11">
      <c r="A180" s="477"/>
      <c r="B180" s="67"/>
      <c r="C180" s="67"/>
      <c r="D180" s="68"/>
      <c r="E180" s="369"/>
      <c r="F180" s="480"/>
      <c r="K180"/>
    </row>
    <row r="181" spans="1:11">
      <c r="A181" s="477"/>
      <c r="B181" s="67"/>
      <c r="C181" s="67"/>
      <c r="D181" s="68"/>
      <c r="E181" s="369"/>
      <c r="F181" s="480"/>
      <c r="K181"/>
    </row>
    <row r="182" spans="1:11">
      <c r="A182" s="477"/>
      <c r="B182" s="67"/>
      <c r="C182" s="67"/>
      <c r="D182" s="68"/>
      <c r="E182" s="369"/>
      <c r="F182" s="480"/>
      <c r="K182"/>
    </row>
    <row r="183" spans="1:11">
      <c r="A183" s="477"/>
      <c r="B183" s="67"/>
      <c r="C183" s="67"/>
      <c r="D183" s="68"/>
      <c r="E183" s="369"/>
      <c r="F183" s="480"/>
    </row>
    <row r="184" spans="1:11">
      <c r="A184" s="477"/>
      <c r="B184" s="67"/>
      <c r="C184" s="67"/>
      <c r="D184" s="68"/>
      <c r="E184" s="369"/>
      <c r="F184" s="480"/>
    </row>
    <row r="185" spans="1:11">
      <c r="A185" s="477"/>
      <c r="B185" s="67"/>
      <c r="C185" s="67"/>
      <c r="D185" s="68"/>
      <c r="E185" s="369"/>
      <c r="F185" s="480"/>
    </row>
    <row r="186" spans="1:11">
      <c r="A186" s="477"/>
      <c r="B186" s="67"/>
      <c r="C186" s="67"/>
      <c r="D186" s="68"/>
      <c r="E186" s="369"/>
      <c r="F186" s="480"/>
    </row>
    <row r="187" spans="1:11">
      <c r="A187" s="477"/>
      <c r="B187" s="67"/>
      <c r="C187" s="67"/>
      <c r="D187" s="68"/>
      <c r="E187" s="369"/>
      <c r="F187" s="480"/>
    </row>
    <row r="188" spans="1:11">
      <c r="A188" s="477"/>
      <c r="B188" s="67"/>
      <c r="C188" s="67"/>
      <c r="D188" s="68"/>
      <c r="E188" s="369"/>
      <c r="F188" s="480"/>
    </row>
    <row r="189" spans="1:11">
      <c r="A189" s="477"/>
      <c r="B189" s="67"/>
      <c r="C189" s="67"/>
      <c r="D189" s="68"/>
      <c r="E189" s="369"/>
      <c r="F189" s="480"/>
    </row>
    <row r="190" spans="1:11">
      <c r="A190" s="477"/>
      <c r="B190" s="67"/>
      <c r="C190" s="67"/>
      <c r="D190" s="68"/>
      <c r="E190" s="369"/>
      <c r="F190" s="480"/>
    </row>
    <row r="191" spans="1:11">
      <c r="A191" s="477"/>
      <c r="B191" s="67"/>
      <c r="C191" s="67"/>
      <c r="D191" s="68"/>
      <c r="E191" s="369"/>
      <c r="F191" s="480"/>
    </row>
    <row r="192" spans="1:11">
      <c r="A192" s="477"/>
      <c r="B192" s="67"/>
      <c r="C192" s="67"/>
      <c r="D192" s="68"/>
      <c r="E192" s="369"/>
      <c r="F192" s="480"/>
    </row>
    <row r="193" spans="1:6">
      <c r="A193" s="477"/>
      <c r="B193" s="67"/>
      <c r="C193" s="67"/>
      <c r="D193" s="68"/>
      <c r="E193" s="369"/>
      <c r="F193" s="480"/>
    </row>
    <row r="194" spans="1:6">
      <c r="A194" s="477"/>
      <c r="B194" s="67"/>
      <c r="C194" s="67"/>
      <c r="D194" s="68"/>
      <c r="E194" s="369"/>
      <c r="F194" s="480"/>
    </row>
    <row r="195" spans="1:6">
      <c r="A195" s="477"/>
      <c r="B195" s="67"/>
      <c r="C195" s="67"/>
      <c r="D195" s="68"/>
      <c r="E195" s="369"/>
      <c r="F195" s="480"/>
    </row>
    <row r="196" spans="1:6">
      <c r="A196" s="477"/>
      <c r="B196" s="67"/>
      <c r="C196" s="67"/>
      <c r="D196" s="68"/>
      <c r="E196" s="369"/>
      <c r="F196" s="480"/>
    </row>
    <row r="197" spans="1:6">
      <c r="A197" s="477"/>
      <c r="B197" s="67"/>
      <c r="C197" s="67"/>
      <c r="D197" s="68"/>
      <c r="E197" s="369"/>
      <c r="F197" s="480"/>
    </row>
    <row r="198" spans="1:6">
      <c r="A198" s="477"/>
      <c r="B198" s="67"/>
      <c r="C198" s="67"/>
      <c r="D198" s="68"/>
      <c r="E198" s="369"/>
      <c r="F198" s="480"/>
    </row>
    <row r="199" spans="1:6">
      <c r="A199" s="477"/>
      <c r="B199" s="67"/>
      <c r="C199" s="67"/>
      <c r="D199" s="68"/>
      <c r="E199" s="369"/>
      <c r="F199" s="480"/>
    </row>
    <row r="200" spans="1:6">
      <c r="A200" s="477"/>
      <c r="B200" s="67"/>
      <c r="C200" s="67"/>
      <c r="D200" s="68"/>
      <c r="E200" s="369"/>
      <c r="F200" s="480"/>
    </row>
    <row r="201" spans="1:6">
      <c r="A201" s="477"/>
      <c r="B201" s="67"/>
      <c r="C201" s="67"/>
      <c r="D201" s="68"/>
      <c r="E201" s="369"/>
      <c r="F201" s="480"/>
    </row>
    <row r="202" spans="1:6">
      <c r="A202" s="477"/>
      <c r="B202" s="67"/>
      <c r="C202" s="67"/>
      <c r="D202" s="68"/>
      <c r="E202" s="369"/>
      <c r="F202" s="480"/>
    </row>
    <row r="203" spans="1:6">
      <c r="A203" s="477"/>
      <c r="B203" s="67"/>
      <c r="C203" s="67"/>
      <c r="D203" s="68"/>
      <c r="E203" s="369"/>
      <c r="F203" s="480"/>
    </row>
    <row r="204" spans="1:6">
      <c r="A204" s="477"/>
      <c r="B204" s="67"/>
      <c r="C204" s="67"/>
      <c r="D204" s="68"/>
      <c r="E204" s="369"/>
      <c r="F204" s="480"/>
    </row>
    <row r="205" spans="1:6">
      <c r="A205" s="477"/>
      <c r="B205" s="67"/>
      <c r="C205" s="67"/>
      <c r="D205" s="68"/>
      <c r="E205" s="369"/>
      <c r="F205" s="480"/>
    </row>
    <row r="206" spans="1:6">
      <c r="A206" s="477"/>
      <c r="B206" s="67"/>
      <c r="C206" s="67"/>
      <c r="D206" s="68"/>
      <c r="E206" s="369"/>
      <c r="F206" s="480"/>
    </row>
    <row r="207" spans="1:6">
      <c r="A207" s="477"/>
      <c r="B207" s="67"/>
      <c r="C207" s="67"/>
      <c r="D207" s="68"/>
      <c r="E207" s="369"/>
      <c r="F207" s="480"/>
    </row>
    <row r="208" spans="1:6">
      <c r="A208" s="477"/>
      <c r="B208" s="67"/>
      <c r="C208" s="67"/>
      <c r="D208" s="68"/>
      <c r="E208" s="369"/>
      <c r="F208" s="480"/>
    </row>
    <row r="209" spans="1:6">
      <c r="A209" s="477"/>
      <c r="B209" s="67"/>
      <c r="C209" s="67"/>
      <c r="D209" s="68"/>
      <c r="E209" s="369"/>
      <c r="F209" s="480"/>
    </row>
    <row r="210" spans="1:6">
      <c r="A210" s="477"/>
      <c r="B210" s="67"/>
      <c r="C210" s="67"/>
      <c r="D210" s="68"/>
      <c r="E210" s="369"/>
      <c r="F210" s="480"/>
    </row>
    <row r="211" spans="1:6">
      <c r="A211" s="477"/>
      <c r="B211" s="67"/>
      <c r="C211" s="67"/>
      <c r="D211" s="68"/>
      <c r="E211" s="369"/>
      <c r="F211" s="480"/>
    </row>
    <row r="212" spans="1:6">
      <c r="A212" s="477"/>
      <c r="B212" s="67"/>
      <c r="C212" s="67"/>
      <c r="D212" s="68"/>
      <c r="E212" s="369"/>
      <c r="F212" s="480"/>
    </row>
    <row r="213" spans="1:6">
      <c r="A213" s="477"/>
      <c r="B213" s="67"/>
      <c r="C213" s="67"/>
      <c r="D213" s="68"/>
      <c r="E213" s="369"/>
      <c r="F213" s="480"/>
    </row>
    <row r="214" spans="1:6">
      <c r="A214" s="477"/>
      <c r="B214" s="67"/>
      <c r="C214" s="67"/>
      <c r="D214" s="68"/>
      <c r="E214" s="369"/>
      <c r="F214" s="480"/>
    </row>
    <row r="215" spans="1:6">
      <c r="A215" s="477"/>
      <c r="B215" s="67"/>
      <c r="C215" s="67"/>
      <c r="D215" s="68"/>
      <c r="E215" s="369"/>
      <c r="F215" s="480"/>
    </row>
    <row r="216" spans="1:6">
      <c r="A216" s="477"/>
      <c r="B216" s="67"/>
      <c r="C216" s="67"/>
      <c r="D216" s="68"/>
      <c r="E216" s="369"/>
      <c r="F216" s="480"/>
    </row>
    <row r="217" spans="1:6">
      <c r="A217" s="477"/>
      <c r="B217" s="67"/>
      <c r="C217" s="67"/>
      <c r="D217" s="68"/>
      <c r="E217" s="369"/>
      <c r="F217" s="480"/>
    </row>
    <row r="218" spans="1:6">
      <c r="A218" s="477"/>
      <c r="B218" s="67"/>
      <c r="C218" s="67"/>
      <c r="D218" s="68"/>
      <c r="E218" s="369"/>
      <c r="F218" s="480"/>
    </row>
    <row r="219" spans="1:6">
      <c r="A219" s="477"/>
      <c r="B219" s="67"/>
      <c r="C219" s="67"/>
      <c r="D219" s="68"/>
      <c r="E219" s="369"/>
      <c r="F219" s="480"/>
    </row>
    <row r="220" spans="1:6">
      <c r="A220" s="477"/>
      <c r="B220" s="67"/>
      <c r="C220" s="67"/>
      <c r="D220" s="68"/>
      <c r="E220" s="369"/>
      <c r="F220" s="480"/>
    </row>
    <row r="221" spans="1:6">
      <c r="A221" s="477"/>
      <c r="B221" s="67"/>
      <c r="C221" s="67"/>
      <c r="D221" s="68"/>
      <c r="E221" s="369"/>
      <c r="F221" s="480"/>
    </row>
    <row r="222" spans="1:6">
      <c r="A222" s="477"/>
      <c r="B222" s="67"/>
      <c r="C222" s="67"/>
      <c r="D222" s="68"/>
      <c r="E222" s="369"/>
      <c r="F222" s="480"/>
    </row>
    <row r="223" spans="1:6">
      <c r="A223" s="477"/>
      <c r="B223" s="67"/>
      <c r="C223" s="67"/>
      <c r="D223" s="68"/>
      <c r="E223" s="369"/>
      <c r="F223" s="480"/>
    </row>
    <row r="224" spans="1:6">
      <c r="A224" s="477"/>
      <c r="B224" s="67"/>
      <c r="C224" s="67"/>
      <c r="D224" s="68"/>
      <c r="E224" s="369"/>
      <c r="F224" s="480"/>
    </row>
    <row r="225" spans="1:6">
      <c r="A225" s="477"/>
      <c r="B225" s="67"/>
      <c r="C225" s="67"/>
      <c r="D225" s="68"/>
      <c r="E225" s="369"/>
      <c r="F225" s="480"/>
    </row>
    <row r="226" spans="1:6">
      <c r="A226" s="477"/>
      <c r="B226" s="67"/>
      <c r="C226" s="67"/>
      <c r="D226" s="68"/>
      <c r="E226" s="369"/>
      <c r="F226" s="480"/>
    </row>
    <row r="227" spans="1:6">
      <c r="A227" s="477"/>
      <c r="B227" s="67"/>
      <c r="C227" s="67"/>
      <c r="D227" s="68"/>
      <c r="E227" s="369"/>
      <c r="F227" s="480"/>
    </row>
    <row r="228" spans="1:6">
      <c r="A228" s="477"/>
      <c r="B228" s="67"/>
      <c r="C228" s="67"/>
      <c r="D228" s="68"/>
      <c r="E228" s="369"/>
      <c r="F228" s="480"/>
    </row>
    <row r="229" spans="1:6">
      <c r="A229" s="477"/>
      <c r="B229" s="67"/>
      <c r="C229" s="67"/>
      <c r="D229" s="68"/>
      <c r="E229" s="369"/>
      <c r="F229" s="480"/>
    </row>
    <row r="230" spans="1:6">
      <c r="A230" s="477"/>
      <c r="B230" s="67"/>
      <c r="C230" s="67"/>
      <c r="D230" s="68"/>
      <c r="E230" s="369"/>
      <c r="F230" s="480"/>
    </row>
    <row r="231" spans="1:6">
      <c r="A231" s="477"/>
      <c r="B231" s="67"/>
      <c r="C231" s="67"/>
      <c r="D231" s="68"/>
      <c r="E231" s="369"/>
      <c r="F231" s="480"/>
    </row>
    <row r="232" spans="1:6">
      <c r="A232" s="477"/>
      <c r="B232" s="67"/>
      <c r="C232" s="67"/>
      <c r="D232" s="68"/>
      <c r="E232" s="369"/>
      <c r="F232" s="480"/>
    </row>
    <row r="233" spans="1:6">
      <c r="A233" s="477"/>
      <c r="B233" s="67"/>
      <c r="C233" s="67"/>
      <c r="D233" s="68"/>
      <c r="E233" s="369"/>
      <c r="F233" s="480"/>
    </row>
    <row r="234" spans="1:6">
      <c r="A234" s="477"/>
      <c r="B234" s="67"/>
      <c r="C234" s="67"/>
      <c r="D234" s="68"/>
      <c r="E234" s="369"/>
      <c r="F234" s="480"/>
    </row>
    <row r="235" spans="1:6">
      <c r="A235" s="477"/>
      <c r="B235" s="67"/>
      <c r="C235" s="67"/>
      <c r="D235" s="68"/>
      <c r="E235" s="369"/>
      <c r="F235" s="480"/>
    </row>
    <row r="236" spans="1:6">
      <c r="A236" s="477"/>
      <c r="B236" s="67"/>
      <c r="C236" s="67"/>
      <c r="D236" s="68"/>
      <c r="E236" s="369"/>
      <c r="F236" s="480"/>
    </row>
    <row r="237" spans="1:6">
      <c r="A237" s="477"/>
      <c r="B237" s="67"/>
      <c r="C237" s="67"/>
      <c r="D237" s="68"/>
      <c r="E237" s="369"/>
      <c r="F237" s="480"/>
    </row>
    <row r="238" spans="1:6">
      <c r="A238" s="477"/>
      <c r="B238" s="67"/>
      <c r="C238" s="67"/>
      <c r="D238" s="68"/>
      <c r="E238" s="369"/>
      <c r="F238" s="480"/>
    </row>
    <row r="239" spans="1:6">
      <c r="A239" s="477"/>
      <c r="B239" s="67"/>
      <c r="C239" s="67"/>
      <c r="D239" s="68"/>
      <c r="E239" s="369"/>
      <c r="F239" s="480"/>
    </row>
    <row r="240" spans="1:6">
      <c r="A240" s="477"/>
      <c r="B240" s="67"/>
      <c r="C240" s="67"/>
      <c r="D240" s="68"/>
      <c r="E240" s="369"/>
      <c r="F240" s="480"/>
    </row>
    <row r="241" spans="1:6">
      <c r="A241" s="477"/>
      <c r="B241" s="67"/>
      <c r="C241" s="67"/>
      <c r="D241" s="68"/>
      <c r="E241" s="369"/>
      <c r="F241" s="480"/>
    </row>
    <row r="242" spans="1:6">
      <c r="A242" s="477"/>
      <c r="B242" s="67"/>
      <c r="C242" s="67"/>
      <c r="D242" s="68"/>
      <c r="E242" s="369"/>
      <c r="F242" s="480"/>
    </row>
    <row r="243" spans="1:6">
      <c r="A243" s="477"/>
      <c r="B243" s="67"/>
      <c r="C243" s="67"/>
      <c r="D243" s="68"/>
      <c r="E243" s="369"/>
      <c r="F243" s="480"/>
    </row>
    <row r="244" spans="1:6">
      <c r="A244" s="477"/>
      <c r="B244" s="67"/>
      <c r="C244" s="67"/>
      <c r="D244" s="68"/>
      <c r="E244" s="369"/>
      <c r="F244" s="480"/>
    </row>
    <row r="245" spans="1:6">
      <c r="A245" s="477"/>
      <c r="B245" s="67"/>
      <c r="C245" s="67"/>
      <c r="D245" s="68"/>
      <c r="E245" s="369"/>
      <c r="F245" s="480"/>
    </row>
    <row r="246" spans="1:6">
      <c r="A246" s="477"/>
      <c r="B246" s="67"/>
      <c r="C246" s="67"/>
      <c r="D246" s="68"/>
      <c r="E246" s="369"/>
      <c r="F246" s="480"/>
    </row>
    <row r="247" spans="1:6">
      <c r="A247" s="477"/>
      <c r="B247" s="67"/>
      <c r="C247" s="67"/>
      <c r="D247" s="68"/>
      <c r="E247" s="369"/>
      <c r="F247" s="480"/>
    </row>
    <row r="248" spans="1:6">
      <c r="A248" s="477"/>
      <c r="B248" s="67"/>
      <c r="C248" s="67"/>
      <c r="D248" s="68"/>
      <c r="E248" s="369"/>
      <c r="F248" s="480"/>
    </row>
    <row r="249" spans="1:6">
      <c r="A249" s="477"/>
      <c r="B249" s="67"/>
      <c r="C249" s="67"/>
      <c r="D249" s="68"/>
      <c r="E249" s="369"/>
      <c r="F249" s="480"/>
    </row>
    <row r="250" spans="1:6">
      <c r="A250" s="477"/>
      <c r="B250" s="67"/>
      <c r="C250" s="67"/>
      <c r="D250" s="68"/>
      <c r="E250" s="369"/>
      <c r="F250" s="480"/>
    </row>
    <row r="251" spans="1:6">
      <c r="A251" s="477"/>
      <c r="B251" s="67"/>
      <c r="C251" s="67"/>
      <c r="D251" s="68"/>
      <c r="E251" s="369"/>
      <c r="F251" s="480"/>
    </row>
    <row r="252" spans="1:6">
      <c r="A252" s="477"/>
      <c r="B252" s="67"/>
      <c r="C252" s="67"/>
      <c r="D252" s="68"/>
      <c r="E252" s="369"/>
      <c r="F252" s="480"/>
    </row>
    <row r="253" spans="1:6">
      <c r="A253" s="477"/>
      <c r="B253" s="67"/>
      <c r="C253" s="67"/>
      <c r="D253" s="68"/>
      <c r="E253" s="369"/>
      <c r="F253" s="480"/>
    </row>
    <row r="254" spans="1:6">
      <c r="A254" s="477"/>
      <c r="B254" s="67"/>
      <c r="C254" s="67"/>
      <c r="D254" s="68"/>
      <c r="E254" s="369"/>
      <c r="F254" s="480"/>
    </row>
    <row r="255" spans="1:6">
      <c r="A255" s="477"/>
      <c r="B255" s="67"/>
      <c r="C255" s="67"/>
      <c r="D255" s="68"/>
      <c r="E255" s="369"/>
      <c r="F255" s="480"/>
    </row>
    <row r="256" spans="1:6">
      <c r="A256" s="477"/>
      <c r="B256" s="67"/>
      <c r="C256" s="67"/>
      <c r="D256" s="68"/>
      <c r="E256" s="369"/>
      <c r="F256" s="480"/>
    </row>
    <row r="257" spans="1:6">
      <c r="A257" s="477"/>
      <c r="B257" s="67"/>
      <c r="C257" s="67"/>
      <c r="D257" s="68"/>
      <c r="E257" s="369"/>
      <c r="F257" s="480"/>
    </row>
    <row r="258" spans="1:6">
      <c r="A258" s="477"/>
      <c r="B258" s="67"/>
      <c r="C258" s="67"/>
      <c r="D258" s="68"/>
      <c r="E258" s="369"/>
      <c r="F258" s="480"/>
    </row>
    <row r="259" spans="1:6">
      <c r="A259" s="477"/>
      <c r="B259" s="67"/>
      <c r="C259" s="67"/>
      <c r="D259" s="68"/>
      <c r="E259" s="369"/>
      <c r="F259" s="480"/>
    </row>
    <row r="260" spans="1:6">
      <c r="A260" s="477"/>
      <c r="B260" s="67"/>
      <c r="C260" s="67"/>
      <c r="D260" s="68"/>
      <c r="E260" s="369"/>
      <c r="F260" s="480"/>
    </row>
    <row r="261" spans="1:6">
      <c r="A261" s="477"/>
      <c r="B261" s="67"/>
      <c r="C261" s="67"/>
      <c r="D261" s="68"/>
      <c r="E261" s="369"/>
      <c r="F261" s="480"/>
    </row>
    <row r="262" spans="1:6">
      <c r="A262" s="477"/>
      <c r="B262" s="67"/>
      <c r="C262" s="67"/>
      <c r="D262" s="68"/>
      <c r="E262" s="369"/>
      <c r="F262" s="480"/>
    </row>
    <row r="263" spans="1:6">
      <c r="A263" s="477"/>
      <c r="B263" s="67"/>
      <c r="C263" s="67"/>
      <c r="D263" s="68"/>
      <c r="E263" s="369"/>
      <c r="F263" s="480"/>
    </row>
    <row r="264" spans="1:6">
      <c r="A264" s="477"/>
      <c r="B264" s="67"/>
      <c r="C264" s="67"/>
      <c r="D264" s="68"/>
      <c r="E264" s="369"/>
      <c r="F264" s="480"/>
    </row>
    <row r="265" spans="1:6">
      <c r="A265" s="477"/>
      <c r="B265" s="67"/>
      <c r="C265" s="67"/>
      <c r="D265" s="68"/>
      <c r="E265" s="369"/>
      <c r="F265" s="480"/>
    </row>
    <row r="266" spans="1:6">
      <c r="A266" s="477"/>
      <c r="B266" s="67"/>
      <c r="C266" s="67"/>
      <c r="D266" s="68"/>
      <c r="E266" s="369"/>
      <c r="F266" s="480"/>
    </row>
    <row r="267" spans="1:6">
      <c r="A267" s="477"/>
      <c r="B267" s="67"/>
      <c r="C267" s="67"/>
      <c r="D267" s="68"/>
      <c r="E267" s="369"/>
      <c r="F267" s="480"/>
    </row>
    <row r="268" spans="1:6">
      <c r="A268" s="477"/>
      <c r="B268" s="67"/>
      <c r="C268" s="67"/>
      <c r="D268" s="68"/>
      <c r="E268" s="369"/>
      <c r="F268" s="480"/>
    </row>
    <row r="269" spans="1:6">
      <c r="A269" s="477"/>
      <c r="B269" s="67"/>
      <c r="C269" s="67"/>
      <c r="D269" s="68"/>
      <c r="E269" s="369"/>
      <c r="F269" s="480"/>
    </row>
    <row r="270" spans="1:6">
      <c r="A270" s="477"/>
      <c r="B270" s="67"/>
      <c r="C270" s="67"/>
      <c r="D270" s="68"/>
      <c r="E270" s="369"/>
      <c r="F270" s="480"/>
    </row>
    <row r="271" spans="1:6">
      <c r="A271" s="477"/>
      <c r="B271" s="67"/>
      <c r="C271" s="67"/>
      <c r="D271" s="68"/>
      <c r="E271" s="369"/>
      <c r="F271" s="480"/>
    </row>
    <row r="272" spans="1:6">
      <c r="A272" s="477"/>
      <c r="B272" s="67"/>
      <c r="C272" s="67"/>
      <c r="D272" s="68"/>
      <c r="E272" s="369"/>
      <c r="F272" s="480"/>
    </row>
    <row r="273" spans="1:6">
      <c r="A273" s="477"/>
      <c r="B273" s="67"/>
      <c r="C273" s="67"/>
      <c r="D273" s="68"/>
      <c r="E273" s="369"/>
      <c r="F273" s="480"/>
    </row>
    <row r="274" spans="1:6">
      <c r="A274" s="477"/>
      <c r="B274" s="67"/>
      <c r="C274" s="67"/>
      <c r="D274" s="68"/>
      <c r="E274" s="369"/>
      <c r="F274" s="480"/>
    </row>
    <row r="275" spans="1:6">
      <c r="A275" s="477"/>
      <c r="B275" s="67"/>
      <c r="C275" s="67"/>
      <c r="D275" s="68"/>
      <c r="E275" s="369"/>
      <c r="F275" s="480"/>
    </row>
    <row r="276" spans="1:6">
      <c r="A276" s="477"/>
      <c r="B276" s="67"/>
      <c r="C276" s="67"/>
      <c r="D276" s="68"/>
      <c r="E276" s="369"/>
      <c r="F276" s="480"/>
    </row>
    <row r="277" spans="1:6">
      <c r="A277" s="477"/>
      <c r="B277" s="67"/>
      <c r="C277" s="67"/>
      <c r="D277" s="68"/>
      <c r="E277" s="369"/>
      <c r="F277" s="480"/>
    </row>
    <row r="278" spans="1:6">
      <c r="A278" s="477"/>
      <c r="B278" s="67"/>
      <c r="C278" s="67"/>
      <c r="D278" s="68"/>
      <c r="E278" s="369"/>
      <c r="F278" s="480"/>
    </row>
    <row r="279" spans="1:6">
      <c r="A279" s="477"/>
      <c r="B279" s="67"/>
      <c r="C279" s="67"/>
      <c r="D279" s="68"/>
      <c r="E279" s="369"/>
      <c r="F279" s="480"/>
    </row>
    <row r="280" spans="1:6">
      <c r="A280" s="477"/>
      <c r="B280" s="67"/>
      <c r="C280" s="67"/>
      <c r="D280" s="68"/>
      <c r="E280" s="369"/>
      <c r="F280" s="480"/>
    </row>
    <row r="281" spans="1:6">
      <c r="A281" s="477"/>
      <c r="B281" s="67"/>
      <c r="C281" s="67"/>
      <c r="D281" s="68"/>
      <c r="E281" s="369"/>
      <c r="F281" s="480"/>
    </row>
    <row r="282" spans="1:6">
      <c r="A282" s="477"/>
      <c r="B282" s="67"/>
      <c r="C282" s="67"/>
      <c r="D282" s="68"/>
      <c r="E282" s="369"/>
      <c r="F282" s="480"/>
    </row>
    <row r="283" spans="1:6">
      <c r="A283" s="477"/>
      <c r="B283" s="67"/>
      <c r="C283" s="67"/>
      <c r="D283" s="68"/>
      <c r="E283" s="369"/>
      <c r="F283" s="480"/>
    </row>
    <row r="284" spans="1:6">
      <c r="A284" s="477"/>
      <c r="B284" s="67"/>
      <c r="C284" s="67"/>
      <c r="D284" s="68"/>
      <c r="E284" s="369"/>
      <c r="F284" s="480"/>
    </row>
    <row r="285" spans="1:6">
      <c r="A285" s="477"/>
      <c r="B285" s="67"/>
      <c r="C285" s="67"/>
      <c r="D285" s="68"/>
      <c r="E285" s="369"/>
      <c r="F285" s="480"/>
    </row>
    <row r="286" spans="1:6">
      <c r="A286" s="477"/>
      <c r="B286" s="67"/>
      <c r="C286" s="67"/>
      <c r="D286" s="68"/>
      <c r="E286" s="369"/>
      <c r="F286" s="480"/>
    </row>
    <row r="287" spans="1:6">
      <c r="A287" s="477"/>
      <c r="B287" s="67"/>
      <c r="C287" s="67"/>
      <c r="D287" s="68"/>
      <c r="E287" s="369"/>
      <c r="F287" s="480"/>
    </row>
    <row r="288" spans="1:6">
      <c r="A288" s="477"/>
      <c r="B288" s="67"/>
      <c r="C288" s="67"/>
      <c r="D288" s="68"/>
      <c r="E288" s="369"/>
      <c r="F288" s="480"/>
    </row>
    <row r="289" spans="1:6">
      <c r="A289" s="477"/>
      <c r="B289" s="67"/>
      <c r="C289" s="67"/>
      <c r="D289" s="68"/>
      <c r="E289" s="369"/>
      <c r="F289" s="480"/>
    </row>
    <row r="290" spans="1:6">
      <c r="A290" s="477"/>
      <c r="B290" s="67"/>
      <c r="C290" s="67"/>
      <c r="D290" s="68"/>
      <c r="E290" s="369"/>
      <c r="F290" s="480"/>
    </row>
    <row r="291" spans="1:6">
      <c r="A291" s="477"/>
      <c r="B291" s="67"/>
      <c r="C291" s="67"/>
      <c r="D291" s="68"/>
      <c r="E291" s="369"/>
      <c r="F291" s="480"/>
    </row>
    <row r="292" spans="1:6">
      <c r="A292" s="477"/>
      <c r="B292" s="67"/>
      <c r="C292" s="67"/>
      <c r="D292" s="68"/>
      <c r="E292" s="369"/>
      <c r="F292" s="480"/>
    </row>
    <row r="293" spans="1:6">
      <c r="A293" s="477"/>
      <c r="B293" s="67"/>
      <c r="C293" s="67"/>
      <c r="D293" s="68"/>
      <c r="E293" s="369"/>
      <c r="F293" s="480"/>
    </row>
    <row r="294" spans="1:6">
      <c r="A294" s="477"/>
      <c r="B294" s="67"/>
      <c r="C294" s="67"/>
      <c r="D294" s="68"/>
      <c r="E294" s="369"/>
      <c r="F294" s="480"/>
    </row>
    <row r="295" spans="1:6">
      <c r="A295" s="477"/>
      <c r="B295" s="67"/>
      <c r="C295" s="67"/>
      <c r="D295" s="68"/>
      <c r="E295" s="369"/>
      <c r="F295" s="480"/>
    </row>
    <row r="296" spans="1:6">
      <c r="A296" s="477"/>
      <c r="B296" s="67"/>
      <c r="C296" s="67"/>
      <c r="D296" s="68"/>
      <c r="E296" s="369"/>
      <c r="F296" s="480"/>
    </row>
    <row r="297" spans="1:6">
      <c r="A297" s="477"/>
      <c r="B297" s="67"/>
      <c r="C297" s="67"/>
      <c r="D297" s="68"/>
      <c r="E297" s="369"/>
      <c r="F297" s="480"/>
    </row>
    <row r="298" spans="1:6">
      <c r="A298" s="477"/>
      <c r="B298" s="67"/>
      <c r="C298" s="67"/>
      <c r="D298" s="68"/>
      <c r="E298" s="369"/>
      <c r="F298" s="480"/>
    </row>
    <row r="299" spans="1:6">
      <c r="A299" s="477"/>
      <c r="B299" s="67"/>
      <c r="C299" s="67"/>
      <c r="D299" s="68"/>
      <c r="E299" s="369"/>
      <c r="F299" s="480"/>
    </row>
    <row r="300" spans="1:6">
      <c r="A300" s="477"/>
      <c r="B300" s="67"/>
      <c r="C300" s="67"/>
      <c r="D300" s="68"/>
      <c r="E300" s="369"/>
      <c r="F300" s="480"/>
    </row>
    <row r="301" spans="1:6">
      <c r="A301" s="477"/>
      <c r="B301" s="67"/>
      <c r="C301" s="67"/>
      <c r="D301" s="68"/>
      <c r="E301" s="369"/>
      <c r="F301" s="480"/>
    </row>
    <row r="302" spans="1:6">
      <c r="A302" s="477"/>
      <c r="B302" s="67"/>
      <c r="C302" s="67"/>
      <c r="D302" s="68"/>
      <c r="E302" s="369"/>
      <c r="F302" s="480"/>
    </row>
    <row r="303" spans="1:6">
      <c r="A303" s="477"/>
      <c r="B303" s="67"/>
      <c r="C303" s="67"/>
      <c r="D303" s="68"/>
      <c r="E303" s="369"/>
      <c r="F303" s="480"/>
    </row>
    <row r="304" spans="1:6">
      <c r="A304" s="477"/>
      <c r="B304" s="67"/>
      <c r="C304" s="67"/>
      <c r="D304" s="68"/>
      <c r="E304" s="369"/>
      <c r="F304" s="480"/>
    </row>
    <row r="305" spans="1:6">
      <c r="A305" s="477"/>
      <c r="B305" s="67"/>
      <c r="C305" s="67"/>
      <c r="D305" s="68"/>
      <c r="E305" s="369"/>
      <c r="F305" s="480"/>
    </row>
    <row r="306" spans="1:6">
      <c r="A306" s="477"/>
      <c r="B306" s="67"/>
      <c r="C306" s="67"/>
      <c r="D306" s="68"/>
      <c r="E306" s="369"/>
      <c r="F306" s="480"/>
    </row>
    <row r="307" spans="1:6">
      <c r="A307" s="477"/>
      <c r="B307" s="67"/>
      <c r="C307" s="67"/>
      <c r="D307" s="68"/>
      <c r="E307" s="369"/>
      <c r="F307" s="480"/>
    </row>
    <row r="308" spans="1:6">
      <c r="A308" s="477"/>
      <c r="B308" s="67"/>
      <c r="C308" s="67"/>
      <c r="D308" s="68"/>
      <c r="E308" s="369"/>
      <c r="F308" s="480"/>
    </row>
    <row r="309" spans="1:6">
      <c r="A309" s="477"/>
      <c r="B309" s="67"/>
      <c r="C309" s="67"/>
      <c r="D309" s="68"/>
      <c r="E309" s="369"/>
      <c r="F309" s="480"/>
    </row>
    <row r="310" spans="1:6">
      <c r="A310" s="477"/>
      <c r="B310" s="67"/>
      <c r="C310" s="67"/>
      <c r="D310" s="68"/>
      <c r="E310" s="369"/>
      <c r="F310" s="480"/>
    </row>
    <row r="311" spans="1:6">
      <c r="A311" s="477"/>
      <c r="B311" s="67"/>
      <c r="C311" s="67"/>
      <c r="D311" s="68"/>
      <c r="E311" s="369"/>
      <c r="F311" s="480"/>
    </row>
    <row r="312" spans="1:6">
      <c r="A312" s="477"/>
      <c r="B312" s="67"/>
      <c r="C312" s="67"/>
      <c r="D312" s="68"/>
      <c r="E312" s="369"/>
      <c r="F312" s="480"/>
    </row>
    <row r="313" spans="1:6">
      <c r="A313" s="477"/>
      <c r="B313" s="67"/>
      <c r="C313" s="67"/>
      <c r="D313" s="68"/>
      <c r="E313" s="369"/>
      <c r="F313" s="480"/>
    </row>
    <row r="314" spans="1:6">
      <c r="A314" s="477"/>
      <c r="B314" s="67"/>
      <c r="C314" s="67"/>
      <c r="D314" s="68"/>
      <c r="E314" s="369"/>
      <c r="F314" s="480"/>
    </row>
    <row r="315" spans="1:6">
      <c r="A315" s="477"/>
      <c r="B315" s="67"/>
      <c r="C315" s="67"/>
      <c r="D315" s="68"/>
      <c r="E315" s="369"/>
      <c r="F315" s="480"/>
    </row>
    <row r="316" spans="1:6">
      <c r="A316" s="477"/>
      <c r="B316" s="67"/>
      <c r="C316" s="67"/>
      <c r="D316" s="68"/>
      <c r="E316" s="369"/>
      <c r="F316" s="480"/>
    </row>
    <row r="317" spans="1:6">
      <c r="A317" s="477"/>
      <c r="B317" s="67"/>
      <c r="C317" s="67"/>
      <c r="D317" s="68"/>
      <c r="E317" s="369"/>
      <c r="F317" s="480"/>
    </row>
    <row r="318" spans="1:6">
      <c r="A318" s="477"/>
      <c r="B318" s="67"/>
      <c r="C318" s="67"/>
      <c r="D318" s="68"/>
      <c r="E318" s="369"/>
      <c r="F318" s="480"/>
    </row>
    <row r="319" spans="1:6">
      <c r="A319" s="477"/>
      <c r="B319" s="67"/>
      <c r="C319" s="67"/>
      <c r="D319" s="68"/>
      <c r="E319" s="369"/>
      <c r="F319" s="480"/>
    </row>
    <row r="320" spans="1:6">
      <c r="A320" s="477"/>
      <c r="B320" s="67"/>
      <c r="C320" s="67"/>
      <c r="D320" s="68"/>
      <c r="E320" s="369"/>
      <c r="F320" s="480"/>
    </row>
    <row r="321" spans="1:6">
      <c r="A321" s="477"/>
      <c r="B321" s="67"/>
      <c r="C321" s="67"/>
      <c r="D321" s="68"/>
      <c r="E321" s="369"/>
      <c r="F321" s="480"/>
    </row>
    <row r="322" spans="1:6">
      <c r="A322" s="477"/>
      <c r="B322" s="67"/>
      <c r="C322" s="67"/>
      <c r="D322" s="68"/>
      <c r="E322" s="369"/>
      <c r="F322" s="480"/>
    </row>
    <row r="323" spans="1:6">
      <c r="A323" s="477"/>
      <c r="B323" s="67"/>
      <c r="C323" s="67"/>
      <c r="D323" s="68"/>
      <c r="E323" s="369"/>
      <c r="F323" s="480"/>
    </row>
    <row r="324" spans="1:6">
      <c r="A324" s="477"/>
      <c r="B324" s="67"/>
      <c r="C324" s="67"/>
      <c r="D324" s="68"/>
      <c r="E324" s="369"/>
      <c r="F324" s="480"/>
    </row>
    <row r="325" spans="1:6">
      <c r="A325" s="477"/>
      <c r="B325" s="67"/>
      <c r="C325" s="67"/>
      <c r="D325" s="68"/>
      <c r="E325" s="369"/>
      <c r="F325" s="480"/>
    </row>
    <row r="326" spans="1:6">
      <c r="A326" s="477"/>
      <c r="B326" s="67"/>
      <c r="C326" s="67"/>
      <c r="D326" s="68"/>
      <c r="E326" s="369"/>
      <c r="F326" s="480"/>
    </row>
    <row r="327" spans="1:6">
      <c r="A327" s="477"/>
      <c r="B327" s="67"/>
      <c r="C327" s="67"/>
      <c r="D327" s="68"/>
      <c r="E327" s="369"/>
      <c r="F327" s="480"/>
    </row>
    <row r="328" spans="1:6">
      <c r="A328" s="477"/>
      <c r="B328" s="67"/>
      <c r="C328" s="67"/>
      <c r="D328" s="68"/>
      <c r="E328" s="369"/>
      <c r="F328" s="480"/>
    </row>
    <row r="329" spans="1:6">
      <c r="A329" s="477"/>
      <c r="B329" s="67"/>
      <c r="C329" s="67"/>
      <c r="D329" s="68"/>
      <c r="E329" s="369"/>
      <c r="F329" s="480"/>
    </row>
    <row r="330" spans="1:6">
      <c r="A330" s="477"/>
      <c r="B330" s="67"/>
      <c r="C330" s="67"/>
      <c r="D330" s="68"/>
      <c r="E330" s="369"/>
      <c r="F330" s="480"/>
    </row>
    <row r="331" spans="1:6">
      <c r="A331" s="477"/>
      <c r="B331" s="67"/>
      <c r="C331" s="67"/>
      <c r="D331" s="68"/>
      <c r="E331" s="369"/>
      <c r="F331" s="480"/>
    </row>
    <row r="332" spans="1:6">
      <c r="A332" s="477"/>
      <c r="B332" s="67"/>
      <c r="C332" s="67"/>
      <c r="D332" s="68"/>
      <c r="E332" s="369"/>
      <c r="F332" s="480"/>
    </row>
    <row r="333" spans="1:6">
      <c r="A333" s="477"/>
      <c r="B333" s="67"/>
      <c r="C333" s="67"/>
      <c r="D333" s="68"/>
      <c r="E333" s="369"/>
      <c r="F333" s="480"/>
    </row>
    <row r="334" spans="1:6">
      <c r="A334" s="477"/>
      <c r="B334" s="67"/>
      <c r="C334" s="67"/>
      <c r="D334" s="68"/>
      <c r="E334" s="369"/>
      <c r="F334" s="480"/>
    </row>
    <row r="335" spans="1:6">
      <c r="A335" s="477"/>
      <c r="B335" s="67"/>
      <c r="C335" s="67"/>
      <c r="D335" s="68"/>
      <c r="E335" s="369"/>
      <c r="F335" s="480"/>
    </row>
    <row r="336" spans="1:6">
      <c r="A336" s="477"/>
      <c r="B336" s="67"/>
      <c r="C336" s="67"/>
      <c r="D336" s="68"/>
      <c r="E336" s="369"/>
      <c r="F336" s="480"/>
    </row>
    <row r="337" spans="1:6">
      <c r="A337" s="477"/>
      <c r="B337" s="67"/>
      <c r="C337" s="67"/>
      <c r="D337" s="68"/>
      <c r="E337" s="369"/>
      <c r="F337" s="480"/>
    </row>
    <row r="338" spans="1:6">
      <c r="A338" s="477"/>
      <c r="B338" s="67"/>
      <c r="C338" s="67"/>
      <c r="D338" s="68"/>
      <c r="E338" s="369"/>
      <c r="F338" s="480"/>
    </row>
    <row r="339" spans="1:6">
      <c r="A339" s="477"/>
      <c r="B339" s="67"/>
      <c r="C339" s="67"/>
      <c r="D339" s="68"/>
      <c r="E339" s="369"/>
      <c r="F339" s="480"/>
    </row>
    <row r="340" spans="1:6">
      <c r="A340" s="477"/>
      <c r="B340" s="67"/>
      <c r="C340" s="67"/>
      <c r="D340" s="68"/>
      <c r="E340" s="369"/>
      <c r="F340" s="480"/>
    </row>
    <row r="341" spans="1:6">
      <c r="A341" s="477"/>
      <c r="B341" s="67"/>
      <c r="C341" s="67"/>
      <c r="D341" s="68"/>
      <c r="E341" s="369"/>
      <c r="F341" s="480"/>
    </row>
    <row r="342" spans="1:6">
      <c r="A342" s="477"/>
      <c r="B342" s="67"/>
      <c r="C342" s="67"/>
      <c r="D342" s="68"/>
      <c r="E342" s="369"/>
      <c r="F342" s="480"/>
    </row>
    <row r="343" spans="1:6">
      <c r="A343" s="477"/>
      <c r="B343" s="67"/>
      <c r="C343" s="67"/>
      <c r="D343" s="68"/>
      <c r="E343" s="369"/>
      <c r="F343" s="480"/>
    </row>
    <row r="344" spans="1:6">
      <c r="A344" s="477"/>
      <c r="B344" s="67"/>
      <c r="C344" s="67"/>
      <c r="D344" s="68"/>
      <c r="E344" s="369"/>
      <c r="F344" s="480"/>
    </row>
    <row r="345" spans="1:6">
      <c r="A345" s="477"/>
      <c r="B345" s="67"/>
      <c r="C345" s="67"/>
      <c r="D345" s="68"/>
      <c r="E345" s="369"/>
      <c r="F345" s="480"/>
    </row>
    <row r="346" spans="1:6">
      <c r="A346" s="477"/>
      <c r="B346" s="67"/>
      <c r="C346" s="67"/>
      <c r="D346" s="68"/>
      <c r="E346" s="369"/>
      <c r="F346" s="480"/>
    </row>
    <row r="347" spans="1:6">
      <c r="A347" s="477"/>
      <c r="B347" s="67"/>
      <c r="C347" s="67"/>
      <c r="D347" s="68"/>
      <c r="E347" s="369"/>
      <c r="F347" s="480"/>
    </row>
    <row r="348" spans="1:6">
      <c r="A348" s="477"/>
      <c r="B348" s="67"/>
      <c r="C348" s="67"/>
      <c r="D348" s="68"/>
      <c r="E348" s="369"/>
      <c r="F348" s="480"/>
    </row>
    <row r="349" spans="1:6">
      <c r="A349" s="477"/>
      <c r="B349" s="67"/>
      <c r="C349" s="67"/>
      <c r="D349" s="68"/>
      <c r="E349" s="369"/>
      <c r="F349" s="480"/>
    </row>
    <row r="350" spans="1:6">
      <c r="A350" s="477"/>
      <c r="B350" s="67"/>
      <c r="C350" s="67"/>
      <c r="D350" s="68"/>
      <c r="E350" s="369"/>
      <c r="F350" s="480"/>
    </row>
    <row r="351" spans="1:6">
      <c r="A351" s="477"/>
      <c r="B351" s="67"/>
      <c r="C351" s="67"/>
      <c r="D351" s="68"/>
      <c r="E351" s="369"/>
      <c r="F351" s="480"/>
    </row>
    <row r="352" spans="1:6">
      <c r="A352" s="477"/>
      <c r="B352" s="67"/>
      <c r="C352" s="67"/>
      <c r="D352" s="68"/>
      <c r="E352" s="369"/>
      <c r="F352" s="480"/>
    </row>
    <row r="353" spans="1:6">
      <c r="A353" s="477"/>
      <c r="B353" s="67"/>
      <c r="C353" s="67"/>
      <c r="D353" s="68"/>
      <c r="E353" s="369"/>
      <c r="F353" s="480"/>
    </row>
    <row r="354" spans="1:6">
      <c r="A354" s="477"/>
      <c r="B354" s="67"/>
      <c r="C354" s="67"/>
      <c r="D354" s="68"/>
      <c r="E354" s="369"/>
      <c r="F354" s="480"/>
    </row>
    <row r="355" spans="1:6">
      <c r="A355" s="477"/>
      <c r="B355" s="67"/>
      <c r="C355" s="67"/>
      <c r="D355" s="68"/>
      <c r="E355" s="369"/>
      <c r="F355" s="480"/>
    </row>
    <row r="356" spans="1:6">
      <c r="A356" s="477"/>
      <c r="B356" s="67"/>
      <c r="C356" s="67"/>
      <c r="D356" s="68"/>
      <c r="E356" s="369"/>
      <c r="F356" s="480"/>
    </row>
    <row r="357" spans="1:6">
      <c r="A357" s="477"/>
      <c r="B357" s="67"/>
      <c r="C357" s="67"/>
      <c r="D357" s="68"/>
      <c r="E357" s="369"/>
      <c r="F357" s="480"/>
    </row>
    <row r="358" spans="1:6">
      <c r="A358" s="477"/>
      <c r="B358" s="67"/>
      <c r="C358" s="67"/>
      <c r="D358" s="68"/>
      <c r="E358" s="369"/>
      <c r="F358" s="480"/>
    </row>
    <row r="359" spans="1:6">
      <c r="A359" s="477"/>
      <c r="B359" s="67"/>
      <c r="C359" s="67"/>
      <c r="D359" s="68"/>
      <c r="E359" s="369"/>
      <c r="F359" s="480"/>
    </row>
    <row r="360" spans="1:6">
      <c r="A360" s="477"/>
      <c r="B360" s="67"/>
      <c r="C360" s="67"/>
      <c r="D360" s="68"/>
      <c r="E360" s="369"/>
      <c r="F360" s="480"/>
    </row>
    <row r="361" spans="1:6">
      <c r="A361" s="477"/>
      <c r="B361" s="67"/>
      <c r="C361" s="67"/>
      <c r="D361" s="68"/>
      <c r="E361" s="369"/>
      <c r="F361" s="480"/>
    </row>
    <row r="362" spans="1:6">
      <c r="A362" s="477"/>
      <c r="B362" s="67"/>
      <c r="C362" s="67"/>
      <c r="D362" s="68"/>
      <c r="E362" s="369"/>
      <c r="F362" s="480"/>
    </row>
    <row r="363" spans="1:6">
      <c r="A363" s="477"/>
      <c r="B363" s="67"/>
      <c r="C363" s="67"/>
      <c r="D363" s="68"/>
      <c r="E363" s="369"/>
      <c r="F363" s="480"/>
    </row>
    <row r="364" spans="1:6">
      <c r="A364" s="477"/>
      <c r="B364" s="67"/>
      <c r="C364" s="67"/>
      <c r="D364" s="68"/>
      <c r="E364" s="369"/>
      <c r="F364" s="480"/>
    </row>
    <row r="365" spans="1:6">
      <c r="A365" s="477"/>
      <c r="B365" s="67"/>
      <c r="C365" s="67"/>
      <c r="D365" s="68"/>
      <c r="E365" s="369"/>
      <c r="F365" s="480"/>
    </row>
    <row r="366" spans="1:6">
      <c r="A366" s="477"/>
      <c r="B366" s="67"/>
      <c r="C366" s="67"/>
      <c r="D366" s="68"/>
      <c r="E366" s="369"/>
      <c r="F366" s="480"/>
    </row>
    <row r="367" spans="1:6">
      <c r="A367" s="477"/>
      <c r="B367" s="67"/>
      <c r="C367" s="67"/>
      <c r="D367" s="68"/>
      <c r="E367" s="369"/>
      <c r="F367" s="480"/>
    </row>
    <row r="368" spans="1:6">
      <c r="A368" s="477"/>
      <c r="B368" s="67"/>
      <c r="C368" s="67"/>
      <c r="D368" s="68"/>
      <c r="E368" s="369"/>
      <c r="F368" s="480"/>
    </row>
    <row r="369" spans="1:6">
      <c r="A369" s="477"/>
      <c r="B369" s="67"/>
      <c r="C369" s="67"/>
      <c r="D369" s="68"/>
      <c r="E369" s="369"/>
      <c r="F369" s="480"/>
    </row>
    <row r="370" spans="1:6">
      <c r="A370" s="477"/>
      <c r="B370" s="67"/>
      <c r="C370" s="67"/>
      <c r="D370" s="68"/>
      <c r="E370" s="369"/>
      <c r="F370" s="480"/>
    </row>
    <row r="371" spans="1:6">
      <c r="A371" s="477"/>
      <c r="B371" s="67"/>
      <c r="C371" s="67"/>
      <c r="D371" s="68"/>
      <c r="E371" s="369"/>
      <c r="F371" s="480"/>
    </row>
    <row r="372" spans="1:6">
      <c r="A372" s="477"/>
      <c r="B372" s="67"/>
      <c r="C372" s="67"/>
      <c r="D372" s="68"/>
      <c r="E372" s="369"/>
      <c r="F372" s="480"/>
    </row>
    <row r="373" spans="1:6">
      <c r="A373" s="477"/>
      <c r="B373" s="67"/>
      <c r="C373" s="67"/>
      <c r="D373" s="68"/>
      <c r="E373" s="369"/>
      <c r="F373" s="480"/>
    </row>
    <row r="374" spans="1:6">
      <c r="A374" s="477"/>
      <c r="B374" s="67"/>
      <c r="C374" s="67"/>
      <c r="D374" s="68"/>
      <c r="E374" s="369"/>
      <c r="F374" s="480"/>
    </row>
    <row r="375" spans="1:6">
      <c r="A375" s="477"/>
      <c r="B375" s="67"/>
      <c r="C375" s="67"/>
      <c r="D375" s="68"/>
      <c r="E375" s="369"/>
      <c r="F375" s="480"/>
    </row>
    <row r="376" spans="1:6">
      <c r="A376" s="477"/>
      <c r="B376" s="67"/>
      <c r="C376" s="67"/>
      <c r="D376" s="68"/>
      <c r="E376" s="369"/>
      <c r="F376" s="480"/>
    </row>
    <row r="377" spans="1:6">
      <c r="A377" s="477"/>
      <c r="B377" s="67"/>
      <c r="C377" s="67"/>
      <c r="D377" s="68"/>
      <c r="E377" s="369"/>
      <c r="F377" s="480"/>
    </row>
    <row r="378" spans="1:6">
      <c r="A378" s="477"/>
      <c r="B378" s="67"/>
      <c r="C378" s="67"/>
      <c r="D378" s="68"/>
      <c r="E378" s="369"/>
      <c r="F378" s="480"/>
    </row>
    <row r="379" spans="1:6">
      <c r="A379" s="477"/>
      <c r="B379" s="67"/>
      <c r="C379" s="67"/>
      <c r="D379" s="68"/>
      <c r="E379" s="369"/>
      <c r="F379" s="480"/>
    </row>
    <row r="380" spans="1:6">
      <c r="A380" s="477"/>
      <c r="B380" s="67"/>
      <c r="C380" s="67"/>
      <c r="D380" s="68"/>
      <c r="E380" s="369"/>
      <c r="F380" s="480"/>
    </row>
    <row r="381" spans="1:6">
      <c r="A381" s="477"/>
      <c r="B381" s="67"/>
      <c r="C381" s="67"/>
      <c r="D381" s="68"/>
      <c r="E381" s="369"/>
      <c r="F381" s="480"/>
    </row>
    <row r="382" spans="1:6">
      <c r="A382" s="477"/>
      <c r="B382" s="67"/>
      <c r="C382" s="67"/>
      <c r="D382" s="68"/>
      <c r="E382" s="369"/>
      <c r="F382" s="480"/>
    </row>
    <row r="383" spans="1:6">
      <c r="A383" s="477"/>
      <c r="B383" s="67"/>
      <c r="C383" s="67"/>
      <c r="D383" s="68"/>
      <c r="E383" s="369"/>
      <c r="F383" s="480"/>
    </row>
    <row r="384" spans="1:6">
      <c r="A384" s="477"/>
      <c r="B384" s="67"/>
      <c r="C384" s="67"/>
      <c r="D384" s="68"/>
      <c r="E384" s="369"/>
      <c r="F384" s="480"/>
    </row>
    <row r="385" spans="1:6">
      <c r="A385" s="477"/>
      <c r="B385" s="67"/>
      <c r="C385" s="67"/>
      <c r="D385" s="68"/>
      <c r="E385" s="369"/>
      <c r="F385" s="480"/>
    </row>
    <row r="386" spans="1:6">
      <c r="A386" s="477"/>
      <c r="B386" s="67"/>
      <c r="C386" s="67"/>
      <c r="D386" s="68"/>
      <c r="E386" s="369"/>
      <c r="F386" s="480"/>
    </row>
    <row r="387" spans="1:6">
      <c r="A387" s="477"/>
      <c r="B387" s="67"/>
      <c r="C387" s="67"/>
      <c r="D387" s="68"/>
      <c r="E387" s="369"/>
      <c r="F387" s="480"/>
    </row>
    <row r="388" spans="1:6">
      <c r="A388" s="477"/>
      <c r="B388" s="67"/>
      <c r="C388" s="67"/>
      <c r="D388" s="68"/>
      <c r="E388" s="369"/>
      <c r="F388" s="480"/>
    </row>
    <row r="389" spans="1:6">
      <c r="A389" s="477"/>
      <c r="B389" s="67"/>
      <c r="C389" s="67"/>
      <c r="D389" s="68"/>
      <c r="E389" s="369"/>
      <c r="F389" s="480"/>
    </row>
    <row r="390" spans="1:6">
      <c r="A390" s="477"/>
      <c r="B390" s="67"/>
      <c r="C390" s="67"/>
      <c r="D390" s="68"/>
      <c r="E390" s="369"/>
      <c r="F390" s="480"/>
    </row>
    <row r="391" spans="1:6">
      <c r="A391" s="477"/>
      <c r="B391" s="67"/>
      <c r="C391" s="67"/>
      <c r="D391" s="68"/>
      <c r="E391" s="369"/>
      <c r="F391" s="480"/>
    </row>
    <row r="392" spans="1:6">
      <c r="A392" s="477"/>
      <c r="B392" s="67"/>
      <c r="C392" s="67"/>
      <c r="D392" s="68"/>
      <c r="E392" s="369"/>
      <c r="F392" s="480"/>
    </row>
    <row r="393" spans="1:6">
      <c r="A393" s="477"/>
      <c r="B393" s="67"/>
      <c r="C393" s="67"/>
      <c r="D393" s="68"/>
      <c r="E393" s="369"/>
      <c r="F393" s="480"/>
    </row>
    <row r="394" spans="1:6">
      <c r="A394" s="477"/>
      <c r="B394" s="67"/>
      <c r="C394" s="67"/>
      <c r="D394" s="68"/>
      <c r="E394" s="369"/>
      <c r="F394" s="480"/>
    </row>
    <row r="395" spans="1:6">
      <c r="A395" s="477"/>
      <c r="B395" s="67"/>
      <c r="C395" s="67"/>
      <c r="D395" s="68"/>
      <c r="E395" s="369"/>
      <c r="F395" s="480"/>
    </row>
    <row r="396" spans="1:6">
      <c r="A396" s="477"/>
      <c r="B396" s="67"/>
      <c r="C396" s="67"/>
      <c r="D396" s="68"/>
      <c r="E396" s="369"/>
      <c r="F396" s="480"/>
    </row>
    <row r="397" spans="1:6">
      <c r="A397" s="477"/>
      <c r="B397" s="67"/>
      <c r="C397" s="67"/>
      <c r="D397" s="68"/>
      <c r="E397" s="369"/>
      <c r="F397" s="480"/>
    </row>
    <row r="398" spans="1:6">
      <c r="A398" s="477"/>
      <c r="B398" s="67"/>
      <c r="C398" s="67"/>
      <c r="D398" s="68"/>
      <c r="E398" s="369"/>
      <c r="F398" s="480"/>
    </row>
    <row r="399" spans="1:6">
      <c r="A399" s="477"/>
      <c r="B399" s="67"/>
      <c r="C399" s="67"/>
      <c r="D399" s="68"/>
      <c r="E399" s="369"/>
      <c r="F399" s="480"/>
    </row>
    <row r="400" spans="1:6">
      <c r="A400" s="477"/>
      <c r="B400" s="67"/>
      <c r="C400" s="67"/>
      <c r="D400" s="68"/>
      <c r="E400" s="369"/>
      <c r="F400" s="480"/>
    </row>
    <row r="401" spans="1:6">
      <c r="A401" s="477"/>
      <c r="B401" s="67"/>
      <c r="C401" s="67"/>
      <c r="D401" s="68"/>
      <c r="E401" s="369"/>
      <c r="F401" s="480"/>
    </row>
    <row r="402" spans="1:6">
      <c r="A402" s="477"/>
      <c r="B402" s="67"/>
      <c r="C402" s="67"/>
      <c r="D402" s="68"/>
      <c r="E402" s="369"/>
      <c r="F402" s="480"/>
    </row>
    <row r="403" spans="1:6">
      <c r="A403" s="477"/>
      <c r="B403" s="67"/>
      <c r="C403" s="67"/>
      <c r="D403" s="68"/>
      <c r="E403" s="369"/>
      <c r="F403" s="480"/>
    </row>
    <row r="404" spans="1:6">
      <c r="A404" s="477"/>
      <c r="B404" s="67"/>
      <c r="C404" s="67"/>
      <c r="D404" s="68"/>
      <c r="E404" s="369"/>
      <c r="F404" s="480"/>
    </row>
    <row r="405" spans="1:6">
      <c r="A405" s="477"/>
      <c r="B405" s="67"/>
      <c r="C405" s="67"/>
      <c r="D405" s="68"/>
      <c r="E405" s="369"/>
      <c r="F405" s="480"/>
    </row>
    <row r="406" spans="1:6">
      <c r="A406" s="477"/>
      <c r="B406" s="67"/>
      <c r="C406" s="67"/>
      <c r="D406" s="68"/>
      <c r="E406" s="369"/>
      <c r="F406" s="480"/>
    </row>
    <row r="407" spans="1:6">
      <c r="A407" s="477"/>
      <c r="B407" s="67"/>
      <c r="C407" s="67"/>
      <c r="D407" s="68"/>
      <c r="E407" s="369"/>
      <c r="F407" s="480"/>
    </row>
    <row r="408" spans="1:6">
      <c r="A408" s="477"/>
      <c r="B408" s="67"/>
      <c r="C408" s="67"/>
      <c r="D408" s="68"/>
      <c r="E408" s="369"/>
      <c r="F408" s="480"/>
    </row>
    <row r="409" spans="1:6">
      <c r="A409" s="477"/>
      <c r="B409" s="67"/>
      <c r="C409" s="67"/>
      <c r="D409" s="68"/>
      <c r="E409" s="369"/>
      <c r="F409" s="480"/>
    </row>
    <row r="410" spans="1:6">
      <c r="A410" s="477"/>
      <c r="B410" s="67"/>
      <c r="C410" s="67"/>
      <c r="D410" s="68"/>
      <c r="E410" s="369"/>
      <c r="F410" s="480"/>
    </row>
    <row r="411" spans="1:6">
      <c r="A411" s="477"/>
      <c r="B411" s="67"/>
      <c r="C411" s="67"/>
      <c r="D411" s="68"/>
      <c r="E411" s="369"/>
      <c r="F411" s="480"/>
    </row>
    <row r="412" spans="1:6">
      <c r="A412" s="477"/>
      <c r="B412" s="67"/>
      <c r="C412" s="67"/>
      <c r="D412" s="68"/>
      <c r="E412" s="369"/>
      <c r="F412" s="480"/>
    </row>
    <row r="413" spans="1:6">
      <c r="A413" s="477"/>
      <c r="B413" s="67"/>
      <c r="C413" s="67"/>
      <c r="D413" s="68"/>
      <c r="E413" s="369"/>
      <c r="F413" s="480"/>
    </row>
    <row r="414" spans="1:6">
      <c r="A414" s="477"/>
      <c r="B414" s="67"/>
      <c r="C414" s="67"/>
      <c r="D414" s="68"/>
      <c r="E414" s="369"/>
      <c r="F414" s="480"/>
    </row>
    <row r="415" spans="1:6">
      <c r="A415" s="477"/>
      <c r="B415" s="67"/>
      <c r="C415" s="67"/>
      <c r="D415" s="68"/>
      <c r="E415" s="369"/>
      <c r="F415" s="480"/>
    </row>
    <row r="416" spans="1:6">
      <c r="A416" s="477"/>
      <c r="B416" s="67"/>
      <c r="C416" s="67"/>
      <c r="D416" s="68"/>
      <c r="E416" s="369"/>
      <c r="F416" s="480"/>
    </row>
    <row r="417" spans="1:6">
      <c r="A417" s="477"/>
      <c r="B417" s="67"/>
      <c r="C417" s="67"/>
      <c r="D417" s="68"/>
      <c r="E417" s="369"/>
      <c r="F417" s="480"/>
    </row>
    <row r="418" spans="1:6">
      <c r="A418" s="477"/>
      <c r="B418" s="67"/>
      <c r="C418" s="67"/>
      <c r="D418" s="68"/>
      <c r="E418" s="369"/>
      <c r="F418" s="480"/>
    </row>
    <row r="419" spans="1:6">
      <c r="A419" s="477"/>
      <c r="B419" s="67"/>
      <c r="C419" s="67"/>
      <c r="D419" s="68"/>
      <c r="E419" s="369"/>
      <c r="F419" s="480"/>
    </row>
    <row r="420" spans="1:6">
      <c r="A420" s="477"/>
      <c r="B420" s="67"/>
      <c r="C420" s="67"/>
      <c r="D420" s="68"/>
      <c r="E420" s="369"/>
      <c r="F420" s="480"/>
    </row>
    <row r="421" spans="1:6">
      <c r="A421" s="477"/>
      <c r="B421" s="67"/>
      <c r="C421" s="67"/>
      <c r="D421" s="68"/>
      <c r="E421" s="369"/>
      <c r="F421" s="480"/>
    </row>
    <row r="422" spans="1:6">
      <c r="A422" s="477"/>
      <c r="B422" s="67"/>
      <c r="C422" s="67"/>
      <c r="D422" s="68"/>
      <c r="E422" s="369"/>
      <c r="F422" s="480"/>
    </row>
    <row r="423" spans="1:6">
      <c r="A423" s="477"/>
      <c r="B423" s="67"/>
      <c r="C423" s="67"/>
      <c r="D423" s="68"/>
      <c r="E423" s="369"/>
      <c r="F423" s="480"/>
    </row>
    <row r="424" spans="1:6">
      <c r="A424" s="477"/>
      <c r="B424" s="67"/>
      <c r="C424" s="67"/>
      <c r="D424" s="68"/>
      <c r="E424" s="369"/>
      <c r="F424" s="480"/>
    </row>
    <row r="425" spans="1:6">
      <c r="A425" s="477"/>
      <c r="B425" s="67"/>
      <c r="C425" s="67"/>
      <c r="D425" s="68"/>
      <c r="E425" s="369"/>
      <c r="F425" s="480"/>
    </row>
    <row r="426" spans="1:6">
      <c r="A426" s="477"/>
      <c r="B426" s="67"/>
      <c r="C426" s="67"/>
      <c r="D426" s="68"/>
      <c r="E426" s="369"/>
      <c r="F426" s="480"/>
    </row>
    <row r="427" spans="1:6">
      <c r="A427" s="477"/>
      <c r="B427" s="67"/>
      <c r="C427" s="67"/>
      <c r="D427" s="68"/>
      <c r="E427" s="369"/>
      <c r="F427" s="480"/>
    </row>
    <row r="428" spans="1:6">
      <c r="A428" s="477"/>
      <c r="B428" s="67"/>
      <c r="C428" s="67"/>
      <c r="D428" s="68"/>
      <c r="E428" s="369"/>
      <c r="F428" s="480"/>
    </row>
    <row r="429" spans="1:6">
      <c r="A429" s="477"/>
      <c r="B429" s="67"/>
      <c r="C429" s="67"/>
      <c r="D429" s="68"/>
      <c r="E429" s="369"/>
      <c r="F429" s="480"/>
    </row>
    <row r="430" spans="1:6">
      <c r="A430" s="477"/>
      <c r="B430" s="67"/>
      <c r="C430" s="67"/>
      <c r="D430" s="68"/>
      <c r="E430" s="369"/>
      <c r="F430" s="480"/>
    </row>
    <row r="431" spans="1:6">
      <c r="A431" s="477"/>
      <c r="B431" s="67"/>
      <c r="C431" s="67"/>
      <c r="D431" s="68"/>
      <c r="E431" s="369"/>
      <c r="F431" s="480"/>
    </row>
    <row r="432" spans="1:6">
      <c r="A432" s="477"/>
      <c r="B432" s="67"/>
      <c r="C432" s="67"/>
      <c r="D432" s="68"/>
      <c r="E432" s="369"/>
      <c r="F432" s="480"/>
    </row>
    <row r="433" spans="1:6">
      <c r="A433" s="477"/>
      <c r="B433" s="67"/>
      <c r="C433" s="67"/>
      <c r="D433" s="68"/>
      <c r="E433" s="369"/>
      <c r="F433" s="480"/>
    </row>
    <row r="434" spans="1:6">
      <c r="A434" s="477"/>
      <c r="B434" s="67"/>
      <c r="C434" s="67"/>
      <c r="D434" s="68"/>
      <c r="E434" s="369"/>
      <c r="F434" s="480"/>
    </row>
    <row r="435" spans="1:6">
      <c r="A435" s="477"/>
      <c r="B435" s="67"/>
      <c r="C435" s="67"/>
      <c r="D435" s="68"/>
      <c r="E435" s="369"/>
      <c r="F435" s="480"/>
    </row>
    <row r="436" spans="1:6">
      <c r="A436" s="477"/>
      <c r="B436" s="67"/>
      <c r="C436" s="67"/>
      <c r="D436" s="68"/>
      <c r="E436" s="369"/>
      <c r="F436" s="480"/>
    </row>
    <row r="437" spans="1:6">
      <c r="A437" s="477"/>
      <c r="B437" s="67"/>
      <c r="C437" s="67"/>
      <c r="D437" s="68"/>
      <c r="E437" s="369"/>
      <c r="F437" s="480"/>
    </row>
    <row r="438" spans="1:6">
      <c r="A438" s="477"/>
      <c r="B438" s="67"/>
      <c r="C438" s="67"/>
      <c r="D438" s="68"/>
      <c r="E438" s="369"/>
      <c r="F438" s="480"/>
    </row>
    <row r="439" spans="1:6">
      <c r="A439" s="477"/>
      <c r="B439" s="67"/>
      <c r="C439" s="67"/>
      <c r="D439" s="68"/>
      <c r="E439" s="369"/>
      <c r="F439" s="480"/>
    </row>
    <row r="440" spans="1:6">
      <c r="A440" s="477"/>
      <c r="B440" s="67"/>
      <c r="C440" s="67"/>
      <c r="D440" s="68"/>
      <c r="E440" s="369"/>
      <c r="F440" s="480"/>
    </row>
    <row r="441" spans="1:6">
      <c r="A441" s="477"/>
      <c r="B441" s="67"/>
      <c r="C441" s="67"/>
      <c r="D441" s="68"/>
      <c r="E441" s="369"/>
      <c r="F441" s="480"/>
    </row>
    <row r="442" spans="1:6">
      <c r="A442" s="477"/>
      <c r="B442" s="67"/>
      <c r="C442" s="67"/>
      <c r="D442" s="68"/>
      <c r="E442" s="369"/>
      <c r="F442" s="480"/>
    </row>
    <row r="443" spans="1:6">
      <c r="A443" s="477"/>
      <c r="B443" s="67"/>
      <c r="C443" s="67"/>
      <c r="D443" s="68"/>
      <c r="E443" s="369"/>
      <c r="F443" s="480"/>
    </row>
    <row r="444" spans="1:6">
      <c r="A444" s="477"/>
      <c r="B444" s="67"/>
      <c r="C444" s="67"/>
      <c r="D444" s="68"/>
      <c r="E444" s="369"/>
      <c r="F444" s="480"/>
    </row>
    <row r="445" spans="1:6">
      <c r="A445" s="477"/>
      <c r="B445" s="67"/>
      <c r="C445" s="67"/>
      <c r="D445" s="68"/>
      <c r="E445" s="369"/>
      <c r="F445" s="480"/>
    </row>
    <row r="446" spans="1:6">
      <c r="A446" s="477"/>
      <c r="B446" s="67"/>
      <c r="C446" s="67"/>
      <c r="D446" s="68"/>
      <c r="E446" s="369"/>
      <c r="F446" s="480"/>
    </row>
    <row r="447" spans="1:6">
      <c r="A447" s="477"/>
      <c r="B447" s="67"/>
      <c r="C447" s="67"/>
      <c r="D447" s="68"/>
      <c r="E447" s="369"/>
      <c r="F447" s="480"/>
    </row>
    <row r="448" spans="1:6">
      <c r="A448" s="477"/>
      <c r="B448" s="67"/>
      <c r="C448" s="67"/>
      <c r="D448" s="68"/>
      <c r="E448" s="369"/>
      <c r="F448" s="480"/>
    </row>
    <row r="449" spans="1:6">
      <c r="A449" s="477"/>
      <c r="B449" s="67"/>
      <c r="C449" s="67"/>
      <c r="D449" s="68"/>
      <c r="E449" s="369"/>
      <c r="F449" s="480"/>
    </row>
    <row r="450" spans="1:6">
      <c r="A450" s="477"/>
      <c r="B450" s="67"/>
      <c r="C450" s="67"/>
      <c r="D450" s="68"/>
      <c r="E450" s="369"/>
      <c r="F450" s="480"/>
    </row>
    <row r="451" spans="1:6">
      <c r="A451" s="477"/>
      <c r="B451" s="67"/>
      <c r="C451" s="67"/>
      <c r="D451" s="68"/>
      <c r="E451" s="369"/>
      <c r="F451" s="480"/>
    </row>
    <row r="452" spans="1:6">
      <c r="A452" s="477"/>
      <c r="B452" s="67"/>
      <c r="C452" s="67"/>
      <c r="D452" s="68"/>
      <c r="E452" s="369"/>
      <c r="F452" s="480"/>
    </row>
    <row r="453" spans="1:6">
      <c r="A453" s="477"/>
      <c r="B453" s="67"/>
      <c r="C453" s="67"/>
      <c r="D453" s="68"/>
      <c r="E453" s="369"/>
      <c r="F453" s="480"/>
    </row>
    <row r="454" spans="1:6">
      <c r="A454" s="477"/>
      <c r="B454" s="67"/>
      <c r="C454" s="67"/>
      <c r="D454" s="68"/>
      <c r="E454" s="369"/>
      <c r="F454" s="480"/>
    </row>
    <row r="455" spans="1:6">
      <c r="A455" s="477"/>
      <c r="B455" s="67"/>
      <c r="C455" s="67"/>
      <c r="D455" s="68"/>
      <c r="E455" s="369"/>
      <c r="F455" s="480"/>
    </row>
    <row r="456" spans="1:6">
      <c r="A456" s="477"/>
      <c r="B456" s="67"/>
      <c r="C456" s="67"/>
      <c r="D456" s="68"/>
      <c r="E456" s="369"/>
      <c r="F456" s="480"/>
    </row>
    <row r="457" spans="1:6">
      <c r="A457" s="477"/>
      <c r="B457" s="67"/>
      <c r="C457" s="67"/>
      <c r="D457" s="68"/>
      <c r="E457" s="369"/>
      <c r="F457" s="480"/>
    </row>
    <row r="458" spans="1:6">
      <c r="A458" s="477"/>
      <c r="B458" s="67"/>
      <c r="C458" s="67"/>
      <c r="D458" s="68"/>
      <c r="E458" s="369"/>
      <c r="F458" s="480"/>
    </row>
    <row r="459" spans="1:6">
      <c r="A459" s="477"/>
      <c r="B459" s="67"/>
      <c r="C459" s="67"/>
      <c r="D459" s="68"/>
      <c r="E459" s="369"/>
      <c r="F459" s="480"/>
    </row>
    <row r="460" spans="1:6">
      <c r="A460" s="477"/>
      <c r="B460" s="67"/>
      <c r="C460" s="67"/>
      <c r="D460" s="68"/>
      <c r="E460" s="369"/>
      <c r="F460" s="480"/>
    </row>
    <row r="461" spans="1:6">
      <c r="A461" s="477"/>
      <c r="B461" s="67"/>
      <c r="C461" s="67"/>
      <c r="D461" s="68"/>
      <c r="E461" s="369"/>
      <c r="F461" s="480"/>
    </row>
    <row r="462" spans="1:6">
      <c r="A462" s="477"/>
      <c r="B462" s="67"/>
      <c r="C462" s="67"/>
      <c r="D462" s="68"/>
      <c r="E462" s="369"/>
      <c r="F462" s="480"/>
    </row>
    <row r="463" spans="1:6">
      <c r="A463" s="477"/>
      <c r="B463" s="67"/>
      <c r="C463" s="67"/>
      <c r="D463" s="68"/>
      <c r="E463" s="369"/>
      <c r="F463" s="480"/>
    </row>
    <row r="464" spans="1:6">
      <c r="A464" s="477"/>
      <c r="B464" s="67"/>
      <c r="C464" s="67"/>
      <c r="D464" s="68"/>
      <c r="E464" s="369"/>
      <c r="F464" s="480"/>
    </row>
    <row r="465" spans="1:6">
      <c r="A465" s="477"/>
      <c r="B465" s="67"/>
      <c r="C465" s="67"/>
      <c r="D465" s="68"/>
      <c r="E465" s="369"/>
      <c r="F465" s="480"/>
    </row>
  </sheetData>
  <mergeCells count="1">
    <mergeCell ref="B9:B18"/>
  </mergeCells>
  <phoneticPr fontId="0" type="noConversion"/>
  <pageMargins left="0.59055118110236227" right="0.59055118110236227" top="0.78740157480314965" bottom="0.62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B83"/>
  <sheetViews>
    <sheetView zoomScaleNormal="75" workbookViewId="0">
      <selection activeCell="A4" sqref="A4"/>
    </sheetView>
  </sheetViews>
  <sheetFormatPr defaultColWidth="9.1796875" defaultRowHeight="12.5"/>
  <cols>
    <col min="1" max="1" width="14.6328125" style="375" customWidth="1"/>
    <col min="2" max="2" width="14.1796875" style="69" customWidth="1"/>
    <col min="3" max="3" width="18.453125" style="82" customWidth="1"/>
    <col min="4" max="4" width="10.54296875" style="69" customWidth="1"/>
    <col min="5" max="5" width="15" style="69" customWidth="1"/>
    <col min="6" max="6" width="11.1796875" style="69" customWidth="1"/>
    <col min="7" max="7" width="9.54296875" style="362" customWidth="1"/>
    <col min="8" max="8" width="11.453125" style="69" customWidth="1"/>
    <col min="9" max="10" width="8.54296875" style="69" customWidth="1"/>
    <col min="11" max="11" width="13.54296875" style="353" customWidth="1"/>
    <col min="12" max="12" width="7.453125" style="69" bestFit="1" customWidth="1"/>
    <col min="13" max="13" width="12.453125" style="354" customWidth="1"/>
    <col min="14" max="14" width="9" style="442" bestFit="1" customWidth="1"/>
    <col min="15" max="15" width="9" style="442" customWidth="1"/>
    <col min="16" max="16" width="11.6328125" style="68" customWidth="1"/>
    <col min="17" max="17" width="11.08984375" style="633" customWidth="1"/>
    <col min="18" max="18" width="11.453125" style="69" customWidth="1"/>
    <col min="19" max="19" width="13.81640625" style="69" customWidth="1"/>
    <col min="20" max="20" width="11.453125" style="69" customWidth="1"/>
    <col min="21" max="21" width="13.81640625" style="69" customWidth="1"/>
    <col min="22" max="23" width="11.453125" style="69" customWidth="1"/>
    <col min="24" max="24" width="12.1796875" style="69" customWidth="1"/>
    <col min="25" max="25" width="9.1796875" style="69"/>
    <col min="26" max="26" width="10.453125" style="69" customWidth="1"/>
    <col min="27" max="27" width="10.54296875" style="69" customWidth="1"/>
    <col min="28" max="16384" width="9.1796875" style="69"/>
  </cols>
  <sheetData>
    <row r="1" spans="1:28" ht="18">
      <c r="A1" s="657" t="s">
        <v>793</v>
      </c>
      <c r="B1" s="63" t="s">
        <v>4739</v>
      </c>
      <c r="C1" s="236"/>
      <c r="D1" s="64"/>
      <c r="E1" s="64"/>
      <c r="F1" s="65"/>
      <c r="G1" s="357"/>
      <c r="H1" s="65"/>
      <c r="I1" s="65"/>
      <c r="J1" s="282"/>
      <c r="K1" s="1095"/>
      <c r="L1" s="65"/>
      <c r="M1" s="1096"/>
      <c r="N1" s="510"/>
      <c r="O1" s="510"/>
      <c r="P1" s="533"/>
      <c r="Q1" s="632"/>
      <c r="R1" s="158"/>
      <c r="S1" s="158"/>
      <c r="T1" s="158"/>
      <c r="U1" s="158"/>
      <c r="V1" s="158"/>
      <c r="W1" s="67"/>
      <c r="X1" s="67"/>
      <c r="Y1" s="67"/>
      <c r="Z1" s="67"/>
      <c r="AA1" s="67"/>
      <c r="AB1" s="67"/>
    </row>
    <row r="2" spans="1:28" ht="30.75" customHeight="1" thickBot="1">
      <c r="A2" s="658"/>
      <c r="B2" s="70"/>
      <c r="C2" s="211"/>
      <c r="D2" s="70"/>
      <c r="E2" s="70"/>
      <c r="F2" s="70"/>
      <c r="G2" s="288"/>
      <c r="H2" s="70"/>
      <c r="I2" s="70"/>
      <c r="J2" s="70"/>
      <c r="K2" s="1097"/>
      <c r="L2" s="70"/>
      <c r="M2" s="1098"/>
      <c r="N2" s="509"/>
      <c r="O2" s="509"/>
      <c r="P2" s="534"/>
      <c r="Q2" s="632"/>
      <c r="R2" s="67"/>
      <c r="S2" s="72"/>
      <c r="T2" s="67"/>
      <c r="U2" s="72"/>
      <c r="V2" s="67"/>
      <c r="W2" s="67"/>
      <c r="X2" s="67"/>
      <c r="Y2" s="67"/>
      <c r="Z2" s="67"/>
      <c r="AA2" s="67"/>
      <c r="AB2" s="67"/>
    </row>
    <row r="3" spans="1:28" ht="30.25" customHeight="1" thickBot="1">
      <c r="A3" s="659" t="s">
        <v>72</v>
      </c>
      <c r="B3" s="317" t="s">
        <v>81</v>
      </c>
      <c r="C3" s="61" t="s">
        <v>82</v>
      </c>
      <c r="D3" s="61" t="s">
        <v>807</v>
      </c>
      <c r="E3" s="220" t="s">
        <v>3068</v>
      </c>
      <c r="F3" s="104" t="s">
        <v>83</v>
      </c>
      <c r="G3" s="340" t="s">
        <v>89</v>
      </c>
      <c r="H3" s="61" t="s">
        <v>84</v>
      </c>
      <c r="I3" s="61" t="s">
        <v>85</v>
      </c>
      <c r="J3" s="61" t="s">
        <v>86</v>
      </c>
      <c r="K3" s="356" t="s">
        <v>87</v>
      </c>
      <c r="L3" s="61" t="s">
        <v>88</v>
      </c>
      <c r="M3" s="1099" t="s">
        <v>1184</v>
      </c>
      <c r="N3" s="559" t="s">
        <v>2711</v>
      </c>
      <c r="O3" s="104" t="s">
        <v>1305</v>
      </c>
      <c r="P3" s="514" t="s">
        <v>3824</v>
      </c>
      <c r="Q3" s="632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8" ht="13.5" thickTop="1">
      <c r="A4" s="2375" t="s">
        <v>2926</v>
      </c>
      <c r="B4" s="618" t="s">
        <v>195</v>
      </c>
      <c r="C4" s="619" t="s">
        <v>529</v>
      </c>
      <c r="D4" s="620" t="s">
        <v>200</v>
      </c>
      <c r="E4" s="621" t="s">
        <v>796</v>
      </c>
      <c r="F4" s="1801">
        <v>380</v>
      </c>
      <c r="G4" s="638">
        <v>4.2</v>
      </c>
      <c r="H4" s="1801">
        <v>3</v>
      </c>
      <c r="I4" s="360">
        <v>12.6</v>
      </c>
      <c r="J4" s="2681">
        <v>970</v>
      </c>
      <c r="K4" s="2682">
        <v>610</v>
      </c>
      <c r="L4" s="2682">
        <f>K4/I4</f>
        <v>48.412698412698411</v>
      </c>
      <c r="M4" s="2683">
        <f>L4*(1-(VLOOKUP(A4,'Cennik numeryczny'!$A$2:$N$1462,14,FALSE)))</f>
        <v>48.412698412698411</v>
      </c>
      <c r="N4" s="564" t="str">
        <f>VLOOKUP($A4,'Cennik numeryczny'!$A$2:K1857,10,FALSE)</f>
        <v>A</v>
      </c>
      <c r="O4" s="783">
        <f>VLOOKUP($A4,'Cennik numeryczny'!$A$2:$K$1857,11,FALSE)</f>
        <v>12.6</v>
      </c>
      <c r="P4" s="522" t="s">
        <v>3825</v>
      </c>
      <c r="Q4" s="503"/>
      <c r="R4" s="353"/>
      <c r="S4" s="77"/>
      <c r="T4" s="76"/>
      <c r="U4" s="77"/>
      <c r="V4" s="76"/>
      <c r="W4" s="67"/>
      <c r="X4" s="88"/>
      <c r="Y4" s="159"/>
      <c r="Z4" s="76"/>
      <c r="AA4" s="80"/>
      <c r="AB4" s="67"/>
    </row>
    <row r="5" spans="1:28">
      <c r="A5" s="660" t="s">
        <v>188</v>
      </c>
      <c r="B5" s="67"/>
      <c r="C5" s="223" t="s">
        <v>676</v>
      </c>
      <c r="D5" s="67"/>
      <c r="E5" s="280"/>
      <c r="F5" s="111">
        <v>290</v>
      </c>
      <c r="G5" s="358">
        <v>5</v>
      </c>
      <c r="H5" s="144">
        <v>3</v>
      </c>
      <c r="I5" s="283">
        <v>15</v>
      </c>
      <c r="J5" s="111">
        <v>990</v>
      </c>
      <c r="K5" s="1380">
        <v>520.22500000000002</v>
      </c>
      <c r="L5" s="1380">
        <f t="shared" ref="L5:L11" si="0">K5/I5</f>
        <v>34.681666666666665</v>
      </c>
      <c r="M5" s="2359">
        <f>L5*(1-(VLOOKUP(A5,'Cennik numeryczny'!$A$2:$N$1462,14,FALSE)))</f>
        <v>34.681666666666665</v>
      </c>
      <c r="N5" s="564" t="str">
        <f>VLOOKUP($A5,'Cennik numeryczny'!$A$2:K1858,10,FALSE)</f>
        <v>A</v>
      </c>
      <c r="O5" s="783">
        <f>VLOOKUP($A5,'Cennik numeryczny'!$A$2:$K$1857,11,FALSE)</f>
        <v>15</v>
      </c>
      <c r="P5" s="522" t="s">
        <v>3825</v>
      </c>
      <c r="Q5" s="503"/>
      <c r="R5" s="353"/>
      <c r="S5" s="77"/>
      <c r="T5" s="76"/>
      <c r="U5" s="77"/>
      <c r="V5" s="76"/>
      <c r="W5" s="67"/>
      <c r="X5" s="88"/>
      <c r="Y5" s="159"/>
      <c r="Z5" s="76"/>
      <c r="AA5" s="80"/>
      <c r="AB5" s="67"/>
    </row>
    <row r="6" spans="1:28" ht="13">
      <c r="A6" s="381" t="s">
        <v>189</v>
      </c>
      <c r="B6" s="275"/>
      <c r="C6" s="223" t="s">
        <v>680</v>
      </c>
      <c r="D6" s="276"/>
      <c r="E6" s="274"/>
      <c r="F6" s="708">
        <v>175</v>
      </c>
      <c r="G6" s="358">
        <v>6.5</v>
      </c>
      <c r="H6" s="144">
        <v>3</v>
      </c>
      <c r="I6" s="283">
        <v>19.5</v>
      </c>
      <c r="J6" s="144">
        <v>955.5</v>
      </c>
      <c r="K6" s="1380">
        <v>608.04250000000002</v>
      </c>
      <c r="L6" s="1380">
        <f t="shared" si="0"/>
        <v>31.181666666666668</v>
      </c>
      <c r="M6" s="2359">
        <f>L6*(1-(VLOOKUP(A6,'Cennik numeryczny'!$A$2:$N$1462,14,FALSE)))</f>
        <v>31.181666666666668</v>
      </c>
      <c r="N6" s="564" t="str">
        <f>VLOOKUP($A6,'Cennik numeryczny'!$A$2:K1859,10,FALSE)</f>
        <v>A</v>
      </c>
      <c r="O6" s="783">
        <f>VLOOKUP($A6,'Cennik numeryczny'!$A$2:$K$1857,11,FALSE)</f>
        <v>19.5</v>
      </c>
      <c r="P6" s="522" t="s">
        <v>3825</v>
      </c>
      <c r="Q6" s="503"/>
      <c r="R6" s="353"/>
      <c r="S6" s="77"/>
      <c r="T6" s="76"/>
      <c r="U6" s="77"/>
      <c r="V6" s="76"/>
      <c r="W6" s="67"/>
      <c r="X6" s="88"/>
      <c r="Y6" s="159"/>
      <c r="Z6" s="76"/>
      <c r="AA6" s="80"/>
      <c r="AB6" s="67"/>
    </row>
    <row r="7" spans="1:28" ht="13">
      <c r="A7" s="381" t="s">
        <v>190</v>
      </c>
      <c r="B7" s="275"/>
      <c r="C7" s="223" t="s">
        <v>675</v>
      </c>
      <c r="D7" s="276"/>
      <c r="E7" s="274"/>
      <c r="F7" s="708">
        <v>115</v>
      </c>
      <c r="G7" s="358">
        <v>6.5</v>
      </c>
      <c r="H7" s="144">
        <v>3</v>
      </c>
      <c r="I7" s="283">
        <v>19.5</v>
      </c>
      <c r="J7" s="144">
        <v>955.5</v>
      </c>
      <c r="K7" s="1380">
        <v>600.57249999999988</v>
      </c>
      <c r="L7" s="1380">
        <f t="shared" si="0"/>
        <v>30.798589743589737</v>
      </c>
      <c r="M7" s="2359">
        <f>L7*(1-(VLOOKUP(A7,'Cennik numeryczny'!$A$2:$N$1462,14,FALSE)))</f>
        <v>30.798589743589737</v>
      </c>
      <c r="N7" s="564" t="str">
        <f>VLOOKUP($A7,'Cennik numeryczny'!$A$2:K1860,10,FALSE)</f>
        <v>A</v>
      </c>
      <c r="O7" s="783">
        <f>VLOOKUP($A7,'Cennik numeryczny'!$A$2:$K$1857,11,FALSE)</f>
        <v>19.5</v>
      </c>
      <c r="P7" s="522" t="s">
        <v>3825</v>
      </c>
      <c r="Q7" s="503"/>
      <c r="R7" s="353"/>
      <c r="S7" s="77"/>
      <c r="T7" s="76"/>
      <c r="U7" s="77"/>
      <c r="V7" s="76"/>
      <c r="W7" s="67"/>
      <c r="X7" s="88"/>
      <c r="Y7" s="159"/>
      <c r="Z7" s="76"/>
      <c r="AA7" s="80"/>
      <c r="AB7" s="67"/>
    </row>
    <row r="8" spans="1:28" ht="13.5" thickBot="1">
      <c r="A8" s="384" t="s">
        <v>191</v>
      </c>
      <c r="B8" s="607"/>
      <c r="C8" s="226" t="s">
        <v>677</v>
      </c>
      <c r="D8" s="278"/>
      <c r="E8" s="278"/>
      <c r="F8" s="709">
        <v>68</v>
      </c>
      <c r="G8" s="359">
        <v>6</v>
      </c>
      <c r="H8" s="145">
        <v>3</v>
      </c>
      <c r="I8" s="286">
        <v>18</v>
      </c>
      <c r="J8" s="279">
        <v>882</v>
      </c>
      <c r="K8" s="1381">
        <v>544.74000000000012</v>
      </c>
      <c r="L8" s="1381">
        <f t="shared" si="0"/>
        <v>30.263333333333339</v>
      </c>
      <c r="M8" s="2360">
        <f>L8*(1-(VLOOKUP(A8,'Cennik numeryczny'!$A$2:$N$1462,14,FALSE)))</f>
        <v>30.263333333333339</v>
      </c>
      <c r="N8" s="565" t="str">
        <f>VLOOKUP($A8,'Cennik numeryczny'!$A$2:K1861,10,FALSE)</f>
        <v>A</v>
      </c>
      <c r="O8" s="784">
        <f>VLOOKUP($A8,'Cennik numeryczny'!$A$2:$K$1857,11,FALSE)</f>
        <v>18</v>
      </c>
      <c r="P8" s="524" t="s">
        <v>3825</v>
      </c>
      <c r="Q8" s="503"/>
      <c r="R8" s="353"/>
      <c r="S8" s="77"/>
      <c r="T8" s="76"/>
      <c r="U8" s="77"/>
      <c r="V8" s="76"/>
      <c r="W8" s="67"/>
      <c r="X8" s="88"/>
      <c r="Y8" s="159"/>
      <c r="Z8" s="76"/>
      <c r="AA8" s="80"/>
      <c r="AB8" s="67"/>
    </row>
    <row r="9" spans="1:28" ht="13.5" thickTop="1">
      <c r="A9" s="383" t="s">
        <v>192</v>
      </c>
      <c r="B9" s="273" t="s">
        <v>196</v>
      </c>
      <c r="C9" s="223" t="s">
        <v>676</v>
      </c>
      <c r="D9" s="274" t="s">
        <v>13</v>
      </c>
      <c r="E9" s="274" t="s">
        <v>796</v>
      </c>
      <c r="F9" s="710">
        <v>285</v>
      </c>
      <c r="G9" s="360">
        <v>5</v>
      </c>
      <c r="H9" s="144">
        <v>3</v>
      </c>
      <c r="I9" s="283">
        <v>15</v>
      </c>
      <c r="J9" s="181">
        <v>990</v>
      </c>
      <c r="K9" s="1380">
        <v>542.005</v>
      </c>
      <c r="L9" s="1380">
        <f t="shared" si="0"/>
        <v>36.133666666666663</v>
      </c>
      <c r="M9" s="2359">
        <f>L9*(1-(VLOOKUP(A9,'Cennik numeryczny'!$A$2:$N$1462,14,FALSE)))</f>
        <v>36.133666666666663</v>
      </c>
      <c r="N9" s="564" t="str">
        <f>VLOOKUP($A9,'Cennik numeryczny'!$A$2:K1862,10,FALSE)</f>
        <v>A</v>
      </c>
      <c r="O9" s="783">
        <f>VLOOKUP($A9,'Cennik numeryczny'!$A$2:$K$1857,11,FALSE)</f>
        <v>15</v>
      </c>
      <c r="P9" s="522" t="s">
        <v>3825</v>
      </c>
      <c r="Q9" s="503"/>
      <c r="R9" s="353"/>
      <c r="S9" s="77"/>
      <c r="T9" s="76"/>
      <c r="U9" s="77"/>
      <c r="V9" s="76"/>
      <c r="W9" s="67"/>
      <c r="X9" s="88"/>
      <c r="Y9" s="159"/>
      <c r="Z9" s="76"/>
      <c r="AA9" s="80"/>
      <c r="AB9" s="67"/>
    </row>
    <row r="10" spans="1:28" ht="13">
      <c r="A10" s="383" t="s">
        <v>193</v>
      </c>
      <c r="B10" s="273"/>
      <c r="C10" s="223" t="s">
        <v>674</v>
      </c>
      <c r="D10" s="274"/>
      <c r="E10" s="274"/>
      <c r="F10" s="710">
        <v>175</v>
      </c>
      <c r="G10" s="358">
        <v>5</v>
      </c>
      <c r="H10" s="144">
        <v>3</v>
      </c>
      <c r="I10" s="283">
        <v>15</v>
      </c>
      <c r="J10" s="181">
        <v>990</v>
      </c>
      <c r="K10" s="1380">
        <v>472.40500000000003</v>
      </c>
      <c r="L10" s="1380">
        <f t="shared" si="0"/>
        <v>31.49366666666667</v>
      </c>
      <c r="M10" s="2359">
        <f>L10*(1-(VLOOKUP(A10,'Cennik numeryczny'!$A$2:$N$1462,14,FALSE)))</f>
        <v>31.49366666666667</v>
      </c>
      <c r="N10" s="564" t="str">
        <f>VLOOKUP($A10,'Cennik numeryczny'!$A$2:K1863,10,FALSE)</f>
        <v>A</v>
      </c>
      <c r="O10" s="783">
        <f>VLOOKUP($A10,'Cennik numeryczny'!$A$2:$K$1857,11,FALSE)</f>
        <v>15</v>
      </c>
      <c r="P10" s="522" t="s">
        <v>3825</v>
      </c>
      <c r="Q10" s="503"/>
      <c r="R10" s="353"/>
      <c r="S10" s="77"/>
      <c r="T10" s="76"/>
      <c r="U10" s="77"/>
      <c r="V10" s="76"/>
      <c r="W10" s="67"/>
      <c r="X10" s="88"/>
      <c r="Y10" s="159"/>
      <c r="Z10" s="76"/>
      <c r="AA10" s="80"/>
      <c r="AB10" s="67"/>
    </row>
    <row r="11" spans="1:28" ht="13.5" thickBot="1">
      <c r="A11" s="382" t="s">
        <v>194</v>
      </c>
      <c r="B11" s="277"/>
      <c r="C11" s="226" t="s">
        <v>678</v>
      </c>
      <c r="D11" s="278"/>
      <c r="E11" s="278"/>
      <c r="F11" s="711">
        <v>115</v>
      </c>
      <c r="G11" s="359">
        <v>5</v>
      </c>
      <c r="H11" s="145">
        <v>3</v>
      </c>
      <c r="I11" s="286">
        <v>15</v>
      </c>
      <c r="J11" s="279">
        <v>990</v>
      </c>
      <c r="K11" s="1381">
        <v>457.63500000000005</v>
      </c>
      <c r="L11" s="1381">
        <f t="shared" si="0"/>
        <v>30.509000000000004</v>
      </c>
      <c r="M11" s="2360">
        <f>L11*(1-(VLOOKUP(A11,'Cennik numeryczny'!$A$2:$N$1462,14,FALSE)))</f>
        <v>30.509000000000004</v>
      </c>
      <c r="N11" s="565" t="str">
        <f>VLOOKUP($A11,'Cennik numeryczny'!$A$2:K1864,10,FALSE)</f>
        <v>A</v>
      </c>
      <c r="O11" s="784">
        <f>VLOOKUP($A11,'Cennik numeryczny'!$A$2:$K$1857,11,FALSE)</f>
        <v>15</v>
      </c>
      <c r="P11" s="524" t="s">
        <v>3825</v>
      </c>
      <c r="Q11" s="503"/>
      <c r="R11" s="353"/>
      <c r="S11" s="77"/>
      <c r="T11" s="76"/>
      <c r="U11" s="77"/>
      <c r="V11" s="76"/>
      <c r="W11" s="67"/>
      <c r="X11" s="88"/>
      <c r="Y11" s="159"/>
      <c r="Z11" s="76"/>
      <c r="AA11" s="80"/>
      <c r="AB11" s="67"/>
    </row>
    <row r="12" spans="1:28" s="738" customFormat="1" ht="13.5" thickTop="1">
      <c r="A12" s="997">
        <v>4659202510</v>
      </c>
      <c r="B12" s="1003" t="s">
        <v>4650</v>
      </c>
      <c r="C12" s="912" t="s">
        <v>529</v>
      </c>
      <c r="D12" s="998" t="s">
        <v>13</v>
      </c>
      <c r="E12" s="998" t="s">
        <v>4651</v>
      </c>
      <c r="F12" s="999">
        <v>193</v>
      </c>
      <c r="G12" s="1000">
        <v>2.1</v>
      </c>
      <c r="H12" s="999">
        <v>6</v>
      </c>
      <c r="I12" s="1001">
        <v>12.6</v>
      </c>
      <c r="J12" s="999">
        <v>970.2</v>
      </c>
      <c r="K12" s="1383">
        <v>566.34500000000003</v>
      </c>
      <c r="L12" s="1383">
        <f t="shared" ref="L12:L19" si="1">K12/I12</f>
        <v>44.948015873015876</v>
      </c>
      <c r="M12" s="2362">
        <f>L12*(1-(VLOOKUP(A12,'Cennik numeryczny'!$A$2:$N$1462,14,FALSE)))</f>
        <v>44.948015873015876</v>
      </c>
      <c r="N12" s="805" t="str">
        <f>VLOOKUP($A12,'Cennik numeryczny'!$A$2:K1872,10,FALSE)</f>
        <v>A</v>
      </c>
      <c r="O12" s="791">
        <f>VLOOKUP($A12,'Cennik numeryczny'!$A$2:$K$1857,11,FALSE)</f>
        <v>12.6</v>
      </c>
      <c r="P12" s="622" t="s">
        <v>3825</v>
      </c>
      <c r="Q12" s="503"/>
      <c r="R12" s="353"/>
      <c r="S12" s="819"/>
      <c r="T12" s="818"/>
      <c r="U12" s="819"/>
      <c r="V12" s="818"/>
      <c r="W12" s="743"/>
      <c r="X12" s="820"/>
      <c r="Y12" s="821"/>
      <c r="Z12" s="818"/>
      <c r="AA12" s="822"/>
      <c r="AB12" s="743"/>
    </row>
    <row r="13" spans="1:28" s="738" customFormat="1" ht="13">
      <c r="A13" s="1002" t="s">
        <v>4646</v>
      </c>
      <c r="B13" s="1003"/>
      <c r="C13" s="619" t="s">
        <v>529</v>
      </c>
      <c r="D13" s="998"/>
      <c r="E13" s="998"/>
      <c r="F13" s="708">
        <v>93</v>
      </c>
      <c r="G13" s="1004">
        <v>1</v>
      </c>
      <c r="H13" s="708">
        <v>20</v>
      </c>
      <c r="I13" s="817">
        <v>20</v>
      </c>
      <c r="J13" s="708">
        <v>720</v>
      </c>
      <c r="K13" s="1384">
        <v>1213.4999999999998</v>
      </c>
      <c r="L13" s="1384">
        <f t="shared" si="1"/>
        <v>60.67499999999999</v>
      </c>
      <c r="M13" s="1384">
        <f>L13*(1-(VLOOKUP(A13,'Cennik numeryczny'!$A$2:$N$1462,14,FALSE)))</f>
        <v>60.67499999999999</v>
      </c>
      <c r="N13" s="619" t="str">
        <f>VLOOKUP($A13,'Cennik numeryczny'!$A$2:K1873,10,FALSE)</f>
        <v>A</v>
      </c>
      <c r="O13" s="809">
        <f>VLOOKUP($A13,'Cennik numeryczny'!$A$2:$K$1857,11,FALSE)</f>
        <v>20</v>
      </c>
      <c r="P13" s="623" t="s">
        <v>3825</v>
      </c>
      <c r="Q13" s="503"/>
      <c r="R13" s="353"/>
      <c r="S13" s="819"/>
      <c r="T13" s="818"/>
      <c r="U13" s="819"/>
      <c r="V13" s="818"/>
      <c r="W13" s="743"/>
      <c r="X13" s="820"/>
      <c r="Y13" s="821"/>
      <c r="Z13" s="818"/>
      <c r="AA13" s="822"/>
      <c r="AB13" s="743"/>
    </row>
    <row r="14" spans="1:28" s="738" customFormat="1" ht="13">
      <c r="A14" s="1002">
        <v>4659253510</v>
      </c>
      <c r="B14" s="1003"/>
      <c r="C14" s="619" t="s">
        <v>676</v>
      </c>
      <c r="D14" s="998"/>
      <c r="E14" s="998"/>
      <c r="F14" s="708">
        <v>140</v>
      </c>
      <c r="G14" s="1004">
        <v>2.5</v>
      </c>
      <c r="H14" s="708">
        <v>6</v>
      </c>
      <c r="I14" s="817">
        <v>15</v>
      </c>
      <c r="J14" s="708">
        <v>990</v>
      </c>
      <c r="K14" s="1384">
        <v>551.45500000000004</v>
      </c>
      <c r="L14" s="1384">
        <f t="shared" si="1"/>
        <v>36.763666666666673</v>
      </c>
      <c r="M14" s="1384">
        <f>L14*(1-(VLOOKUP(A14,'Cennik numeryczny'!$A$2:$N$1462,14,FALSE)))</f>
        <v>36.763666666666673</v>
      </c>
      <c r="N14" s="619" t="str">
        <f>VLOOKUP($A14,'Cennik numeryczny'!$A$2:K1874,10,FALSE)</f>
        <v>A</v>
      </c>
      <c r="O14" s="809">
        <f>VLOOKUP($A14,'Cennik numeryczny'!$A$2:$K$1857,11,FALSE)</f>
        <v>15</v>
      </c>
      <c r="P14" s="623" t="s">
        <v>3825</v>
      </c>
      <c r="Q14" s="503"/>
      <c r="R14" s="353"/>
      <c r="S14" s="819"/>
      <c r="T14" s="818"/>
      <c r="U14" s="819"/>
      <c r="V14" s="818"/>
      <c r="W14" s="743"/>
      <c r="X14" s="820"/>
      <c r="Y14" s="821"/>
      <c r="Z14" s="818"/>
      <c r="AA14" s="822"/>
      <c r="AB14" s="743"/>
    </row>
    <row r="15" spans="1:28" s="738" customFormat="1" ht="13">
      <c r="A15" s="1002" t="s">
        <v>4647</v>
      </c>
      <c r="B15" s="1003"/>
      <c r="C15" s="619" t="s">
        <v>676</v>
      </c>
      <c r="D15" s="998"/>
      <c r="E15" s="998"/>
      <c r="F15" s="708">
        <v>55</v>
      </c>
      <c r="G15" s="1004">
        <v>1</v>
      </c>
      <c r="H15" s="708">
        <v>20</v>
      </c>
      <c r="I15" s="817">
        <v>20</v>
      </c>
      <c r="J15" s="708">
        <v>720</v>
      </c>
      <c r="K15" s="1384">
        <v>798.87</v>
      </c>
      <c r="L15" s="1384">
        <f t="shared" si="1"/>
        <v>39.9435</v>
      </c>
      <c r="M15" s="1384">
        <f>L15*(1-(VLOOKUP(A15,'Cennik numeryczny'!$A$2:$N$1462,14,FALSE)))</f>
        <v>39.9435</v>
      </c>
      <c r="N15" s="619" t="str">
        <f>VLOOKUP($A15,'Cennik numeryczny'!$A$2:K1875,10,FALSE)</f>
        <v>A</v>
      </c>
      <c r="O15" s="809">
        <f>VLOOKUP($A15,'Cennik numeryczny'!$A$2:$K$1857,11,FALSE)</f>
        <v>20</v>
      </c>
      <c r="P15" s="623" t="s">
        <v>3825</v>
      </c>
      <c r="Q15" s="503"/>
      <c r="R15" s="353"/>
      <c r="S15" s="819"/>
      <c r="T15" s="818"/>
      <c r="U15" s="819"/>
      <c r="V15" s="818"/>
      <c r="W15" s="743"/>
      <c r="X15" s="820"/>
      <c r="Y15" s="821"/>
      <c r="Z15" s="818"/>
      <c r="AA15" s="822"/>
      <c r="AB15" s="743"/>
    </row>
    <row r="16" spans="1:28" s="738" customFormat="1" ht="13">
      <c r="A16" s="1002">
        <v>4659323510</v>
      </c>
      <c r="B16" s="1003"/>
      <c r="C16" s="619" t="s">
        <v>674</v>
      </c>
      <c r="D16" s="998"/>
      <c r="E16" s="998"/>
      <c r="F16" s="708">
        <v>79</v>
      </c>
      <c r="G16" s="1004">
        <v>2.2999999999999998</v>
      </c>
      <c r="H16" s="708">
        <v>6</v>
      </c>
      <c r="I16" s="817">
        <v>13.8</v>
      </c>
      <c r="J16" s="708">
        <v>910.8</v>
      </c>
      <c r="K16" s="1384">
        <v>439.22500000000002</v>
      </c>
      <c r="L16" s="1384">
        <f t="shared" si="1"/>
        <v>31.827898550724637</v>
      </c>
      <c r="M16" s="1384">
        <f>L16*(1-(VLOOKUP(A16,'Cennik numeryczny'!$A$2:$N$1462,14,FALSE)))</f>
        <v>31.827898550724637</v>
      </c>
      <c r="N16" s="619" t="str">
        <f>VLOOKUP($A16,'Cennik numeryczny'!$A$2:K1876,10,FALSE)</f>
        <v>A</v>
      </c>
      <c r="O16" s="809">
        <f>VLOOKUP($A16,'Cennik numeryczny'!$A$2:$K$1857,11,FALSE)</f>
        <v>13.8</v>
      </c>
      <c r="P16" s="623" t="s">
        <v>3825</v>
      </c>
      <c r="Q16" s="503"/>
      <c r="R16" s="353"/>
      <c r="S16" s="819"/>
      <c r="T16" s="818"/>
      <c r="U16" s="819"/>
      <c r="V16" s="818"/>
      <c r="W16" s="743"/>
      <c r="X16" s="820"/>
      <c r="Y16" s="821"/>
      <c r="Z16" s="818"/>
      <c r="AA16" s="822"/>
      <c r="AB16" s="743"/>
    </row>
    <row r="17" spans="1:28" s="738" customFormat="1" ht="13">
      <c r="A17" s="1002" t="s">
        <v>4648</v>
      </c>
      <c r="B17" s="1003"/>
      <c r="C17" s="619" t="s">
        <v>674</v>
      </c>
      <c r="D17" s="998"/>
      <c r="E17" s="998"/>
      <c r="F17" s="708">
        <v>34</v>
      </c>
      <c r="G17" s="1004">
        <v>1</v>
      </c>
      <c r="H17" s="708">
        <v>20</v>
      </c>
      <c r="I17" s="817">
        <v>20</v>
      </c>
      <c r="J17" s="708">
        <v>720</v>
      </c>
      <c r="K17" s="1384">
        <v>703.49999999999989</v>
      </c>
      <c r="L17" s="1384">
        <f t="shared" si="1"/>
        <v>35.174999999999997</v>
      </c>
      <c r="M17" s="1384">
        <f>L17*(1-(VLOOKUP(A17,'Cennik numeryczny'!$A$2:$N$1462,14,FALSE)))</f>
        <v>35.174999999999997</v>
      </c>
      <c r="N17" s="619" t="str">
        <f>VLOOKUP($A17,'Cennik numeryczny'!$A$2:K1877,10,FALSE)</f>
        <v>A</v>
      </c>
      <c r="O17" s="809">
        <f>VLOOKUP($A17,'Cennik numeryczny'!$A$2:$K$1857,11,FALSE)</f>
        <v>20</v>
      </c>
      <c r="P17" s="623" t="s">
        <v>3825</v>
      </c>
      <c r="Q17" s="503"/>
      <c r="R17" s="353"/>
      <c r="S17" s="819"/>
      <c r="T17" s="818"/>
      <c r="U17" s="819"/>
      <c r="V17" s="818"/>
      <c r="W17" s="743"/>
      <c r="X17" s="820"/>
      <c r="Y17" s="821"/>
      <c r="Z17" s="818"/>
      <c r="AA17" s="822"/>
      <c r="AB17" s="743"/>
    </row>
    <row r="18" spans="1:28" s="738" customFormat="1" ht="13">
      <c r="A18" s="1002">
        <v>4659403510</v>
      </c>
      <c r="B18" s="1003"/>
      <c r="C18" s="619" t="s">
        <v>678</v>
      </c>
      <c r="D18" s="998"/>
      <c r="E18" s="998"/>
      <c r="F18" s="708">
        <v>55</v>
      </c>
      <c r="G18" s="1004">
        <v>2.4</v>
      </c>
      <c r="H18" s="708">
        <v>6</v>
      </c>
      <c r="I18" s="817">
        <v>14.4</v>
      </c>
      <c r="J18" s="708">
        <v>950.4</v>
      </c>
      <c r="K18" s="1384">
        <v>449.83000000000004</v>
      </c>
      <c r="L18" s="1384">
        <f t="shared" si="1"/>
        <v>31.238194444444446</v>
      </c>
      <c r="M18" s="1384">
        <f>L18*(1-(VLOOKUP(A18,'Cennik numeryczny'!$A$2:$N$1462,14,FALSE)))</f>
        <v>31.238194444444446</v>
      </c>
      <c r="N18" s="619" t="str">
        <f>VLOOKUP($A18,'Cennik numeryczny'!$A$2:K1878,10,FALSE)</f>
        <v>A</v>
      </c>
      <c r="O18" s="809">
        <f>VLOOKUP($A18,'Cennik numeryczny'!$A$2:$K$1857,11,FALSE)</f>
        <v>14.4</v>
      </c>
      <c r="P18" s="623" t="s">
        <v>3825</v>
      </c>
      <c r="Q18" s="503"/>
      <c r="R18" s="353"/>
      <c r="S18" s="819"/>
      <c r="T18" s="818"/>
      <c r="U18" s="819"/>
      <c r="V18" s="818"/>
      <c r="W18" s="743"/>
      <c r="X18" s="820"/>
      <c r="Y18" s="821"/>
      <c r="Z18" s="818"/>
      <c r="AA18" s="822"/>
      <c r="AB18" s="743"/>
    </row>
    <row r="19" spans="1:28" s="738" customFormat="1" ht="13.5" thickBot="1">
      <c r="A19" s="1005" t="s">
        <v>4649</v>
      </c>
      <c r="B19" s="1006"/>
      <c r="C19" s="812" t="s">
        <v>678</v>
      </c>
      <c r="D19" s="1007"/>
      <c r="E19" s="1007"/>
      <c r="F19" s="999">
        <v>23</v>
      </c>
      <c r="G19" s="1000">
        <v>1</v>
      </c>
      <c r="H19" s="999">
        <v>20</v>
      </c>
      <c r="I19" s="1001">
        <v>20</v>
      </c>
      <c r="J19" s="999">
        <v>720</v>
      </c>
      <c r="K19" s="1383">
        <v>743.49999999999989</v>
      </c>
      <c r="L19" s="1383">
        <f t="shared" si="1"/>
        <v>37.174999999999997</v>
      </c>
      <c r="M19" s="2362">
        <f>L19*(1-(VLOOKUP(A19,'Cennik numeryczny'!$A$2:$N$1462,14,FALSE)))</f>
        <v>37.174999999999997</v>
      </c>
      <c r="N19" s="805" t="str">
        <f>VLOOKUP($A19,'Cennik numeryczny'!$A$2:K1879,10,FALSE)</f>
        <v>A</v>
      </c>
      <c r="O19" s="791">
        <f>VLOOKUP($A19,'Cennik numeryczny'!$A$2:$K$1857,11,FALSE)</f>
        <v>20</v>
      </c>
      <c r="P19" s="624" t="s">
        <v>3825</v>
      </c>
      <c r="Q19" s="503"/>
      <c r="R19" s="353"/>
      <c r="S19" s="819"/>
      <c r="T19" s="818"/>
      <c r="U19" s="819"/>
      <c r="V19" s="818"/>
      <c r="W19" s="743"/>
      <c r="X19" s="820"/>
      <c r="Y19" s="821"/>
      <c r="Z19" s="818"/>
      <c r="AA19" s="822"/>
      <c r="AB19" s="743"/>
    </row>
    <row r="20" spans="1:28" ht="13.5" thickTop="1">
      <c r="A20" s="661">
        <v>3360324000</v>
      </c>
      <c r="B20" s="273" t="s">
        <v>2987</v>
      </c>
      <c r="C20" s="222" t="s">
        <v>680</v>
      </c>
      <c r="D20" s="274" t="s">
        <v>2989</v>
      </c>
      <c r="E20" s="274" t="s">
        <v>2990</v>
      </c>
      <c r="F20" s="143">
        <v>98</v>
      </c>
      <c r="G20" s="638">
        <v>6.3</v>
      </c>
      <c r="H20" s="143">
        <v>3</v>
      </c>
      <c r="I20" s="172">
        <v>18.899999999999999</v>
      </c>
      <c r="J20" s="143">
        <v>926.1</v>
      </c>
      <c r="K20" s="1382">
        <v>618.48749999999995</v>
      </c>
      <c r="L20" s="1382">
        <f t="shared" ref="L20:L43" si="2">K20/I20</f>
        <v>32.724206349206348</v>
      </c>
      <c r="M20" s="2361">
        <f>L20*(1-(VLOOKUP(A20,'Cennik numeryczny'!$A$2:$N$1462,14,FALSE)))</f>
        <v>32.724206349206348</v>
      </c>
      <c r="N20" s="570" t="str">
        <f>VLOOKUP($A20,'Cennik numeryczny'!$A$2:K1872,10,FALSE)</f>
        <v>A</v>
      </c>
      <c r="O20" s="790">
        <f>VLOOKUP($A20,'Cennik numeryczny'!$A$2:$K$1857,11,FALSE)</f>
        <v>18.899999999999999</v>
      </c>
      <c r="P20" s="521" t="s">
        <v>3825</v>
      </c>
      <c r="Q20" s="503"/>
      <c r="R20" s="353"/>
      <c r="S20" s="77"/>
      <c r="T20" s="76"/>
      <c r="U20" s="77"/>
      <c r="V20" s="76"/>
      <c r="W20" s="67"/>
      <c r="X20" s="88"/>
      <c r="Y20" s="159"/>
      <c r="Z20" s="76"/>
      <c r="AA20" s="80"/>
      <c r="AB20" s="67"/>
    </row>
    <row r="21" spans="1:28" ht="13">
      <c r="A21" s="381">
        <v>3360404000</v>
      </c>
      <c r="B21" s="273" t="s">
        <v>2988</v>
      </c>
      <c r="C21" s="223" t="s">
        <v>675</v>
      </c>
      <c r="D21" s="274"/>
      <c r="E21" s="274"/>
      <c r="F21" s="144">
        <v>65</v>
      </c>
      <c r="G21" s="358">
        <v>6.4</v>
      </c>
      <c r="H21" s="144">
        <v>3</v>
      </c>
      <c r="I21" s="173">
        <v>19.2</v>
      </c>
      <c r="J21" s="144">
        <v>940.8</v>
      </c>
      <c r="K21" s="1384">
        <v>602.98</v>
      </c>
      <c r="L21" s="1384">
        <f t="shared" si="2"/>
        <v>31.405208333333334</v>
      </c>
      <c r="M21" s="2528">
        <f>L21*(1-(VLOOKUP(A21,'Cennik numeryczny'!$A$2:$N$1462,14,FALSE)))</f>
        <v>31.405208333333334</v>
      </c>
      <c r="N21" s="568" t="str">
        <f>VLOOKUP($A21,'Cennik numeryczny'!$A$2:K1873,10,FALSE)</f>
        <v>A</v>
      </c>
      <c r="O21" s="785">
        <f>VLOOKUP($A21,'Cennik numeryczny'!$A$2:$K$1857,11,FALSE)</f>
        <v>19.2</v>
      </c>
      <c r="P21" s="523" t="s">
        <v>3825</v>
      </c>
      <c r="Q21" s="503"/>
      <c r="R21" s="353"/>
      <c r="S21" s="77"/>
      <c r="T21" s="76"/>
      <c r="U21" s="77"/>
      <c r="V21" s="76"/>
      <c r="W21" s="67"/>
      <c r="X21" s="88"/>
      <c r="Y21" s="159"/>
      <c r="Z21" s="76"/>
      <c r="AA21" s="80"/>
      <c r="AB21" s="67"/>
    </row>
    <row r="22" spans="1:28" ht="13.5" thickBot="1">
      <c r="A22" s="385">
        <v>3360504000</v>
      </c>
      <c r="B22" s="277"/>
      <c r="C22" s="616" t="s">
        <v>677</v>
      </c>
      <c r="D22" s="278"/>
      <c r="E22" s="278"/>
      <c r="F22" s="279">
        <v>38</v>
      </c>
      <c r="G22" s="639">
        <v>5.9</v>
      </c>
      <c r="H22" s="279">
        <v>3</v>
      </c>
      <c r="I22" s="462">
        <v>17.7</v>
      </c>
      <c r="J22" s="279">
        <v>867.3</v>
      </c>
      <c r="K22" s="1381">
        <v>559.5575</v>
      </c>
      <c r="L22" s="1381">
        <f t="shared" si="2"/>
        <v>31.613418079096046</v>
      </c>
      <c r="M22" s="2360">
        <f>L22*(1-(VLOOKUP(A22,'Cennik numeryczny'!$A$2:$N$1462,14,FALSE)))</f>
        <v>31.613418079096046</v>
      </c>
      <c r="N22" s="565" t="str">
        <f>VLOOKUP($A22,'Cennik numeryczny'!$A$2:K1874,10,FALSE)</f>
        <v>A</v>
      </c>
      <c r="O22" s="784">
        <f>VLOOKUP($A22,'Cennik numeryczny'!$A$2:$K$1857,11,FALSE)</f>
        <v>17.7</v>
      </c>
      <c r="P22" s="524" t="s">
        <v>3825</v>
      </c>
      <c r="Q22" s="503"/>
      <c r="R22" s="353"/>
      <c r="S22" s="77"/>
      <c r="T22" s="76"/>
      <c r="U22" s="77"/>
      <c r="V22" s="76"/>
      <c r="W22" s="67"/>
      <c r="X22" s="88"/>
      <c r="Y22" s="159"/>
      <c r="Z22" s="76"/>
      <c r="AA22" s="80"/>
      <c r="AB22" s="67"/>
    </row>
    <row r="23" spans="1:28" ht="13.5" thickTop="1">
      <c r="A23" s="661">
        <v>3380324000</v>
      </c>
      <c r="B23" s="273" t="s">
        <v>3000</v>
      </c>
      <c r="C23" s="225" t="s">
        <v>680</v>
      </c>
      <c r="D23" s="274" t="s">
        <v>2989</v>
      </c>
      <c r="E23" s="274" t="s">
        <v>3001</v>
      </c>
      <c r="F23" s="143">
        <v>91</v>
      </c>
      <c r="G23" s="638">
        <v>6.2</v>
      </c>
      <c r="H23" s="143">
        <v>3</v>
      </c>
      <c r="I23" s="172">
        <v>18.600000000000001</v>
      </c>
      <c r="J23" s="143">
        <v>911.4</v>
      </c>
      <c r="K23" s="1382">
        <v>584.58499999999992</v>
      </c>
      <c r="L23" s="1382">
        <f t="shared" si="2"/>
        <v>31.42930107526881</v>
      </c>
      <c r="M23" s="2361">
        <f>L23*(1-(VLOOKUP(A23,'Cennik numeryczny'!$A$2:$N$1462,14,FALSE)))</f>
        <v>31.42930107526881</v>
      </c>
      <c r="N23" s="570" t="str">
        <f>VLOOKUP($A23,'Cennik numeryczny'!$A$2:K1875,10,FALSE)</f>
        <v>A</v>
      </c>
      <c r="O23" s="790">
        <f>VLOOKUP($A23,'Cennik numeryczny'!$A$2:$K$1857,11,FALSE)</f>
        <v>18.600000000000001</v>
      </c>
      <c r="P23" s="521" t="s">
        <v>3825</v>
      </c>
      <c r="Q23" s="503"/>
      <c r="R23" s="353"/>
      <c r="S23" s="77"/>
      <c r="T23" s="76"/>
      <c r="U23" s="77"/>
      <c r="V23" s="76"/>
      <c r="W23" s="67"/>
      <c r="X23" s="88"/>
      <c r="Y23" s="159"/>
      <c r="Z23" s="76"/>
      <c r="AA23" s="80"/>
      <c r="AB23" s="67"/>
    </row>
    <row r="24" spans="1:28" ht="13">
      <c r="A24" s="381">
        <v>3380404000</v>
      </c>
      <c r="B24" s="273" t="s">
        <v>2988</v>
      </c>
      <c r="C24" s="223" t="s">
        <v>675</v>
      </c>
      <c r="D24" s="274"/>
      <c r="E24" s="274"/>
      <c r="F24" s="144">
        <v>53</v>
      </c>
      <c r="G24" s="358">
        <v>5.9</v>
      </c>
      <c r="H24" s="144">
        <v>3</v>
      </c>
      <c r="I24" s="173">
        <v>17.7</v>
      </c>
      <c r="J24" s="144">
        <v>867.3</v>
      </c>
      <c r="K24" s="1384">
        <v>549.3175</v>
      </c>
      <c r="L24" s="1384">
        <f t="shared" si="2"/>
        <v>31.034887005649718</v>
      </c>
      <c r="M24" s="2528">
        <f>L24*(1-(VLOOKUP(A24,'Cennik numeryczny'!$A$2:$N$1462,14,FALSE)))</f>
        <v>31.034887005649718</v>
      </c>
      <c r="N24" s="568" t="str">
        <f>VLOOKUP($A24,'Cennik numeryczny'!$A$2:K1876,10,FALSE)</f>
        <v>A</v>
      </c>
      <c r="O24" s="785">
        <f>VLOOKUP($A24,'Cennik numeryczny'!$A$2:$K$1857,11,FALSE)</f>
        <v>17.7</v>
      </c>
      <c r="P24" s="523" t="s">
        <v>3825</v>
      </c>
      <c r="Q24" s="503"/>
      <c r="R24" s="353"/>
      <c r="S24" s="77"/>
      <c r="T24" s="76"/>
      <c r="U24" s="77"/>
      <c r="V24" s="76"/>
      <c r="W24" s="67"/>
      <c r="X24" s="88"/>
      <c r="Y24" s="159"/>
      <c r="Z24" s="76"/>
      <c r="AA24" s="80"/>
      <c r="AB24" s="67"/>
    </row>
    <row r="25" spans="1:28" ht="13">
      <c r="A25" s="381">
        <v>3380504000</v>
      </c>
      <c r="B25" s="273"/>
      <c r="C25" s="223" t="s">
        <v>677</v>
      </c>
      <c r="D25" s="274"/>
      <c r="E25" s="274"/>
      <c r="F25" s="144">
        <v>33</v>
      </c>
      <c r="G25" s="358">
        <v>5.4</v>
      </c>
      <c r="H25" s="144">
        <v>3</v>
      </c>
      <c r="I25" s="173">
        <v>16.2</v>
      </c>
      <c r="J25" s="144">
        <v>793.8</v>
      </c>
      <c r="K25" s="1384">
        <v>554.38499999999999</v>
      </c>
      <c r="L25" s="1384">
        <f t="shared" si="2"/>
        <v>34.221296296296295</v>
      </c>
      <c r="M25" s="2528">
        <f>L25*(1-(VLOOKUP(A25,'Cennik numeryczny'!$A$2:$N$1462,14,FALSE)))</f>
        <v>34.221296296296295</v>
      </c>
      <c r="N25" s="568" t="str">
        <f>VLOOKUP($A25,'Cennik numeryczny'!$A$2:K1877,10,FALSE)</f>
        <v>A</v>
      </c>
      <c r="O25" s="785">
        <f>VLOOKUP($A25,'Cennik numeryczny'!$A$2:$K$1857,11,FALSE)</f>
        <v>16.2</v>
      </c>
      <c r="P25" s="523" t="s">
        <v>3825</v>
      </c>
      <c r="Q25" s="503"/>
      <c r="R25" s="353"/>
      <c r="S25" s="77"/>
      <c r="T25" s="76"/>
      <c r="U25" s="77"/>
      <c r="V25" s="76"/>
      <c r="W25" s="67"/>
      <c r="X25" s="88"/>
      <c r="Y25" s="159"/>
      <c r="Z25" s="76"/>
      <c r="AA25" s="80"/>
      <c r="AB25" s="67"/>
    </row>
    <row r="26" spans="1:28" ht="13.5" thickBot="1">
      <c r="A26" s="385">
        <v>3380604000</v>
      </c>
      <c r="B26" s="277"/>
      <c r="C26" s="616" t="s">
        <v>539</v>
      </c>
      <c r="D26" s="278"/>
      <c r="E26" s="278"/>
      <c r="F26" s="279">
        <v>26</v>
      </c>
      <c r="G26" s="639">
        <v>5.7</v>
      </c>
      <c r="H26" s="279">
        <v>3</v>
      </c>
      <c r="I26" s="462">
        <v>17.100000000000001</v>
      </c>
      <c r="J26" s="279">
        <v>837.9</v>
      </c>
      <c r="K26" s="1381">
        <v>593.10249999999996</v>
      </c>
      <c r="L26" s="1381">
        <f t="shared" si="2"/>
        <v>34.684356725146195</v>
      </c>
      <c r="M26" s="2360">
        <f>L26*(1-(VLOOKUP(A26,'Cennik numeryczny'!$A$2:$N$1462,14,FALSE)))</f>
        <v>34.684356725146195</v>
      </c>
      <c r="N26" s="565" t="str">
        <f>VLOOKUP($A26,'Cennik numeryczny'!$A$2:K1878,10,FALSE)</f>
        <v>A</v>
      </c>
      <c r="O26" s="784">
        <f>VLOOKUP($A26,'Cennik numeryczny'!$A$2:$K$1857,11,FALSE)</f>
        <v>17.100000000000001</v>
      </c>
      <c r="P26" s="524" t="s">
        <v>3825</v>
      </c>
      <c r="Q26" s="503"/>
      <c r="R26" s="353"/>
      <c r="S26" s="77"/>
      <c r="T26" s="76"/>
      <c r="U26" s="77"/>
      <c r="V26" s="76"/>
      <c r="W26" s="67"/>
      <c r="X26" s="88"/>
      <c r="Y26" s="159"/>
      <c r="Z26" s="76"/>
      <c r="AA26" s="80"/>
      <c r="AB26" s="67"/>
    </row>
    <row r="27" spans="1:28" ht="14.25" customHeight="1" thickTop="1">
      <c r="A27" s="381">
        <v>4332202410</v>
      </c>
      <c r="B27" s="273" t="s">
        <v>794</v>
      </c>
      <c r="C27" s="223" t="s">
        <v>529</v>
      </c>
      <c r="D27" s="274" t="s">
        <v>13</v>
      </c>
      <c r="E27" s="274" t="s">
        <v>854</v>
      </c>
      <c r="F27" s="144">
        <v>180</v>
      </c>
      <c r="G27" s="173">
        <v>2</v>
      </c>
      <c r="H27" s="144">
        <v>6</v>
      </c>
      <c r="I27" s="173">
        <v>12</v>
      </c>
      <c r="J27" s="144">
        <v>924</v>
      </c>
      <c r="K27" s="1384">
        <v>564.09999999999991</v>
      </c>
      <c r="L27" s="1384">
        <f t="shared" si="2"/>
        <v>47.008333333333326</v>
      </c>
      <c r="M27" s="2528">
        <f>L27*(1-(VLOOKUP(A27,'Cennik numeryczny'!$A$2:$N$1462,14,FALSE)))</f>
        <v>47.008333333333326</v>
      </c>
      <c r="N27" s="568" t="str">
        <f>VLOOKUP($A27,'Cennik numeryczny'!$A$2:K1879,10,FALSE)</f>
        <v>A</v>
      </c>
      <c r="O27" s="785">
        <f>VLOOKUP($A27,'Cennik numeryczny'!$A$2:$K$1857,11,FALSE)</f>
        <v>12</v>
      </c>
      <c r="P27" s="523" t="s">
        <v>3825</v>
      </c>
      <c r="Q27" s="503"/>
      <c r="R27" s="353"/>
      <c r="S27" s="77"/>
      <c r="T27" s="76"/>
      <c r="U27" s="77"/>
      <c r="V27" s="76"/>
      <c r="W27" s="67"/>
      <c r="X27" s="67"/>
      <c r="Y27" s="67"/>
      <c r="Z27" s="76"/>
      <c r="AA27" s="80"/>
      <c r="AB27" s="67"/>
    </row>
    <row r="28" spans="1:28" ht="13">
      <c r="A28" s="381">
        <v>4332253400</v>
      </c>
      <c r="B28" s="271"/>
      <c r="C28" s="223" t="s">
        <v>676</v>
      </c>
      <c r="D28" s="270"/>
      <c r="E28" s="270"/>
      <c r="F28" s="144">
        <v>240</v>
      </c>
      <c r="G28" s="173">
        <v>4.8</v>
      </c>
      <c r="H28" s="144">
        <v>3</v>
      </c>
      <c r="I28" s="173">
        <v>14.4</v>
      </c>
      <c r="J28" s="144">
        <v>950.4</v>
      </c>
      <c r="K28" s="1384">
        <v>605.58999999999992</v>
      </c>
      <c r="L28" s="1384">
        <f t="shared" si="2"/>
        <v>42.054861111111101</v>
      </c>
      <c r="M28" s="2528">
        <f>L28*(1-(VLOOKUP(A28,'Cennik numeryczny'!$A$2:$N$1462,14,FALSE)))</f>
        <v>42.054861111111101</v>
      </c>
      <c r="N28" s="568" t="str">
        <f>VLOOKUP($A28,'Cennik numeryczny'!$A$2:K1880,10,FALSE)</f>
        <v>A</v>
      </c>
      <c r="O28" s="785">
        <f>VLOOKUP($A28,'Cennik numeryczny'!$A$2:$K$1857,11,FALSE)</f>
        <v>14.4</v>
      </c>
      <c r="P28" s="523" t="s">
        <v>3825</v>
      </c>
      <c r="Q28" s="503"/>
      <c r="R28" s="353"/>
      <c r="S28" s="77"/>
      <c r="T28" s="76"/>
      <c r="U28" s="77"/>
      <c r="V28" s="76"/>
      <c r="W28" s="67"/>
      <c r="X28" s="67"/>
      <c r="Y28" s="67"/>
      <c r="Z28" s="76"/>
      <c r="AA28" s="80"/>
      <c r="AB28" s="67"/>
    </row>
    <row r="29" spans="1:28" ht="13">
      <c r="A29" s="381">
        <v>4332323400</v>
      </c>
      <c r="B29" s="271"/>
      <c r="C29" s="223" t="s">
        <v>674</v>
      </c>
      <c r="D29" s="270"/>
      <c r="E29" s="270"/>
      <c r="F29" s="144">
        <v>130</v>
      </c>
      <c r="G29" s="173">
        <v>4.7</v>
      </c>
      <c r="H29" s="144">
        <v>3</v>
      </c>
      <c r="I29" s="173">
        <v>14.1</v>
      </c>
      <c r="J29" s="144">
        <v>930.6</v>
      </c>
      <c r="K29" s="1384">
        <v>511.69749999999999</v>
      </c>
      <c r="L29" s="1384">
        <f t="shared" si="2"/>
        <v>36.29060283687943</v>
      </c>
      <c r="M29" s="2528">
        <f>L29*(1-(VLOOKUP(A29,'Cennik numeryczny'!$A$2:$N$1462,14,FALSE)))</f>
        <v>36.29060283687943</v>
      </c>
      <c r="N29" s="568" t="str">
        <f>VLOOKUP($A29,'Cennik numeryczny'!$A$2:K1881,10,FALSE)</f>
        <v>A</v>
      </c>
      <c r="O29" s="785">
        <f>VLOOKUP($A29,'Cennik numeryczny'!$A$2:$K$1857,11,FALSE)</f>
        <v>14.1</v>
      </c>
      <c r="P29" s="523" t="s">
        <v>3825</v>
      </c>
      <c r="Q29" s="503"/>
      <c r="R29" s="353"/>
      <c r="S29" s="77"/>
      <c r="T29" s="76"/>
      <c r="U29" s="77"/>
      <c r="V29" s="76"/>
      <c r="W29" s="67"/>
      <c r="X29" s="67"/>
      <c r="Y29" s="67"/>
      <c r="Z29" s="76"/>
      <c r="AA29" s="80"/>
      <c r="AB29" s="67"/>
    </row>
    <row r="30" spans="1:28" ht="13">
      <c r="A30" s="381">
        <v>4332403400</v>
      </c>
      <c r="B30" s="271"/>
      <c r="C30" s="223" t="s">
        <v>678</v>
      </c>
      <c r="D30" s="270"/>
      <c r="E30" s="270"/>
      <c r="F30" s="144">
        <v>90</v>
      </c>
      <c r="G30" s="173">
        <v>4.8</v>
      </c>
      <c r="H30" s="144">
        <v>3</v>
      </c>
      <c r="I30" s="173">
        <v>14.4</v>
      </c>
      <c r="J30" s="144">
        <v>950.4</v>
      </c>
      <c r="K30" s="1384">
        <v>515.01</v>
      </c>
      <c r="L30" s="1384">
        <f t="shared" si="2"/>
        <v>35.764583333333334</v>
      </c>
      <c r="M30" s="2528">
        <f>L30*(1-(VLOOKUP(A30,'Cennik numeryczny'!$A$2:$N$1462,14,FALSE)))</f>
        <v>35.764583333333334</v>
      </c>
      <c r="N30" s="568" t="str">
        <f>VLOOKUP($A30,'Cennik numeryczny'!$A$2:K1882,10,FALSE)</f>
        <v>A</v>
      </c>
      <c r="O30" s="785">
        <f>VLOOKUP($A30,'Cennik numeryczny'!$A$2:$K$1857,11,FALSE)</f>
        <v>14.4</v>
      </c>
      <c r="P30" s="523" t="s">
        <v>3825</v>
      </c>
      <c r="Q30" s="503"/>
      <c r="R30" s="353"/>
      <c r="S30" s="77"/>
      <c r="T30" s="76"/>
      <c r="U30" s="77"/>
      <c r="V30" s="76"/>
      <c r="W30" s="67"/>
      <c r="X30" s="67"/>
      <c r="Y30" s="67"/>
      <c r="Z30" s="76"/>
      <c r="AA30" s="80"/>
      <c r="AB30" s="67"/>
    </row>
    <row r="31" spans="1:28" ht="13">
      <c r="A31" s="381">
        <v>4332404400</v>
      </c>
      <c r="B31" s="271"/>
      <c r="C31" s="223" t="s">
        <v>675</v>
      </c>
      <c r="D31" s="270"/>
      <c r="E31" s="270"/>
      <c r="F31" s="144">
        <v>90</v>
      </c>
      <c r="G31" s="173">
        <v>6</v>
      </c>
      <c r="H31" s="144">
        <v>3</v>
      </c>
      <c r="I31" s="173">
        <v>18</v>
      </c>
      <c r="J31" s="144">
        <v>882</v>
      </c>
      <c r="K31" s="1384">
        <v>635.54000000000008</v>
      </c>
      <c r="L31" s="1384">
        <f t="shared" si="2"/>
        <v>35.30777777777778</v>
      </c>
      <c r="M31" s="2528">
        <f>L31*(1-(VLOOKUP(A31,'Cennik numeryczny'!$A$2:$N$1462,14,FALSE)))</f>
        <v>35.30777777777778</v>
      </c>
      <c r="N31" s="568" t="str">
        <f>VLOOKUP($A31,'Cennik numeryczny'!$A$2:K1882,10,FALSE)</f>
        <v>A</v>
      </c>
      <c r="O31" s="785">
        <f>VLOOKUP($A31,'Cennik numeryczny'!$A$2:$K$1857,11,FALSE)</f>
        <v>18</v>
      </c>
      <c r="P31" s="523" t="s">
        <v>3825</v>
      </c>
      <c r="Q31" s="503"/>
      <c r="R31" s="353"/>
      <c r="S31" s="77"/>
      <c r="T31" s="76"/>
      <c r="U31" s="77"/>
      <c r="V31" s="76"/>
      <c r="W31" s="67"/>
      <c r="X31" s="67"/>
      <c r="Y31" s="67"/>
      <c r="Z31" s="76"/>
      <c r="AA31" s="80"/>
      <c r="AB31" s="67"/>
    </row>
    <row r="32" spans="1:28" ht="13">
      <c r="A32" s="419">
        <v>4332504400</v>
      </c>
      <c r="B32" s="271"/>
      <c r="C32" s="224" t="s">
        <v>677</v>
      </c>
      <c r="D32" s="270"/>
      <c r="E32" s="270"/>
      <c r="F32" s="165">
        <v>55</v>
      </c>
      <c r="G32" s="174">
        <v>6.2</v>
      </c>
      <c r="H32" s="165">
        <v>3</v>
      </c>
      <c r="I32" s="174">
        <v>18.600000000000001</v>
      </c>
      <c r="J32" s="165">
        <v>911.4</v>
      </c>
      <c r="K32" s="1385">
        <v>627.80499999999995</v>
      </c>
      <c r="L32" s="1385">
        <f t="shared" si="2"/>
        <v>33.752956989247309</v>
      </c>
      <c r="M32" s="2529">
        <f>L32*(1-(VLOOKUP(A32,'Cennik numeryczny'!$A$2:$N$1462,14,FALSE)))</f>
        <v>33.752956989247309</v>
      </c>
      <c r="N32" s="569" t="str">
        <f>VLOOKUP($A32,'Cennik numeryczny'!$A$2:K1883,10,FALSE)</f>
        <v>A</v>
      </c>
      <c r="O32" s="788">
        <f>VLOOKUP($A32,'Cennik numeryczny'!$A$2:$K$1857,11,FALSE)</f>
        <v>18.600000000000001</v>
      </c>
      <c r="P32" s="536" t="s">
        <v>3825</v>
      </c>
      <c r="Q32" s="503"/>
      <c r="R32" s="353"/>
      <c r="S32" s="77"/>
      <c r="T32" s="76"/>
      <c r="U32" s="77"/>
      <c r="V32" s="76"/>
      <c r="W32" s="67"/>
      <c r="X32" s="67"/>
      <c r="Y32" s="67"/>
      <c r="Z32" s="76"/>
      <c r="AA32" s="80"/>
      <c r="AB32" s="67"/>
    </row>
    <row r="33" spans="1:28" ht="13.5" thickBot="1">
      <c r="A33" s="384">
        <v>4332604400</v>
      </c>
      <c r="B33" s="272"/>
      <c r="C33" s="226" t="s">
        <v>539</v>
      </c>
      <c r="D33" s="281"/>
      <c r="E33" s="281"/>
      <c r="F33" s="145">
        <v>34</v>
      </c>
      <c r="G33" s="175">
        <v>5.4</v>
      </c>
      <c r="H33" s="145">
        <v>3</v>
      </c>
      <c r="I33" s="175">
        <v>16.2</v>
      </c>
      <c r="J33" s="145">
        <v>793.8</v>
      </c>
      <c r="K33" s="1386">
        <v>570.88499999999999</v>
      </c>
      <c r="L33" s="1386">
        <f t="shared" si="2"/>
        <v>35.239814814814814</v>
      </c>
      <c r="M33" s="2530">
        <f>L33*(1-(VLOOKUP(A33,'Cennik numeryczny'!$A$2:$N$1462,14,FALSE)))</f>
        <v>35.239814814814814</v>
      </c>
      <c r="N33" s="567" t="str">
        <f>VLOOKUP($A33,'Cennik numeryczny'!$A$2:K1884,10,FALSE)</f>
        <v>A</v>
      </c>
      <c r="O33" s="786">
        <f>VLOOKUP($A33,'Cennik numeryczny'!$A$2:$K$1857,11,FALSE)</f>
        <v>16.2</v>
      </c>
      <c r="P33" s="527" t="s">
        <v>3825</v>
      </c>
      <c r="Q33" s="503"/>
      <c r="R33" s="353"/>
      <c r="S33" s="77"/>
      <c r="T33" s="76"/>
      <c r="U33" s="77"/>
      <c r="V33" s="76"/>
      <c r="W33" s="67"/>
      <c r="X33" s="67"/>
      <c r="Y33" s="67"/>
      <c r="Z33" s="76"/>
      <c r="AA33" s="80"/>
      <c r="AB33" s="67"/>
    </row>
    <row r="34" spans="1:28" ht="13.5" thickTop="1">
      <c r="A34" s="419">
        <v>4600162110</v>
      </c>
      <c r="B34" s="273" t="s">
        <v>795</v>
      </c>
      <c r="C34" s="224" t="s">
        <v>528</v>
      </c>
      <c r="D34" s="274" t="s">
        <v>13</v>
      </c>
      <c r="E34" s="274" t="s">
        <v>796</v>
      </c>
      <c r="F34" s="165">
        <v>318</v>
      </c>
      <c r="G34" s="174">
        <v>2</v>
      </c>
      <c r="H34" s="165">
        <v>6</v>
      </c>
      <c r="I34" s="174">
        <v>12</v>
      </c>
      <c r="J34" s="144">
        <v>924</v>
      </c>
      <c r="K34" s="1385">
        <v>1054.53</v>
      </c>
      <c r="L34" s="1385">
        <f t="shared" si="2"/>
        <v>87.877499999999998</v>
      </c>
      <c r="M34" s="2529">
        <f>L34*(1-(VLOOKUP(A34,'Cennik numeryczny'!$A$2:$N$1462,14,FALSE)))</f>
        <v>87.877499999999998</v>
      </c>
      <c r="N34" s="569" t="str">
        <f>VLOOKUP($A34,'Cennik numeryczny'!$A$2:K1885,10,FALSE)</f>
        <v>A</v>
      </c>
      <c r="O34" s="788">
        <f>VLOOKUP($A34,'Cennik numeryczny'!$A$2:$K$1857,11,FALSE)</f>
        <v>12</v>
      </c>
      <c r="P34" s="536" t="s">
        <v>3825</v>
      </c>
      <c r="Q34" s="503"/>
      <c r="R34" s="353"/>
      <c r="S34" s="77"/>
      <c r="T34" s="76"/>
      <c r="U34" s="77"/>
      <c r="V34" s="76"/>
      <c r="W34" s="67"/>
      <c r="X34" s="67"/>
      <c r="Y34" s="67"/>
      <c r="Z34" s="76"/>
      <c r="AA34" s="80"/>
      <c r="AB34" s="67"/>
    </row>
    <row r="35" spans="1:28" ht="13">
      <c r="A35" s="419">
        <v>4600202410</v>
      </c>
      <c r="B35" s="271"/>
      <c r="C35" s="224" t="s">
        <v>986</v>
      </c>
      <c r="D35" s="270"/>
      <c r="E35" s="274"/>
      <c r="F35" s="165">
        <v>190</v>
      </c>
      <c r="G35" s="174">
        <v>2.1</v>
      </c>
      <c r="H35" s="165">
        <v>6</v>
      </c>
      <c r="I35" s="174">
        <v>12.6</v>
      </c>
      <c r="J35" s="374">
        <v>970.19999999999993</v>
      </c>
      <c r="K35" s="1385">
        <v>788.57499999999993</v>
      </c>
      <c r="L35" s="1385">
        <f t="shared" si="2"/>
        <v>62.585317460317455</v>
      </c>
      <c r="M35" s="2529">
        <f>L35*(1-(VLOOKUP(A35,'Cennik numeryczny'!$A$2:$N$1462,14,FALSE)))</f>
        <v>62.585317460317455</v>
      </c>
      <c r="N35" s="569" t="str">
        <f>VLOOKUP($A35,'Cennik numeryczny'!$A$2:K1886,10,FALSE)</f>
        <v>A</v>
      </c>
      <c r="O35" s="788">
        <f>VLOOKUP($A35,'Cennik numeryczny'!$A$2:$K$1857,11,FALSE)</f>
        <v>12.6</v>
      </c>
      <c r="P35" s="536" t="s">
        <v>3825</v>
      </c>
      <c r="Q35" s="503"/>
      <c r="R35" s="353"/>
      <c r="S35" s="77"/>
      <c r="T35" s="76"/>
      <c r="U35" s="77"/>
      <c r="V35" s="76"/>
      <c r="W35" s="67"/>
      <c r="X35" s="67"/>
      <c r="Y35" s="67"/>
      <c r="Z35" s="76"/>
      <c r="AA35" s="80"/>
      <c r="AB35" s="67"/>
    </row>
    <row r="36" spans="1:28" ht="13">
      <c r="A36" s="419">
        <v>4600253200</v>
      </c>
      <c r="B36" s="271"/>
      <c r="C36" s="224" t="s">
        <v>676</v>
      </c>
      <c r="D36" s="270"/>
      <c r="E36" s="274"/>
      <c r="F36" s="165">
        <v>312</v>
      </c>
      <c r="G36" s="174">
        <v>5.5</v>
      </c>
      <c r="H36" s="165">
        <v>3</v>
      </c>
      <c r="I36" s="174">
        <v>16.5</v>
      </c>
      <c r="J36" s="165">
        <v>1089</v>
      </c>
      <c r="K36" s="1385">
        <v>593.47749999999996</v>
      </c>
      <c r="L36" s="1385">
        <f t="shared" si="2"/>
        <v>35.968333333333334</v>
      </c>
      <c r="M36" s="2529">
        <f>L36*(1-(VLOOKUP(A36,'Cennik numeryczny'!$A$2:$N$1462,14,FALSE)))</f>
        <v>35.968333333333334</v>
      </c>
      <c r="N36" s="569" t="str">
        <f>VLOOKUP($A36,'Cennik numeryczny'!$A$2:K1887,10,FALSE)</f>
        <v>A</v>
      </c>
      <c r="O36" s="788">
        <f>VLOOKUP($A36,'Cennik numeryczny'!$A$2:$K$1857,11,FALSE)</f>
        <v>16.5</v>
      </c>
      <c r="P36" s="536" t="s">
        <v>3825</v>
      </c>
      <c r="Q36" s="503"/>
      <c r="R36" s="353"/>
      <c r="S36" s="77"/>
      <c r="T36" s="76"/>
      <c r="U36" s="77"/>
      <c r="V36" s="76"/>
      <c r="W36" s="67"/>
      <c r="X36" s="67"/>
      <c r="Y36" s="67"/>
      <c r="Z36" s="76"/>
      <c r="AA36" s="80"/>
      <c r="AB36" s="67"/>
    </row>
    <row r="37" spans="1:28" ht="13">
      <c r="A37" s="419">
        <v>4600323200</v>
      </c>
      <c r="B37" s="271"/>
      <c r="C37" s="224" t="s">
        <v>674</v>
      </c>
      <c r="D37" s="270"/>
      <c r="E37" s="274"/>
      <c r="F37" s="165">
        <v>189</v>
      </c>
      <c r="G37" s="174">
        <v>5.5</v>
      </c>
      <c r="H37" s="165">
        <v>3</v>
      </c>
      <c r="I37" s="174">
        <v>16.5</v>
      </c>
      <c r="J37" s="165">
        <v>1089</v>
      </c>
      <c r="K37" s="1385">
        <v>514.75750000000005</v>
      </c>
      <c r="L37" s="1385">
        <f t="shared" si="2"/>
        <v>31.197424242424244</v>
      </c>
      <c r="M37" s="2529">
        <f>L37*(1-(VLOOKUP(A37,'Cennik numeryczny'!$A$2:$N$1462,14,FALSE)))</f>
        <v>31.197424242424244</v>
      </c>
      <c r="N37" s="569" t="str">
        <f>VLOOKUP($A37,'Cennik numeryczny'!$A$2:K1888,10,FALSE)</f>
        <v>A</v>
      </c>
      <c r="O37" s="788">
        <f>VLOOKUP($A37,'Cennik numeryczny'!$A$2:$K$1857,11,FALSE)</f>
        <v>16.5</v>
      </c>
      <c r="P37" s="536" t="s">
        <v>3825</v>
      </c>
      <c r="Q37" s="503"/>
      <c r="R37" s="353"/>
      <c r="S37" s="77"/>
      <c r="T37" s="76"/>
      <c r="U37" s="77"/>
      <c r="V37" s="76"/>
      <c r="W37" s="67"/>
      <c r="X37" s="67"/>
      <c r="Y37" s="67"/>
      <c r="Z37" s="76"/>
      <c r="AA37" s="80"/>
      <c r="AB37" s="67"/>
    </row>
    <row r="38" spans="1:28" ht="13">
      <c r="A38" s="419">
        <v>4600403200</v>
      </c>
      <c r="B38" s="271"/>
      <c r="C38" s="224" t="s">
        <v>678</v>
      </c>
      <c r="D38" s="270"/>
      <c r="E38" s="274"/>
      <c r="F38" s="165">
        <v>121</v>
      </c>
      <c r="G38" s="174">
        <v>5.4</v>
      </c>
      <c r="H38" s="165">
        <v>3</v>
      </c>
      <c r="I38" s="174">
        <v>16.2</v>
      </c>
      <c r="J38" s="165">
        <v>1069.2</v>
      </c>
      <c r="K38" s="1385">
        <v>489.12499999999994</v>
      </c>
      <c r="L38" s="1385">
        <f t="shared" si="2"/>
        <v>30.192901234567898</v>
      </c>
      <c r="M38" s="2529">
        <f>L38*(1-(VLOOKUP(A38,'Cennik numeryczny'!$A$2:$N$1462,14,FALSE)))</f>
        <v>30.192901234567898</v>
      </c>
      <c r="N38" s="569" t="str">
        <f>VLOOKUP($A38,'Cennik numeryczny'!$A$2:K1889,10,FALSE)</f>
        <v>A</v>
      </c>
      <c r="O38" s="788">
        <f>VLOOKUP($A38,'Cennik numeryczny'!$A$2:$K$1857,11,FALSE)</f>
        <v>16.2</v>
      </c>
      <c r="P38" s="536" t="s">
        <v>3825</v>
      </c>
      <c r="Q38" s="503"/>
      <c r="R38" s="353"/>
      <c r="S38" s="77"/>
      <c r="T38" s="76"/>
      <c r="U38" s="77"/>
      <c r="V38" s="76"/>
      <c r="W38" s="67"/>
      <c r="X38" s="67"/>
      <c r="Y38" s="67"/>
      <c r="Z38" s="76"/>
      <c r="AA38" s="80"/>
      <c r="AB38" s="67"/>
    </row>
    <row r="39" spans="1:28" ht="13.5" thickBot="1">
      <c r="A39" s="384">
        <v>4600503200</v>
      </c>
      <c r="B39" s="272"/>
      <c r="C39" s="226" t="s">
        <v>679</v>
      </c>
      <c r="D39" s="281"/>
      <c r="E39" s="278"/>
      <c r="F39" s="145">
        <v>80</v>
      </c>
      <c r="G39" s="175">
        <v>5.5</v>
      </c>
      <c r="H39" s="145">
        <v>3</v>
      </c>
      <c r="I39" s="175">
        <v>16.5</v>
      </c>
      <c r="J39" s="145">
        <v>1089</v>
      </c>
      <c r="K39" s="1386">
        <v>500.58750000000003</v>
      </c>
      <c r="L39" s="1386">
        <f t="shared" si="2"/>
        <v>30.338636363636365</v>
      </c>
      <c r="M39" s="2530">
        <f>L39*(1-(VLOOKUP(A39,'Cennik numeryczny'!$A$2:$N$1462,14,FALSE)))</f>
        <v>30.338636363636365</v>
      </c>
      <c r="N39" s="567" t="str">
        <f>VLOOKUP($A39,'Cennik numeryczny'!$A$2:K1890,10,FALSE)</f>
        <v>A</v>
      </c>
      <c r="O39" s="786">
        <f>VLOOKUP($A39,'Cennik numeryczny'!$A$2:$K$1857,11,FALSE)</f>
        <v>16.5</v>
      </c>
      <c r="P39" s="527" t="s">
        <v>3825</v>
      </c>
      <c r="Q39" s="503"/>
      <c r="R39" s="353"/>
      <c r="S39" s="77"/>
      <c r="T39" s="76"/>
      <c r="U39" s="77"/>
      <c r="V39" s="76"/>
      <c r="W39" s="67"/>
      <c r="X39" s="67"/>
      <c r="Y39" s="67"/>
      <c r="Z39" s="76"/>
      <c r="AA39" s="80"/>
      <c r="AB39" s="67"/>
    </row>
    <row r="40" spans="1:28" ht="13.5" thickTop="1">
      <c r="A40" s="1336">
        <v>4616202400</v>
      </c>
      <c r="B40" s="1303" t="s">
        <v>5141</v>
      </c>
      <c r="C40" s="592" t="s">
        <v>529</v>
      </c>
      <c r="D40" s="1304" t="s">
        <v>14</v>
      </c>
      <c r="E40" s="1337" t="s">
        <v>796</v>
      </c>
      <c r="F40" s="143">
        <v>362</v>
      </c>
      <c r="G40" s="172">
        <v>4.0999999999999996</v>
      </c>
      <c r="H40" s="143">
        <v>3</v>
      </c>
      <c r="I40" s="172">
        <v>12.3</v>
      </c>
      <c r="J40" s="143">
        <v>947</v>
      </c>
      <c r="K40" s="1382">
        <v>590.83249999999998</v>
      </c>
      <c r="L40" s="1382">
        <f t="shared" si="2"/>
        <v>48.035162601626013</v>
      </c>
      <c r="M40" s="1382">
        <f>L40*(1-(VLOOKUP(A40,'Cennik numeryczny'!$A$2:$N$1462,14,FALSE)))</f>
        <v>48.035162601626013</v>
      </c>
      <c r="N40" s="225" t="str">
        <f>VLOOKUP($A40,'Cennik numeryczny'!$A$2:K1891,10,FALSE)</f>
        <v>A</v>
      </c>
      <c r="O40" s="806">
        <f>VLOOKUP($A40,'Cennik numeryczny'!$A$2:$K$1857,11,FALSE)</f>
        <v>12.3</v>
      </c>
      <c r="P40" s="521" t="s">
        <v>3825</v>
      </c>
      <c r="Q40" s="503"/>
      <c r="R40" s="353"/>
      <c r="S40" s="77"/>
      <c r="T40" s="76"/>
      <c r="U40" s="77"/>
      <c r="V40" s="76"/>
      <c r="W40" s="67"/>
      <c r="X40" s="67"/>
      <c r="Y40" s="67"/>
      <c r="Z40" s="76"/>
      <c r="AA40" s="80"/>
      <c r="AB40" s="67"/>
    </row>
    <row r="41" spans="1:28" ht="13">
      <c r="A41" s="419">
        <v>4616253400</v>
      </c>
      <c r="B41" s="271"/>
      <c r="C41" s="566" t="s">
        <v>676</v>
      </c>
      <c r="D41" s="274"/>
      <c r="E41" s="1338"/>
      <c r="F41" s="144">
        <v>260</v>
      </c>
      <c r="G41" s="173">
        <v>5</v>
      </c>
      <c r="H41" s="144">
        <v>3</v>
      </c>
      <c r="I41" s="173">
        <v>15</v>
      </c>
      <c r="J41" s="144">
        <v>990</v>
      </c>
      <c r="K41" s="1384">
        <v>627.30500000000006</v>
      </c>
      <c r="L41" s="1384">
        <f t="shared" si="2"/>
        <v>41.820333333333338</v>
      </c>
      <c r="M41" s="1384">
        <f>L41*(1-(VLOOKUP(A41,'Cennik numeryczny'!$A$2:$N$1462,14,FALSE)))</f>
        <v>41.820333333333338</v>
      </c>
      <c r="N41" s="223" t="str">
        <f>VLOOKUP($A41,'Cennik numeryczny'!$A$2:K1892,10,FALSE)</f>
        <v>A</v>
      </c>
      <c r="O41" s="808">
        <f>VLOOKUP($A41,'Cennik numeryczny'!$A$2:$K$1857,11,FALSE)</f>
        <v>15</v>
      </c>
      <c r="P41" s="523" t="s">
        <v>3825</v>
      </c>
      <c r="Q41" s="503"/>
      <c r="R41" s="353"/>
      <c r="S41" s="77"/>
      <c r="T41" s="76"/>
      <c r="U41" s="77"/>
      <c r="V41" s="76"/>
      <c r="W41" s="67"/>
      <c r="X41" s="67"/>
      <c r="Y41" s="67"/>
      <c r="Z41" s="76"/>
      <c r="AA41" s="80"/>
      <c r="AB41" s="67"/>
    </row>
    <row r="42" spans="1:28" ht="13">
      <c r="A42" s="419">
        <v>4616323400</v>
      </c>
      <c r="B42" s="271"/>
      <c r="C42" s="566" t="s">
        <v>674</v>
      </c>
      <c r="D42" s="270"/>
      <c r="E42" s="1338"/>
      <c r="F42" s="144">
        <v>150</v>
      </c>
      <c r="G42" s="173">
        <v>5</v>
      </c>
      <c r="H42" s="144">
        <v>3</v>
      </c>
      <c r="I42" s="173">
        <v>15</v>
      </c>
      <c r="J42" s="144">
        <v>990</v>
      </c>
      <c r="K42" s="1384">
        <v>586.16499999999996</v>
      </c>
      <c r="L42" s="1384">
        <f t="shared" si="2"/>
        <v>39.077666666666666</v>
      </c>
      <c r="M42" s="1384">
        <f>L42*(1-(VLOOKUP(A42,'Cennik numeryczny'!$A$2:$N$1462,14,FALSE)))</f>
        <v>39.077666666666666</v>
      </c>
      <c r="N42" s="223" t="str">
        <f>VLOOKUP($A42,'Cennik numeryczny'!$A$2:K1893,10,FALSE)</f>
        <v>A</v>
      </c>
      <c r="O42" s="808">
        <f>VLOOKUP($A42,'Cennik numeryczny'!$A$2:$K$1857,11,FALSE)</f>
        <v>15</v>
      </c>
      <c r="P42" s="523" t="s">
        <v>3825</v>
      </c>
      <c r="Q42" s="503"/>
      <c r="R42" s="353"/>
      <c r="S42" s="77"/>
      <c r="T42" s="76"/>
      <c r="U42" s="77"/>
      <c r="V42" s="76"/>
      <c r="W42" s="67"/>
      <c r="X42" s="67"/>
      <c r="Y42" s="67"/>
      <c r="Z42" s="76"/>
      <c r="AA42" s="80"/>
      <c r="AB42" s="67"/>
    </row>
    <row r="43" spans="1:28" ht="13.5" thickBot="1">
      <c r="A43" s="384">
        <v>4616403400</v>
      </c>
      <c r="B43" s="272"/>
      <c r="C43" s="565" t="s">
        <v>678</v>
      </c>
      <c r="D43" s="281"/>
      <c r="E43" s="1339"/>
      <c r="F43" s="145">
        <v>101</v>
      </c>
      <c r="G43" s="175">
        <v>5</v>
      </c>
      <c r="H43" s="145">
        <v>3</v>
      </c>
      <c r="I43" s="175">
        <v>15</v>
      </c>
      <c r="J43" s="145">
        <v>990</v>
      </c>
      <c r="K43" s="1386">
        <v>605.33500000000004</v>
      </c>
      <c r="L43" s="1386">
        <f t="shared" si="2"/>
        <v>40.355666666666671</v>
      </c>
      <c r="M43" s="1386">
        <f>L43*(1-(VLOOKUP(A43,'Cennik numeryczny'!$A$2:$N$1462,14,FALSE)))</f>
        <v>40.355666666666671</v>
      </c>
      <c r="N43" s="226" t="str">
        <f>VLOOKUP($A43,'Cennik numeryczny'!$A$2:K1894,10,FALSE)</f>
        <v>A</v>
      </c>
      <c r="O43" s="807">
        <f>VLOOKUP($A43,'Cennik numeryczny'!$A$2:$K$1857,11,FALSE)</f>
        <v>15</v>
      </c>
      <c r="P43" s="527" t="s">
        <v>3825</v>
      </c>
      <c r="Q43" s="503"/>
      <c r="R43" s="353"/>
      <c r="S43" s="77"/>
      <c r="T43" s="76"/>
      <c r="U43" s="77"/>
      <c r="V43" s="76"/>
      <c r="W43" s="67"/>
      <c r="X43" s="67"/>
      <c r="Y43" s="67"/>
      <c r="Z43" s="76"/>
      <c r="AA43" s="80"/>
      <c r="AB43" s="67"/>
    </row>
    <row r="44" spans="1:28" ht="13.5" thickTop="1">
      <c r="A44" s="1334">
        <v>5040253400</v>
      </c>
      <c r="B44" s="459" t="s">
        <v>1261</v>
      </c>
      <c r="C44" s="1335" t="s">
        <v>676</v>
      </c>
      <c r="D44" s="274" t="s">
        <v>13</v>
      </c>
      <c r="E44" s="243" t="s">
        <v>1262</v>
      </c>
      <c r="F44" s="180">
        <v>280</v>
      </c>
      <c r="G44" s="219">
        <v>5</v>
      </c>
      <c r="H44" s="180">
        <v>3</v>
      </c>
      <c r="I44" s="219">
        <v>15</v>
      </c>
      <c r="J44" s="181">
        <v>990</v>
      </c>
      <c r="K44" s="1380">
        <v>644.59500000000003</v>
      </c>
      <c r="L44" s="1383">
        <f t="shared" ref="L44:L49" si="3">K44/I44</f>
        <v>42.972999999999999</v>
      </c>
      <c r="M44" s="2362">
        <f>L44*(1-(VLOOKUP(A44,'Cennik numeryczny'!$A$2:$N$1462,14,FALSE)))</f>
        <v>42.972999999999999</v>
      </c>
      <c r="N44" s="566" t="str">
        <f>VLOOKUP($A44,'Cennik numeryczny'!$A$2:K1891,10,FALSE)</f>
        <v>A</v>
      </c>
      <c r="O44" s="787">
        <f>VLOOKUP($A44,'Cennik numeryczny'!$A$2:$K$1857,11,FALSE)</f>
        <v>15</v>
      </c>
      <c r="P44" s="520" t="s">
        <v>3825</v>
      </c>
      <c r="Q44" s="503"/>
      <c r="R44" s="353"/>
      <c r="S44" s="77"/>
      <c r="T44" s="76"/>
      <c r="U44" s="77"/>
      <c r="V44" s="76"/>
      <c r="W44" s="67"/>
      <c r="X44" s="67"/>
      <c r="Y44" s="67"/>
      <c r="Z44" s="76"/>
      <c r="AA44" s="80"/>
      <c r="AB44" s="67"/>
    </row>
    <row r="45" spans="1:28">
      <c r="A45" s="663">
        <v>5040323400</v>
      </c>
      <c r="B45" s="460"/>
      <c r="C45" s="461" t="s">
        <v>674</v>
      </c>
      <c r="D45" s="243"/>
      <c r="E45" s="243"/>
      <c r="F45" s="140">
        <v>170</v>
      </c>
      <c r="G45" s="173">
        <v>5.2</v>
      </c>
      <c r="H45" s="140">
        <v>3</v>
      </c>
      <c r="I45" s="173">
        <v>15.6</v>
      </c>
      <c r="J45" s="144">
        <v>1029.5999999999999</v>
      </c>
      <c r="K45" s="1384">
        <v>656.66</v>
      </c>
      <c r="L45" s="1385">
        <f t="shared" si="3"/>
        <v>42.093589743589746</v>
      </c>
      <c r="M45" s="2529">
        <f>L45*(1-(VLOOKUP(A45,'Cennik numeryczny'!$A$2:$N$1462,14,FALSE)))</f>
        <v>42.093589743589746</v>
      </c>
      <c r="N45" s="569" t="str">
        <f>VLOOKUP($A45,'Cennik numeryczny'!$A$2:K1892,10,FALSE)</f>
        <v>A</v>
      </c>
      <c r="O45" s="788">
        <f>VLOOKUP($A45,'Cennik numeryczny'!$A$2:$K$1857,11,FALSE)</f>
        <v>15.6</v>
      </c>
      <c r="P45" s="536" t="s">
        <v>3825</v>
      </c>
      <c r="Q45" s="503"/>
      <c r="R45" s="353"/>
      <c r="S45" s="77"/>
      <c r="T45" s="76"/>
      <c r="U45" s="77"/>
      <c r="V45" s="76"/>
      <c r="W45" s="67"/>
      <c r="X45" s="67"/>
      <c r="Y45" s="67"/>
      <c r="Z45" s="76"/>
      <c r="AA45" s="80"/>
      <c r="AB45" s="67"/>
    </row>
    <row r="46" spans="1:28" ht="13" thickBot="1">
      <c r="A46" s="663">
        <v>5040404400</v>
      </c>
      <c r="B46" s="460"/>
      <c r="C46" s="461" t="s">
        <v>675</v>
      </c>
      <c r="D46" s="243"/>
      <c r="E46" s="243"/>
      <c r="F46" s="140">
        <v>90</v>
      </c>
      <c r="G46" s="173">
        <v>5.7</v>
      </c>
      <c r="H46" s="140">
        <v>3</v>
      </c>
      <c r="I46" s="173">
        <v>17.100000000000001</v>
      </c>
      <c r="J46" s="144">
        <v>837.9</v>
      </c>
      <c r="K46" s="1384">
        <v>723.03250000000003</v>
      </c>
      <c r="L46" s="1385">
        <f t="shared" si="3"/>
        <v>42.282602339181281</v>
      </c>
      <c r="M46" s="2529">
        <f>L46*(1-(VLOOKUP(A46,'Cennik numeryczny'!$A$2:$N$1462,14,FALSE)))</f>
        <v>42.282602339181281</v>
      </c>
      <c r="N46" s="569" t="str">
        <f>VLOOKUP($A46,'Cennik numeryczny'!$A$2:K1893,10,FALSE)</f>
        <v>A</v>
      </c>
      <c r="O46" s="788">
        <f>VLOOKUP($A46,'Cennik numeryczny'!$A$2:$K$1857,11,FALSE)</f>
        <v>17.100000000000001</v>
      </c>
      <c r="P46" s="536" t="s">
        <v>3825</v>
      </c>
      <c r="Q46" s="503"/>
      <c r="R46" s="353"/>
      <c r="S46" s="77"/>
      <c r="T46" s="76"/>
      <c r="U46" s="77"/>
      <c r="V46" s="76"/>
      <c r="W46" s="67"/>
      <c r="X46" s="67"/>
      <c r="Y46" s="67"/>
      <c r="Z46" s="76"/>
      <c r="AA46" s="80"/>
      <c r="AB46" s="67"/>
    </row>
    <row r="47" spans="1:28" s="831" customFormat="1" ht="13.5" thickTop="1">
      <c r="A47" s="662" t="s">
        <v>4741</v>
      </c>
      <c r="B47" s="1036" t="s">
        <v>4736</v>
      </c>
      <c r="C47" s="1037" t="s">
        <v>676</v>
      </c>
      <c r="D47" s="1038" t="s">
        <v>4738</v>
      </c>
      <c r="E47" s="1038" t="s">
        <v>4750</v>
      </c>
      <c r="F47" s="1039">
        <v>1110</v>
      </c>
      <c r="G47" s="1040">
        <v>20</v>
      </c>
      <c r="H47" s="1039">
        <v>1</v>
      </c>
      <c r="I47" s="1040">
        <v>20</v>
      </c>
      <c r="J47" s="1041">
        <v>1120</v>
      </c>
      <c r="K47" s="2361">
        <v>803.8599999999999</v>
      </c>
      <c r="L47" s="2361">
        <f t="shared" si="3"/>
        <v>40.192999999999998</v>
      </c>
      <c r="M47" s="2361">
        <f>L47*(1-(VLOOKUP(A47,'Cennik numeryczny'!$A$2:$N$1462,14,FALSE)))</f>
        <v>40.192999999999998</v>
      </c>
      <c r="N47" s="1042" t="str">
        <f>VLOOKUP($A47,'Cennik numeryczny'!$A$2:K1895,10,FALSE)</f>
        <v>A</v>
      </c>
      <c r="O47" s="1043">
        <f>VLOOKUP($A47,'Cennik numeryczny'!$A$2:$K$1857,11,FALSE)</f>
        <v>20</v>
      </c>
      <c r="P47" s="1044" t="s">
        <v>3825</v>
      </c>
      <c r="Q47" s="503"/>
      <c r="R47" s="353"/>
      <c r="S47" s="1045"/>
      <c r="T47" s="1046"/>
      <c r="U47" s="1045"/>
      <c r="V47" s="1046"/>
      <c r="W47" s="900"/>
      <c r="X47" s="900"/>
      <c r="Y47" s="900"/>
      <c r="Z47" s="1046"/>
      <c r="AA47" s="1047"/>
      <c r="AB47" s="900"/>
    </row>
    <row r="48" spans="1:28" s="831" customFormat="1" ht="13">
      <c r="A48" s="663" t="s">
        <v>4742</v>
      </c>
      <c r="B48" s="1048" t="s">
        <v>4737</v>
      </c>
      <c r="C48" s="1049" t="s">
        <v>674</v>
      </c>
      <c r="D48" s="772"/>
      <c r="E48" s="772"/>
      <c r="F48" s="1050">
        <v>645</v>
      </c>
      <c r="G48" s="1051">
        <v>20</v>
      </c>
      <c r="H48" s="1050">
        <v>1</v>
      </c>
      <c r="I48" s="1051">
        <v>20</v>
      </c>
      <c r="J48" s="1052">
        <v>1120</v>
      </c>
      <c r="K48" s="2528">
        <v>698.9799999999999</v>
      </c>
      <c r="L48" s="2528">
        <f t="shared" si="3"/>
        <v>34.948999999999998</v>
      </c>
      <c r="M48" s="2528">
        <f>L48*(1-(VLOOKUP(A48,'Cennik numeryczny'!$A$2:$N$1462,14,FALSE)))</f>
        <v>34.948999999999998</v>
      </c>
      <c r="N48" s="1053" t="str">
        <f>VLOOKUP($A48,'Cennik numeryczny'!$A$2:K1896,10,FALSE)</f>
        <v>A</v>
      </c>
      <c r="O48" s="1054">
        <f>VLOOKUP($A48,'Cennik numeryczny'!$A$2:$K$1857,11,FALSE)</f>
        <v>20</v>
      </c>
      <c r="P48" s="816" t="s">
        <v>3825</v>
      </c>
      <c r="Q48" s="503"/>
      <c r="R48" s="353"/>
      <c r="S48" s="1045"/>
      <c r="T48" s="1046"/>
      <c r="U48" s="1045"/>
      <c r="V48" s="1046"/>
      <c r="W48" s="900"/>
      <c r="X48" s="900"/>
      <c r="Y48" s="900"/>
      <c r="Z48" s="1046"/>
      <c r="AA48" s="1047"/>
      <c r="AB48" s="900"/>
    </row>
    <row r="49" spans="1:28" s="831" customFormat="1" ht="13" thickBot="1">
      <c r="A49" s="1055" t="s">
        <v>4743</v>
      </c>
      <c r="B49" s="1056"/>
      <c r="C49" s="1057" t="s">
        <v>675</v>
      </c>
      <c r="D49" s="780"/>
      <c r="E49" s="780"/>
      <c r="F49" s="1058">
        <v>512</v>
      </c>
      <c r="G49" s="1059">
        <v>20</v>
      </c>
      <c r="H49" s="1058">
        <v>1</v>
      </c>
      <c r="I49" s="1059">
        <v>20</v>
      </c>
      <c r="J49" s="1060">
        <v>1120</v>
      </c>
      <c r="K49" s="2360">
        <v>617.8900000000001</v>
      </c>
      <c r="L49" s="2360">
        <f t="shared" si="3"/>
        <v>30.894500000000004</v>
      </c>
      <c r="M49" s="2360">
        <f>L49*(1-(VLOOKUP(A49,'Cennik numeryczny'!$A$2:$N$1462,14,FALSE)))</f>
        <v>30.894500000000004</v>
      </c>
      <c r="N49" s="1061" t="str">
        <f>VLOOKUP($A49,'Cennik numeryczny'!$A$2:K1897,10,FALSE)</f>
        <v>C</v>
      </c>
      <c r="O49" s="1062">
        <f>VLOOKUP($A49,'Cennik numeryczny'!$A$2:$K$1857,11,FALSE)</f>
        <v>3360</v>
      </c>
      <c r="P49" s="1063" t="s">
        <v>3825</v>
      </c>
      <c r="Q49" s="503"/>
      <c r="R49" s="353"/>
      <c r="S49" s="1045"/>
      <c r="T49" s="1046"/>
      <c r="U49" s="1045"/>
      <c r="V49" s="1046"/>
      <c r="W49" s="900"/>
      <c r="X49" s="900"/>
      <c r="Y49" s="900"/>
      <c r="Z49" s="1046"/>
      <c r="AA49" s="1047"/>
      <c r="AB49" s="900"/>
    </row>
    <row r="50" spans="1:28" ht="13.5" thickTop="1" thickBot="1">
      <c r="A50" s="664"/>
      <c r="B50" s="149"/>
      <c r="C50" s="285"/>
      <c r="D50" s="149"/>
      <c r="E50" s="149"/>
      <c r="F50" s="149"/>
      <c r="G50" s="361"/>
      <c r="H50" s="149"/>
      <c r="I50" s="149"/>
      <c r="J50" s="149"/>
      <c r="K50" s="1100"/>
      <c r="L50" s="149"/>
      <c r="M50" s="1101"/>
      <c r="N50" s="558"/>
      <c r="O50" s="558"/>
      <c r="P50" s="554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</row>
    <row r="51" spans="1:28">
      <c r="A51" s="374"/>
      <c r="B51" s="67"/>
      <c r="C51" s="68"/>
      <c r="D51" s="67"/>
      <c r="E51" s="67"/>
      <c r="F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</row>
    <row r="52" spans="1:28">
      <c r="A52" s="665"/>
      <c r="B52" s="67"/>
      <c r="C52" s="68"/>
      <c r="D52" s="67"/>
      <c r="E52" s="67"/>
      <c r="F52" s="67"/>
      <c r="M52" s="355"/>
      <c r="N52" s="441"/>
      <c r="O52" s="441"/>
    </row>
    <row r="53" spans="1:28">
      <c r="A53" s="374"/>
      <c r="B53" s="67"/>
      <c r="C53" s="68"/>
      <c r="D53" s="67"/>
      <c r="E53" s="67"/>
      <c r="F53" s="67"/>
    </row>
    <row r="54" spans="1:28">
      <c r="A54" s="374"/>
      <c r="B54" s="67"/>
      <c r="C54" s="68"/>
      <c r="D54" s="67"/>
      <c r="E54" s="67"/>
      <c r="F54" s="67"/>
    </row>
    <row r="55" spans="1:28">
      <c r="A55" s="665"/>
      <c r="B55" s="67"/>
      <c r="C55" s="68"/>
      <c r="D55" s="67"/>
      <c r="E55" s="67"/>
      <c r="F55" s="67"/>
    </row>
    <row r="56" spans="1:28">
      <c r="A56" s="665"/>
      <c r="B56" s="67"/>
      <c r="C56" s="68"/>
      <c r="D56" s="67"/>
      <c r="E56" s="67"/>
      <c r="F56" s="67"/>
    </row>
    <row r="57" spans="1:28">
      <c r="A57" s="665"/>
      <c r="B57" s="67"/>
      <c r="C57" s="68"/>
      <c r="D57" s="67"/>
      <c r="E57" s="67"/>
      <c r="F57" s="67"/>
    </row>
    <row r="58" spans="1:28">
      <c r="A58" s="665"/>
      <c r="B58" s="67"/>
      <c r="C58" s="68"/>
      <c r="D58" s="67"/>
      <c r="E58" s="67"/>
      <c r="F58" s="67"/>
    </row>
    <row r="59" spans="1:28">
      <c r="A59" s="665"/>
      <c r="B59" s="67"/>
      <c r="C59" s="68"/>
      <c r="D59" s="67"/>
      <c r="E59" s="67"/>
      <c r="F59" s="67"/>
    </row>
    <row r="60" spans="1:28">
      <c r="A60" s="665"/>
      <c r="B60" s="67"/>
      <c r="C60" s="68"/>
      <c r="D60" s="67"/>
      <c r="E60" s="67"/>
      <c r="F60" s="67"/>
    </row>
    <row r="61" spans="1:28">
      <c r="A61" s="665"/>
      <c r="B61" s="67"/>
      <c r="C61" s="68"/>
      <c r="D61" s="67"/>
      <c r="E61" s="67"/>
      <c r="F61" s="67"/>
    </row>
    <row r="62" spans="1:28">
      <c r="A62" s="665"/>
      <c r="B62" s="67"/>
      <c r="C62" s="68"/>
      <c r="D62" s="67"/>
      <c r="E62" s="67"/>
      <c r="F62" s="67"/>
    </row>
    <row r="63" spans="1:28">
      <c r="A63" s="665"/>
      <c r="B63" s="67"/>
      <c r="C63" s="68"/>
      <c r="D63" s="67"/>
      <c r="E63" s="67"/>
      <c r="F63" s="67"/>
    </row>
    <row r="64" spans="1:28">
      <c r="A64" s="665"/>
      <c r="B64" s="67"/>
      <c r="C64" s="68"/>
      <c r="D64" s="67"/>
      <c r="E64" s="67"/>
      <c r="F64" s="67"/>
    </row>
    <row r="65" spans="1:6">
      <c r="A65" s="665"/>
      <c r="B65" s="67"/>
      <c r="C65" s="68"/>
      <c r="D65" s="67"/>
      <c r="E65" s="67"/>
      <c r="F65" s="67"/>
    </row>
    <row r="66" spans="1:6">
      <c r="A66" s="665"/>
      <c r="B66" s="67"/>
      <c r="C66" s="68"/>
      <c r="D66" s="67"/>
      <c r="E66" s="67"/>
      <c r="F66" s="67"/>
    </row>
    <row r="67" spans="1:6">
      <c r="A67" s="665"/>
      <c r="B67" s="67"/>
      <c r="C67" s="68"/>
      <c r="D67" s="67"/>
      <c r="E67" s="67"/>
      <c r="F67" s="67"/>
    </row>
    <row r="68" spans="1:6">
      <c r="A68" s="665"/>
      <c r="B68" s="67"/>
      <c r="C68" s="68"/>
      <c r="D68" s="67"/>
      <c r="E68" s="67"/>
      <c r="F68" s="67"/>
    </row>
    <row r="69" spans="1:6">
      <c r="A69" s="665"/>
      <c r="B69" s="67"/>
      <c r="C69" s="68"/>
      <c r="D69" s="67"/>
      <c r="E69" s="67"/>
      <c r="F69" s="67"/>
    </row>
    <row r="70" spans="1:6">
      <c r="A70" s="374"/>
      <c r="B70" s="67"/>
      <c r="C70" s="68"/>
      <c r="D70" s="67"/>
      <c r="E70" s="67"/>
      <c r="F70" s="67"/>
    </row>
    <row r="71" spans="1:6">
      <c r="A71" s="374"/>
      <c r="B71" s="67"/>
      <c r="C71" s="68"/>
      <c r="D71" s="67"/>
      <c r="E71" s="67"/>
      <c r="F71" s="67"/>
    </row>
    <row r="72" spans="1:6">
      <c r="A72" s="374"/>
      <c r="B72" s="67"/>
      <c r="C72" s="68"/>
      <c r="D72" s="67"/>
      <c r="E72" s="67"/>
      <c r="F72" s="67"/>
    </row>
    <row r="73" spans="1:6">
      <c r="A73" s="374"/>
      <c r="B73" s="67"/>
      <c r="C73" s="68"/>
      <c r="D73" s="67"/>
      <c r="E73" s="67"/>
      <c r="F73" s="67"/>
    </row>
    <row r="74" spans="1:6">
      <c r="A74" s="374"/>
      <c r="B74" s="67"/>
      <c r="C74" s="68"/>
      <c r="D74" s="67"/>
      <c r="E74" s="67"/>
      <c r="F74" s="67"/>
    </row>
    <row r="75" spans="1:6">
      <c r="A75" s="374"/>
      <c r="B75" s="67"/>
      <c r="C75" s="68"/>
      <c r="D75" s="67"/>
      <c r="E75" s="67"/>
      <c r="F75" s="67"/>
    </row>
    <row r="76" spans="1:6">
      <c r="B76" s="67"/>
      <c r="C76" s="68"/>
      <c r="D76" s="67"/>
      <c r="E76" s="67"/>
      <c r="F76" s="67"/>
    </row>
    <row r="77" spans="1:6">
      <c r="B77" s="67"/>
      <c r="C77" s="68"/>
      <c r="D77" s="67"/>
      <c r="E77" s="67"/>
      <c r="F77" s="67"/>
    </row>
    <row r="78" spans="1:6">
      <c r="B78" s="67"/>
      <c r="C78" s="68"/>
      <c r="D78" s="67"/>
      <c r="E78" s="67"/>
      <c r="F78" s="67"/>
    </row>
    <row r="79" spans="1:6">
      <c r="B79" s="67"/>
      <c r="C79" s="68"/>
      <c r="D79" s="67"/>
      <c r="E79" s="67"/>
      <c r="F79" s="67"/>
    </row>
    <row r="80" spans="1:6">
      <c r="B80" s="67"/>
      <c r="C80" s="68"/>
      <c r="D80" s="67"/>
      <c r="E80" s="67"/>
      <c r="F80" s="67"/>
    </row>
    <row r="81" spans="2:6">
      <c r="B81" s="67"/>
      <c r="C81" s="68"/>
      <c r="D81" s="67"/>
      <c r="E81" s="67"/>
      <c r="F81" s="67"/>
    </row>
    <row r="82" spans="2:6">
      <c r="B82" s="67"/>
      <c r="C82" s="68"/>
      <c r="D82" s="67"/>
      <c r="E82" s="67"/>
      <c r="F82" s="67"/>
    </row>
    <row r="83" spans="2:6">
      <c r="B83" s="67"/>
      <c r="C83" s="68"/>
      <c r="D83" s="67"/>
      <c r="E83" s="67"/>
      <c r="F83" s="67"/>
    </row>
  </sheetData>
  <autoFilter ref="N1:N83" xr:uid="{00000000-0001-0000-0200-000000000000}"/>
  <phoneticPr fontId="0" type="noConversion"/>
  <pageMargins left="0.59055118110236227" right="0.59055118110236227" top="0.59055118110236227" bottom="0.47244094488188981" header="0" footer="0.47244094488188981"/>
  <pageSetup paperSize="9" scale="75" firstPageNumber="3" orientation="landscape" horizontalDpi="300" verticalDpi="300" r:id="rId1"/>
  <headerFooter alignWithMargins="0">
    <oddFooter>&amp;LCeny nie zawierają podatku VAT&amp;C&amp;A&amp;R&amp;P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30"/>
  <dimension ref="A1:P464"/>
  <sheetViews>
    <sheetView zoomScaleNormal="75" workbookViewId="0"/>
  </sheetViews>
  <sheetFormatPr defaultColWidth="9.1796875" defaultRowHeight="13"/>
  <cols>
    <col min="1" max="1" width="15" style="82" customWidth="1"/>
    <col min="2" max="2" width="26.54296875" style="69" customWidth="1"/>
    <col min="3" max="3" width="35.54296875" style="69" customWidth="1"/>
    <col min="4" max="4" width="13.54296875" style="170" customWidth="1"/>
    <col min="5" max="5" width="12.54296875" style="365" customWidth="1"/>
    <col min="6" max="6" width="10.453125" style="365" customWidth="1"/>
    <col min="7" max="7" width="12.453125" style="82" customWidth="1"/>
    <col min="8" max="8" width="13.54296875" style="69" customWidth="1"/>
    <col min="9" max="9" width="13" style="69" bestFit="1" customWidth="1"/>
    <col min="10" max="10" width="11.453125" style="69" customWidth="1"/>
    <col min="11" max="11" width="13.81640625" style="69" bestFit="1" customWidth="1"/>
    <col min="12" max="13" width="11.453125" style="69" customWidth="1"/>
    <col min="14" max="16384" width="9.1796875" style="69"/>
  </cols>
  <sheetData>
    <row r="1" spans="1:16" ht="18">
      <c r="A1" s="499" t="s">
        <v>336</v>
      </c>
      <c r="B1" s="63" t="s">
        <v>3128</v>
      </c>
      <c r="C1" s="64"/>
      <c r="D1" s="292"/>
      <c r="E1" s="548"/>
      <c r="F1" s="548"/>
      <c r="G1" s="517"/>
      <c r="H1" s="67"/>
      <c r="I1" s="67"/>
      <c r="J1" s="67"/>
      <c r="K1" s="67"/>
      <c r="L1" s="67"/>
      <c r="M1" s="67"/>
    </row>
    <row r="2" spans="1:16" ht="33" customHeight="1" thickBot="1">
      <c r="A2" s="389"/>
      <c r="B2" s="203"/>
      <c r="C2" s="202"/>
      <c r="D2" s="213"/>
      <c r="E2" s="549"/>
      <c r="F2" s="549"/>
      <c r="G2" s="518"/>
      <c r="H2" s="67"/>
      <c r="I2" s="67"/>
      <c r="J2" s="67"/>
      <c r="K2" s="67"/>
      <c r="L2" s="67"/>
      <c r="M2" s="67"/>
    </row>
    <row r="3" spans="1:16" ht="33" customHeight="1" thickBot="1">
      <c r="A3" s="1348" t="s">
        <v>72</v>
      </c>
      <c r="B3" s="356" t="s">
        <v>81</v>
      </c>
      <c r="C3" s="356" t="s">
        <v>73</v>
      </c>
      <c r="D3" s="356" t="s">
        <v>74</v>
      </c>
      <c r="E3" s="356" t="s">
        <v>1295</v>
      </c>
      <c r="F3" s="559" t="s">
        <v>2711</v>
      </c>
      <c r="G3" s="514" t="s">
        <v>1336</v>
      </c>
      <c r="H3" s="67"/>
      <c r="I3" s="67"/>
      <c r="J3" s="67"/>
      <c r="K3" s="67"/>
      <c r="L3" s="67"/>
      <c r="M3" s="67"/>
    </row>
    <row r="4" spans="1:16" ht="30.25" customHeight="1" thickTop="1" thickBot="1">
      <c r="A4" s="390" t="s">
        <v>560</v>
      </c>
      <c r="B4" s="1694" t="s">
        <v>63</v>
      </c>
      <c r="C4" s="267" t="s">
        <v>75</v>
      </c>
      <c r="D4" s="2474">
        <v>793.72</v>
      </c>
      <c r="E4" s="2474">
        <f>D4*(1-(VLOOKUP($A4,'Cennik numeryczny'!$A$2:$N$1462,14,FALSE)))</f>
        <v>793.72</v>
      </c>
      <c r="F4" s="591" t="str">
        <f>VLOOKUP($A4,'Cennik numeryczny'!$A$2:$K$1857,10,FALSE)</f>
        <v>A</v>
      </c>
      <c r="G4" s="1825" t="str">
        <f>VLOOKUP($A4,'Cennik numeryczny'!$A$2:$K$1857,11,FALSE)</f>
        <v>1</v>
      </c>
      <c r="H4" s="563"/>
      <c r="I4" s="671"/>
      <c r="J4" s="563"/>
      <c r="K4" s="67"/>
      <c r="L4" s="67"/>
      <c r="M4" s="67"/>
      <c r="P4" s="992"/>
    </row>
    <row r="5" spans="1:16" ht="30.25" customHeight="1" thickTop="1" thickBot="1">
      <c r="A5" s="391" t="s">
        <v>561</v>
      </c>
      <c r="B5" s="1812" t="s">
        <v>64</v>
      </c>
      <c r="C5" s="75"/>
      <c r="D5" s="1383">
        <v>789.24</v>
      </c>
      <c r="E5" s="1381">
        <f>D5*(1-(VLOOKUP($A5,'Cennik numeryczny'!$A$2:$N$1462,14,FALSE)))</f>
        <v>789.24</v>
      </c>
      <c r="F5" s="565" t="str">
        <f>VLOOKUP($A5,'Cennik numeryczny'!$A$2:$K$1857,10,FALSE)</f>
        <v>A</v>
      </c>
      <c r="G5" s="524" t="str">
        <f>VLOOKUP($A5,'Cennik numeryczny'!$A$2:$K$1857,11,FALSE)</f>
        <v>1</v>
      </c>
      <c r="H5" s="563"/>
      <c r="I5" s="671"/>
      <c r="J5" s="563"/>
      <c r="K5" s="67"/>
      <c r="L5" s="67"/>
      <c r="M5" s="67"/>
      <c r="P5" s="992"/>
    </row>
    <row r="6" spans="1:16" ht="30.25" customHeight="1" thickTop="1" thickBot="1">
      <c r="A6" s="390" t="s">
        <v>562</v>
      </c>
      <c r="B6" s="1694" t="s">
        <v>62</v>
      </c>
      <c r="C6" s="267"/>
      <c r="D6" s="2474">
        <v>596.42999999999995</v>
      </c>
      <c r="E6" s="2474">
        <f>D6*(1-(VLOOKUP($A6,'Cennik numeryczny'!$A$2:$N$1462,14,FALSE)))</f>
        <v>596.42999999999995</v>
      </c>
      <c r="F6" s="591" t="str">
        <f>VLOOKUP($A6,'Cennik numeryczny'!$A$2:$K$1857,10,FALSE)</f>
        <v>A</v>
      </c>
      <c r="G6" s="519" t="str">
        <f>VLOOKUP($A6,'Cennik numeryczny'!$A$2:$K$1857,11,FALSE)</f>
        <v>1</v>
      </c>
      <c r="H6" s="563"/>
      <c r="I6" s="671"/>
      <c r="J6" s="563"/>
      <c r="K6" s="67"/>
      <c r="L6" s="67"/>
      <c r="M6" s="67"/>
      <c r="P6" s="992"/>
    </row>
    <row r="7" spans="1:16" ht="30.25" customHeight="1" thickTop="1" thickBot="1">
      <c r="A7" s="390" t="s">
        <v>595</v>
      </c>
      <c r="B7" s="1694" t="s">
        <v>68</v>
      </c>
      <c r="C7" s="267"/>
      <c r="D7" s="2474">
        <v>63.89</v>
      </c>
      <c r="E7" s="2474">
        <f>D7*(1-(VLOOKUP($A7,'Cennik numeryczny'!$A$2:$N$1462,14,FALSE)))</f>
        <v>63.89</v>
      </c>
      <c r="F7" s="591" t="str">
        <f>VLOOKUP($A7,'Cennik numeryczny'!$A$2:$K$1857,10,FALSE)</f>
        <v>A</v>
      </c>
      <c r="G7" s="519" t="str">
        <f>VLOOKUP($A7,'Cennik numeryczny'!$A$2:$K$1857,11,FALSE)</f>
        <v>1</v>
      </c>
      <c r="H7" s="563"/>
      <c r="I7" s="671"/>
      <c r="J7" s="563"/>
      <c r="K7" s="67"/>
      <c r="L7" s="67"/>
      <c r="M7" s="67"/>
      <c r="P7" s="992"/>
    </row>
    <row r="8" spans="1:16" ht="25" customHeight="1" thickTop="1">
      <c r="A8" s="397" t="s">
        <v>589</v>
      </c>
      <c r="B8" s="2712" t="s">
        <v>1003</v>
      </c>
      <c r="C8" s="398" t="s">
        <v>76</v>
      </c>
      <c r="D8" s="1380">
        <v>667.14</v>
      </c>
      <c r="E8" s="1382">
        <f>D8*(1-(VLOOKUP($A8,'Cennik numeryczny'!$A$2:$N$1462,14,FALSE)))</f>
        <v>667.14</v>
      </c>
      <c r="F8" s="570" t="str">
        <f>VLOOKUP($A8,'Cennik numeryczny'!$A$2:$K$1857,10,FALSE)</f>
        <v>A</v>
      </c>
      <c r="G8" s="521" t="str">
        <f>VLOOKUP($A8,'Cennik numeryczny'!$A$2:$K$1857,11,FALSE)</f>
        <v>1</v>
      </c>
      <c r="H8" s="563"/>
      <c r="I8" s="671"/>
      <c r="J8" s="563"/>
      <c r="K8" s="67"/>
      <c r="L8" s="67"/>
      <c r="M8" s="67"/>
      <c r="P8" s="992"/>
    </row>
    <row r="9" spans="1:16" ht="25" customHeight="1">
      <c r="A9" s="394" t="s">
        <v>590</v>
      </c>
      <c r="B9" s="2710"/>
      <c r="C9" s="268" t="s">
        <v>77</v>
      </c>
      <c r="D9" s="1384">
        <v>750.68</v>
      </c>
      <c r="E9" s="1384">
        <f>D9*(1-(VLOOKUP($A9,'Cennik numeryczny'!$A$2:$N$1462,14,FALSE)))</f>
        <v>750.68</v>
      </c>
      <c r="F9" s="568" t="str">
        <f>VLOOKUP($A9,'Cennik numeryczny'!$A$2:$K$1857,10,FALSE)</f>
        <v>A</v>
      </c>
      <c r="G9" s="523" t="str">
        <f>VLOOKUP($A9,'Cennik numeryczny'!$A$2:$K$1857,11,FALSE)</f>
        <v>1</v>
      </c>
      <c r="H9" s="563"/>
      <c r="I9" s="671"/>
      <c r="J9" s="563"/>
      <c r="K9" s="67"/>
      <c r="L9" s="67"/>
      <c r="M9" s="67"/>
      <c r="P9" s="992"/>
    </row>
    <row r="10" spans="1:16" ht="25" customHeight="1">
      <c r="A10" s="394" t="s">
        <v>591</v>
      </c>
      <c r="B10" s="2710"/>
      <c r="C10" s="268" t="s">
        <v>78</v>
      </c>
      <c r="D10" s="1384">
        <v>868.94</v>
      </c>
      <c r="E10" s="1384">
        <f>D10*(1-(VLOOKUP($A10,'Cennik numeryczny'!$A$2:$N$1462,14,FALSE)))</f>
        <v>868.94</v>
      </c>
      <c r="F10" s="568" t="str">
        <f>VLOOKUP($A10,'Cennik numeryczny'!$A$2:$K$1857,10,FALSE)</f>
        <v>A</v>
      </c>
      <c r="G10" s="523" t="str">
        <f>VLOOKUP($A10,'Cennik numeryczny'!$A$2:$K$1857,11,FALSE)</f>
        <v>1</v>
      </c>
      <c r="H10" s="563"/>
      <c r="I10" s="671"/>
      <c r="J10" s="563"/>
      <c r="K10" s="67"/>
      <c r="L10" s="67"/>
      <c r="M10" s="67"/>
      <c r="P10" s="992"/>
    </row>
    <row r="11" spans="1:16" ht="25" customHeight="1">
      <c r="A11" s="394" t="s">
        <v>592</v>
      </c>
      <c r="B11" s="2710"/>
      <c r="C11" s="268" t="s">
        <v>79</v>
      </c>
      <c r="D11" s="1384">
        <v>1155.58</v>
      </c>
      <c r="E11" s="1384">
        <f>D11*(1-(VLOOKUP($A11,'Cennik numeryczny'!$A$2:$N$1462,14,FALSE)))</f>
        <v>1155.58</v>
      </c>
      <c r="F11" s="568" t="str">
        <f>VLOOKUP($A11,'Cennik numeryczny'!$A$2:$K$1857,10,FALSE)</f>
        <v>A</v>
      </c>
      <c r="G11" s="523" t="str">
        <f>VLOOKUP($A11,'Cennik numeryczny'!$A$2:$K$1857,11,FALSE)</f>
        <v>1</v>
      </c>
      <c r="H11" s="563"/>
      <c r="I11" s="671"/>
      <c r="J11" s="563"/>
      <c r="K11" s="67"/>
      <c r="L11" s="67"/>
      <c r="M11" s="67"/>
      <c r="P11" s="992"/>
    </row>
    <row r="12" spans="1:16" ht="25" customHeight="1">
      <c r="A12" s="394" t="s">
        <v>593</v>
      </c>
      <c r="B12" s="2710"/>
      <c r="C12" s="268" t="s">
        <v>80</v>
      </c>
      <c r="D12" s="1384">
        <v>1700.59</v>
      </c>
      <c r="E12" s="1384">
        <f>D12*(1-(VLOOKUP($A12,'Cennik numeryczny'!$A$2:$N$1462,14,FALSE)))</f>
        <v>1700.59</v>
      </c>
      <c r="F12" s="568" t="str">
        <f>VLOOKUP($A12,'Cennik numeryczny'!$A$2:$K$1857,10,FALSE)</f>
        <v>A</v>
      </c>
      <c r="G12" s="523" t="str">
        <f>VLOOKUP($A12,'Cennik numeryczny'!$A$2:$K$1857,11,FALSE)</f>
        <v>1</v>
      </c>
      <c r="H12" s="563"/>
      <c r="I12" s="671"/>
      <c r="J12" s="563"/>
      <c r="K12" s="67"/>
      <c r="L12" s="67"/>
      <c r="M12" s="67"/>
      <c r="P12" s="992"/>
    </row>
    <row r="13" spans="1:16" ht="25" customHeight="1">
      <c r="A13" s="391" t="s">
        <v>3525</v>
      </c>
      <c r="B13" s="2710"/>
      <c r="C13" s="75" t="s">
        <v>3530</v>
      </c>
      <c r="D13" s="1383">
        <v>318.77999999999997</v>
      </c>
      <c r="E13" s="1384">
        <f>D13*(1-(VLOOKUP($A13,'Cennik numeryczny'!$A$2:$N$1462,14,FALSE)))</f>
        <v>318.77999999999997</v>
      </c>
      <c r="F13" s="568" t="str">
        <f>VLOOKUP($A13,'Cennik numeryczny'!$A$2:$K$1857,10,FALSE)</f>
        <v>A</v>
      </c>
      <c r="G13" s="523">
        <f>VLOOKUP($A13,'Cennik numeryczny'!$A$2:$K$1857,11,FALSE)</f>
        <v>1</v>
      </c>
      <c r="H13" s="563"/>
      <c r="I13" s="671"/>
      <c r="J13" s="563"/>
      <c r="K13" s="67"/>
      <c r="L13" s="67"/>
      <c r="M13" s="67"/>
      <c r="P13" s="992"/>
    </row>
    <row r="14" spans="1:16" ht="25" customHeight="1">
      <c r="A14" s="1826" t="s">
        <v>3526</v>
      </c>
      <c r="B14" s="2710"/>
      <c r="C14" s="1816" t="s">
        <v>3531</v>
      </c>
      <c r="D14" s="1385">
        <v>960.22</v>
      </c>
      <c r="E14" s="1384">
        <f>D14*(1-(VLOOKUP($A14,'Cennik numeryczny'!$A$2:$N$1462,14,FALSE)))</f>
        <v>960.22</v>
      </c>
      <c r="F14" s="568" t="str">
        <f>VLOOKUP($A14,'Cennik numeryczny'!$A$2:$K$1857,10,FALSE)</f>
        <v>A</v>
      </c>
      <c r="G14" s="523">
        <f>VLOOKUP($A14,'Cennik numeryczny'!$A$2:$K$1857,11,FALSE)</f>
        <v>1</v>
      </c>
      <c r="H14" s="563"/>
      <c r="I14" s="671"/>
      <c r="J14" s="563"/>
      <c r="K14" s="67"/>
      <c r="L14" s="67"/>
      <c r="M14" s="67"/>
      <c r="P14" s="992"/>
    </row>
    <row r="15" spans="1:16" ht="25" customHeight="1">
      <c r="A15" s="1826" t="s">
        <v>3527</v>
      </c>
      <c r="B15" s="2710"/>
      <c r="C15" s="1816" t="s">
        <v>3532</v>
      </c>
      <c r="D15" s="1385">
        <v>926.78</v>
      </c>
      <c r="E15" s="1384">
        <f>D15*(1-(VLOOKUP($A15,'Cennik numeryczny'!$A$2:$N$1462,14,FALSE)))</f>
        <v>926.78</v>
      </c>
      <c r="F15" s="568" t="str">
        <f>VLOOKUP($A15,'Cennik numeryczny'!$A$2:$K$1857,10,FALSE)</f>
        <v>A</v>
      </c>
      <c r="G15" s="523">
        <f>VLOOKUP($A15,'Cennik numeryczny'!$A$2:$K$1857,11,FALSE)</f>
        <v>1</v>
      </c>
      <c r="H15" s="563"/>
      <c r="I15" s="671"/>
      <c r="J15" s="563"/>
      <c r="K15" s="67"/>
      <c r="L15" s="67"/>
      <c r="M15" s="67"/>
      <c r="P15" s="992"/>
    </row>
    <row r="16" spans="1:16" ht="25" customHeight="1">
      <c r="A16" s="1826" t="s">
        <v>3528</v>
      </c>
      <c r="B16" s="2710"/>
      <c r="C16" s="1816" t="s">
        <v>3533</v>
      </c>
      <c r="D16" s="1385">
        <v>772.53</v>
      </c>
      <c r="E16" s="1384">
        <f>D16*(1-(VLOOKUP($A16,'Cennik numeryczny'!$A$2:$N$1462,14,FALSE)))</f>
        <v>772.53</v>
      </c>
      <c r="F16" s="568" t="str">
        <f>VLOOKUP($A16,'Cennik numeryczny'!$A$2:$K$1857,10,FALSE)</f>
        <v>A</v>
      </c>
      <c r="G16" s="523">
        <f>VLOOKUP($A16,'Cennik numeryczny'!$A$2:$K$1857,11,FALSE)</f>
        <v>1</v>
      </c>
      <c r="H16" s="563"/>
      <c r="I16" s="671"/>
      <c r="J16" s="563"/>
      <c r="K16" s="67"/>
      <c r="L16" s="67"/>
      <c r="M16" s="67"/>
      <c r="P16" s="992"/>
    </row>
    <row r="17" spans="1:16" ht="25" customHeight="1" thickBot="1">
      <c r="A17" s="1827" t="s">
        <v>3529</v>
      </c>
      <c r="B17" s="2711"/>
      <c r="C17" s="1820" t="s">
        <v>3534</v>
      </c>
      <c r="D17" s="1386">
        <v>965.34</v>
      </c>
      <c r="E17" s="1381">
        <f>D17*(1-(VLOOKUP($A17,'Cennik numeryczny'!$A$2:$N$1462,14,FALSE)))</f>
        <v>965.34</v>
      </c>
      <c r="F17" s="565" t="str">
        <f>VLOOKUP($A17,'Cennik numeryczny'!$A$2:$K$1857,10,FALSE)</f>
        <v>A</v>
      </c>
      <c r="G17" s="524">
        <f>VLOOKUP($A17,'Cennik numeryczny'!$A$2:$K$1857,11,FALSE)</f>
        <v>1</v>
      </c>
      <c r="H17" s="563"/>
      <c r="I17" s="671"/>
      <c r="J17" s="563"/>
      <c r="K17" s="67"/>
      <c r="L17" s="67"/>
      <c r="M17" s="67"/>
      <c r="P17" s="992"/>
    </row>
    <row r="18" spans="1:16" ht="30.25" customHeight="1" thickTop="1" thickBot="1">
      <c r="A18" s="392" t="s">
        <v>594</v>
      </c>
      <c r="B18" s="1823" t="s">
        <v>65</v>
      </c>
      <c r="C18" s="267"/>
      <c r="D18" s="2474">
        <v>172.9</v>
      </c>
      <c r="E18" s="2474">
        <f>D18*(1-(VLOOKUP($A18,'Cennik numeryczny'!$A$2:$N$1462,14,FALSE)))</f>
        <v>172.9</v>
      </c>
      <c r="F18" s="591" t="str">
        <f>VLOOKUP($A18,'Cennik numeryczny'!$A$2:$K$1857,10,FALSE)</f>
        <v>A</v>
      </c>
      <c r="G18" s="519" t="str">
        <f>VLOOKUP($A18,'Cennik numeryczny'!$A$2:$K$1857,11,FALSE)</f>
        <v>1</v>
      </c>
      <c r="H18" s="563"/>
      <c r="I18" s="671"/>
      <c r="J18" s="563"/>
      <c r="K18" s="67"/>
      <c r="L18" s="67"/>
      <c r="M18" s="67"/>
      <c r="P18" s="992"/>
    </row>
    <row r="19" spans="1:16" ht="30.25" customHeight="1" thickTop="1" thickBot="1">
      <c r="A19" s="392" t="s">
        <v>1002</v>
      </c>
      <c r="B19" s="1824" t="s">
        <v>1004</v>
      </c>
      <c r="C19" s="395" t="s">
        <v>1005</v>
      </c>
      <c r="D19" s="2474">
        <v>5525.51</v>
      </c>
      <c r="E19" s="2474">
        <f>D19*(1-(VLOOKUP($A19,'Cennik numeryczny'!$A$2:$N$1462,14,FALSE)))</f>
        <v>5525.51</v>
      </c>
      <c r="F19" s="591" t="str">
        <f>VLOOKUP($A19,'Cennik numeryczny'!$A$2:$K$1857,10,FALSE)</f>
        <v>A</v>
      </c>
      <c r="G19" s="519" t="str">
        <f>VLOOKUP($A19,'Cennik numeryczny'!$A$2:$K$1857,11,FALSE)</f>
        <v>1</v>
      </c>
      <c r="H19" s="563"/>
      <c r="I19" s="671"/>
      <c r="J19" s="563"/>
      <c r="K19" s="67"/>
      <c r="L19" s="67"/>
      <c r="M19" s="67"/>
      <c r="P19" s="992"/>
    </row>
    <row r="20" spans="1:16" ht="15.75" customHeight="1" thickTop="1" thickBot="1">
      <c r="A20" s="1349"/>
      <c r="B20" s="557"/>
      <c r="C20" s="557"/>
      <c r="D20" s="557"/>
      <c r="E20" s="557"/>
      <c r="F20" s="557"/>
      <c r="G20" s="1350"/>
      <c r="H20" s="67"/>
      <c r="I20" s="67"/>
      <c r="J20" s="67"/>
      <c r="K20" s="67"/>
      <c r="L20" s="67"/>
      <c r="M20"/>
    </row>
    <row r="21" spans="1:16">
      <c r="A21" s="344"/>
      <c r="B21" s="67"/>
      <c r="C21" s="67"/>
      <c r="D21" s="74"/>
      <c r="E21" s="480"/>
      <c r="F21" s="480"/>
      <c r="G21" s="68"/>
      <c r="H21" s="67"/>
      <c r="I21" s="67"/>
      <c r="J21" s="67"/>
      <c r="K21" s="67"/>
      <c r="L21" s="67"/>
      <c r="M21"/>
    </row>
    <row r="22" spans="1:16">
      <c r="A22" s="344"/>
      <c r="B22" s="67"/>
      <c r="C22" s="67"/>
      <c r="D22" s="74"/>
      <c r="E22" s="480"/>
      <c r="F22" s="480"/>
      <c r="G22" s="68"/>
      <c r="H22" s="67"/>
      <c r="I22" s="67"/>
      <c r="J22" s="67"/>
      <c r="K22" s="67"/>
      <c r="L22" s="67"/>
      <c r="M22"/>
    </row>
    <row r="23" spans="1:16">
      <c r="A23" s="344"/>
      <c r="B23" s="67"/>
      <c r="C23" s="67"/>
      <c r="D23" s="74"/>
      <c r="E23" s="480"/>
      <c r="F23" s="480"/>
      <c r="G23" s="68"/>
      <c r="H23" s="67"/>
      <c r="I23" s="67"/>
      <c r="J23" s="67"/>
      <c r="K23" s="67"/>
      <c r="L23" s="67"/>
      <c r="M23" s="67"/>
    </row>
    <row r="24" spans="1:16" ht="12.75" customHeight="1">
      <c r="A24" s="344"/>
      <c r="B24" s="67"/>
      <c r="C24" s="67"/>
      <c r="D24" s="74"/>
      <c r="E24" s="480"/>
      <c r="F24" s="480"/>
      <c r="G24" s="68"/>
      <c r="H24" s="67"/>
      <c r="I24" s="67"/>
      <c r="J24" s="67"/>
      <c r="K24" s="67"/>
      <c r="L24" s="67"/>
      <c r="M24" s="67"/>
    </row>
    <row r="25" spans="1:16">
      <c r="A25" s="344"/>
      <c r="B25" s="67"/>
      <c r="C25" s="67"/>
      <c r="D25" s="74"/>
      <c r="E25" s="480"/>
      <c r="F25" s="480"/>
      <c r="G25" s="68"/>
      <c r="H25" s="67"/>
      <c r="I25" s="67"/>
      <c r="J25" s="67"/>
      <c r="K25" s="67"/>
      <c r="L25" s="67"/>
      <c r="M25" s="67"/>
    </row>
    <row r="26" spans="1:16" ht="15.75" customHeight="1">
      <c r="A26" s="68"/>
      <c r="B26" s="67"/>
      <c r="C26" s="67"/>
      <c r="D26" s="74"/>
      <c r="E26" s="480"/>
      <c r="F26" s="480"/>
      <c r="G26" s="68"/>
      <c r="H26" s="67"/>
      <c r="I26" s="67"/>
      <c r="J26" s="67"/>
      <c r="K26" s="67"/>
      <c r="L26" s="67"/>
      <c r="M26" s="67"/>
    </row>
    <row r="27" spans="1:16">
      <c r="A27" s="68"/>
      <c r="B27" s="67"/>
      <c r="C27" s="67"/>
      <c r="D27" s="74"/>
      <c r="E27" s="480"/>
      <c r="F27" s="480"/>
      <c r="G27" s="68"/>
      <c r="H27" s="67"/>
      <c r="I27" s="67"/>
      <c r="J27" s="67"/>
      <c r="K27" s="67"/>
      <c r="L27" s="67"/>
      <c r="M27" s="67"/>
    </row>
    <row r="28" spans="1:16">
      <c r="A28" s="68"/>
      <c r="B28" s="67"/>
      <c r="C28" s="67"/>
      <c r="D28" s="74"/>
      <c r="E28" s="480"/>
      <c r="F28" s="480"/>
      <c r="G28" s="68"/>
      <c r="H28" s="67"/>
      <c r="I28" s="67"/>
      <c r="J28" s="67"/>
      <c r="K28" s="67"/>
      <c r="L28" s="67"/>
      <c r="M28" s="67"/>
    </row>
    <row r="29" spans="1:16">
      <c r="A29" s="68"/>
      <c r="B29" s="67"/>
      <c r="C29" s="67"/>
      <c r="D29" s="74"/>
      <c r="E29" s="480"/>
      <c r="F29" s="480"/>
      <c r="G29" s="68"/>
      <c r="H29" s="67"/>
      <c r="I29" s="67"/>
      <c r="J29" s="67"/>
      <c r="K29" s="67"/>
      <c r="L29" s="67"/>
      <c r="M29" s="67"/>
    </row>
    <row r="30" spans="1:16" ht="12.75" customHeight="1">
      <c r="A30" s="68"/>
      <c r="B30" s="67"/>
      <c r="C30" s="67"/>
      <c r="D30" s="74"/>
      <c r="E30" s="480"/>
      <c r="F30" s="480"/>
      <c r="G30" s="68"/>
      <c r="H30" s="67"/>
      <c r="I30" s="67"/>
      <c r="J30" s="67"/>
      <c r="K30" s="67"/>
      <c r="L30" s="67"/>
      <c r="M30" s="67"/>
    </row>
    <row r="31" spans="1:16">
      <c r="A31" s="68"/>
      <c r="B31" s="67"/>
      <c r="C31" s="67"/>
      <c r="D31" s="74"/>
      <c r="E31" s="480"/>
      <c r="F31" s="480"/>
      <c r="G31" s="68"/>
      <c r="H31" s="67"/>
      <c r="I31" s="67"/>
      <c r="J31" s="67"/>
      <c r="K31" s="67"/>
      <c r="L31" s="67"/>
      <c r="M31" s="67"/>
    </row>
    <row r="32" spans="1:16">
      <c r="A32" s="68"/>
      <c r="B32" s="67"/>
      <c r="C32" s="67"/>
      <c r="D32" s="74"/>
      <c r="E32" s="480"/>
      <c r="F32" s="480"/>
      <c r="G32" s="68"/>
      <c r="H32" s="67"/>
      <c r="I32" s="67"/>
      <c r="J32" s="67"/>
      <c r="K32" s="67"/>
      <c r="L32" s="67"/>
      <c r="M32" s="67"/>
    </row>
    <row r="33" spans="1:13">
      <c r="A33" s="68"/>
      <c r="B33" s="67"/>
      <c r="C33" s="67"/>
      <c r="D33" s="74"/>
      <c r="E33" s="480"/>
      <c r="F33" s="480"/>
      <c r="G33" s="68"/>
      <c r="H33" s="67"/>
      <c r="I33" s="67"/>
      <c r="J33" s="67"/>
      <c r="K33" s="67"/>
      <c r="L33" s="67"/>
      <c r="M33" s="67"/>
    </row>
    <row r="34" spans="1:13">
      <c r="A34" s="68"/>
      <c r="B34" s="67"/>
      <c r="C34" s="67"/>
      <c r="D34" s="74"/>
      <c r="E34" s="480"/>
      <c r="F34" s="480"/>
      <c r="G34" s="68"/>
      <c r="H34" s="67"/>
      <c r="I34" s="67"/>
      <c r="J34" s="67"/>
      <c r="K34" s="67"/>
      <c r="L34" s="67"/>
      <c r="M34" s="67"/>
    </row>
    <row r="35" spans="1:13">
      <c r="A35" s="68"/>
      <c r="B35" s="67"/>
      <c r="C35" s="67"/>
      <c r="D35" s="74"/>
      <c r="E35" s="480"/>
      <c r="F35" s="480"/>
      <c r="G35" s="68"/>
      <c r="H35" s="67"/>
      <c r="I35" s="67"/>
      <c r="J35" s="67"/>
      <c r="K35" s="67"/>
      <c r="L35" s="67"/>
      <c r="M35" s="67"/>
    </row>
    <row r="36" spans="1:13">
      <c r="A36" s="68"/>
      <c r="B36" s="67"/>
      <c r="C36" s="67"/>
      <c r="D36" s="74"/>
      <c r="E36" s="480"/>
      <c r="F36" s="480"/>
      <c r="G36" s="68"/>
      <c r="H36" s="67"/>
      <c r="I36" s="67"/>
      <c r="J36" s="67"/>
      <c r="K36" s="67"/>
      <c r="L36" s="67"/>
      <c r="M36" s="67"/>
    </row>
    <row r="37" spans="1:13">
      <c r="A37" s="68"/>
      <c r="B37" s="67"/>
      <c r="C37" s="67"/>
      <c r="D37" s="74"/>
      <c r="E37" s="480"/>
      <c r="F37" s="480"/>
      <c r="G37" s="68"/>
      <c r="H37" s="67"/>
      <c r="I37" s="67"/>
      <c r="J37" s="67"/>
      <c r="K37" s="67"/>
      <c r="L37" s="67"/>
      <c r="M37" s="67"/>
    </row>
    <row r="38" spans="1:13">
      <c r="A38" s="68"/>
      <c r="B38" s="67"/>
      <c r="C38" s="67"/>
      <c r="D38" s="74"/>
      <c r="E38" s="480"/>
      <c r="F38" s="480"/>
      <c r="G38" s="68"/>
      <c r="H38" s="67"/>
      <c r="I38" s="67"/>
      <c r="J38" s="67"/>
      <c r="K38" s="67"/>
      <c r="L38" s="67"/>
      <c r="M38" s="67"/>
    </row>
    <row r="39" spans="1:13">
      <c r="A39" s="68"/>
      <c r="B39" s="67"/>
      <c r="C39" s="67"/>
      <c r="D39" s="74"/>
      <c r="E39" s="480"/>
      <c r="F39" s="480"/>
      <c r="G39" s="68"/>
      <c r="H39" s="67"/>
      <c r="I39" s="67"/>
      <c r="J39" s="67"/>
      <c r="K39" s="67"/>
      <c r="L39" s="67"/>
      <c r="M39" s="67"/>
    </row>
    <row r="40" spans="1:13">
      <c r="A40" s="68"/>
      <c r="B40" s="67"/>
      <c r="C40" s="67"/>
      <c r="D40" s="74"/>
      <c r="E40" s="480"/>
      <c r="F40" s="480"/>
      <c r="G40" s="68"/>
      <c r="H40" s="67"/>
      <c r="I40" s="67"/>
      <c r="J40" s="67"/>
      <c r="K40" s="67"/>
      <c r="L40" s="67"/>
      <c r="M40" s="67"/>
    </row>
    <row r="41" spans="1:13">
      <c r="A41" s="68"/>
      <c r="B41" s="67"/>
      <c r="C41" s="67"/>
      <c r="D41" s="74"/>
      <c r="E41" s="480"/>
      <c r="F41" s="480"/>
      <c r="G41" s="68"/>
      <c r="H41" s="67"/>
      <c r="I41" s="67"/>
      <c r="J41" s="67"/>
      <c r="K41" s="67"/>
      <c r="L41" s="67"/>
      <c r="M41" s="67"/>
    </row>
    <row r="42" spans="1:13">
      <c r="A42" s="68"/>
      <c r="B42" s="67"/>
      <c r="C42" s="67"/>
      <c r="D42" s="74"/>
      <c r="E42" s="480"/>
      <c r="F42" s="480"/>
      <c r="G42" s="68"/>
      <c r="H42" s="67"/>
      <c r="I42" s="67"/>
      <c r="J42" s="67"/>
      <c r="K42" s="67"/>
      <c r="L42" s="67"/>
      <c r="M42" s="67"/>
    </row>
    <row r="43" spans="1:13">
      <c r="A43" s="68"/>
      <c r="B43" s="67"/>
      <c r="C43" s="67"/>
      <c r="D43" s="74"/>
      <c r="E43" s="480"/>
      <c r="F43" s="480"/>
      <c r="G43" s="68"/>
      <c r="H43" s="67"/>
      <c r="I43" s="67"/>
      <c r="J43" s="67"/>
      <c r="K43" s="67"/>
      <c r="L43" s="67"/>
      <c r="M43" s="67"/>
    </row>
    <row r="44" spans="1:13">
      <c r="A44" s="68"/>
      <c r="B44" s="67"/>
      <c r="C44" s="67"/>
      <c r="D44" s="74"/>
      <c r="E44" s="480"/>
      <c r="F44" s="480"/>
      <c r="G44" s="68"/>
      <c r="H44" s="67"/>
      <c r="I44" s="67"/>
      <c r="J44" s="67"/>
      <c r="K44" s="67"/>
      <c r="L44" s="67"/>
      <c r="M44" s="67"/>
    </row>
    <row r="45" spans="1:13">
      <c r="A45" s="68"/>
      <c r="B45" s="67"/>
      <c r="C45" s="67"/>
      <c r="D45" s="74"/>
      <c r="E45" s="480"/>
      <c r="F45" s="480"/>
    </row>
    <row r="46" spans="1:13">
      <c r="A46" s="68"/>
      <c r="B46" s="67"/>
      <c r="C46" s="67"/>
      <c r="D46" s="74"/>
      <c r="E46" s="480"/>
      <c r="F46" s="480"/>
    </row>
    <row r="47" spans="1:13">
      <c r="A47" s="68"/>
      <c r="B47" s="67"/>
      <c r="C47" s="67"/>
      <c r="D47" s="74"/>
      <c r="E47" s="480"/>
      <c r="F47" s="480"/>
    </row>
    <row r="48" spans="1:13">
      <c r="A48" s="68"/>
      <c r="B48" s="67"/>
      <c r="C48" s="67"/>
      <c r="D48" s="74"/>
      <c r="E48" s="480"/>
      <c r="F48" s="480"/>
    </row>
    <row r="49" spans="1:6">
      <c r="A49" s="68"/>
      <c r="B49" s="67"/>
      <c r="C49" s="67"/>
      <c r="D49" s="74"/>
      <c r="E49" s="480"/>
      <c r="F49" s="480"/>
    </row>
    <row r="50" spans="1:6">
      <c r="A50" s="68"/>
      <c r="B50" s="67"/>
      <c r="C50" s="67"/>
      <c r="D50" s="74"/>
      <c r="E50" s="480"/>
      <c r="F50" s="480"/>
    </row>
    <row r="51" spans="1:6">
      <c r="A51" s="68"/>
      <c r="B51" s="67"/>
      <c r="C51" s="67"/>
      <c r="D51" s="74"/>
      <c r="E51" s="480"/>
      <c r="F51" s="480"/>
    </row>
    <row r="52" spans="1:6">
      <c r="A52" s="68"/>
      <c r="B52" s="67"/>
      <c r="C52" s="67"/>
      <c r="D52" s="74"/>
      <c r="E52" s="480"/>
      <c r="F52" s="480"/>
    </row>
    <row r="53" spans="1:6">
      <c r="A53" s="68"/>
      <c r="B53" s="67"/>
      <c r="C53" s="67"/>
      <c r="D53" s="74"/>
      <c r="E53" s="480"/>
      <c r="F53" s="480"/>
    </row>
    <row r="54" spans="1:6">
      <c r="A54" s="68"/>
      <c r="B54" s="67"/>
      <c r="C54" s="67"/>
      <c r="D54" s="74"/>
      <c r="E54" s="480"/>
      <c r="F54" s="480"/>
    </row>
    <row r="55" spans="1:6">
      <c r="A55" s="68"/>
      <c r="B55" s="67"/>
      <c r="C55" s="67"/>
      <c r="D55" s="74"/>
      <c r="E55" s="480"/>
      <c r="F55" s="480"/>
    </row>
    <row r="56" spans="1:6">
      <c r="A56" s="68"/>
      <c r="B56" s="67"/>
      <c r="C56" s="67"/>
      <c r="D56" s="74"/>
      <c r="E56" s="480"/>
      <c r="F56" s="480"/>
    </row>
    <row r="57" spans="1:6">
      <c r="A57" s="68"/>
      <c r="B57" s="67"/>
      <c r="C57" s="67"/>
      <c r="D57" s="74"/>
      <c r="E57" s="480"/>
      <c r="F57" s="480"/>
    </row>
    <row r="58" spans="1:6">
      <c r="A58" s="68"/>
      <c r="B58" s="67"/>
      <c r="C58" s="67"/>
      <c r="D58" s="74"/>
      <c r="E58" s="480"/>
      <c r="F58" s="480"/>
    </row>
    <row r="59" spans="1:6">
      <c r="A59" s="68"/>
      <c r="B59" s="67"/>
      <c r="C59" s="67"/>
      <c r="D59" s="74"/>
      <c r="E59" s="480"/>
      <c r="F59" s="480"/>
    </row>
    <row r="60" spans="1:6">
      <c r="A60" s="68"/>
      <c r="B60" s="67"/>
      <c r="C60" s="67"/>
      <c r="D60" s="74"/>
      <c r="E60" s="480"/>
      <c r="F60" s="480"/>
    </row>
    <row r="61" spans="1:6">
      <c r="A61" s="68"/>
      <c r="B61" s="67"/>
      <c r="C61" s="67"/>
      <c r="D61" s="74"/>
      <c r="E61" s="480"/>
      <c r="F61" s="480"/>
    </row>
    <row r="62" spans="1:6">
      <c r="A62" s="68"/>
      <c r="B62" s="67"/>
      <c r="C62" s="67"/>
      <c r="D62" s="74"/>
      <c r="E62" s="480"/>
      <c r="F62" s="480"/>
    </row>
    <row r="63" spans="1:6">
      <c r="A63" s="68"/>
      <c r="B63" s="67"/>
      <c r="C63" s="67"/>
      <c r="D63" s="74"/>
      <c r="E63" s="480"/>
      <c r="F63" s="480"/>
    </row>
    <row r="64" spans="1:6">
      <c r="A64" s="68"/>
      <c r="B64" s="67"/>
      <c r="C64" s="67"/>
      <c r="D64" s="74"/>
      <c r="E64" s="480"/>
      <c r="F64" s="480"/>
    </row>
    <row r="65" spans="1:6">
      <c r="A65" s="68"/>
      <c r="B65" s="67"/>
      <c r="C65" s="67"/>
      <c r="D65" s="74"/>
      <c r="E65" s="480"/>
      <c r="F65" s="480"/>
    </row>
    <row r="66" spans="1:6">
      <c r="A66" s="68"/>
      <c r="B66" s="67"/>
      <c r="C66" s="67"/>
      <c r="D66" s="74"/>
      <c r="E66" s="480"/>
      <c r="F66" s="480"/>
    </row>
    <row r="67" spans="1:6">
      <c r="A67" s="68"/>
      <c r="B67" s="67"/>
      <c r="C67" s="67"/>
      <c r="D67" s="74"/>
      <c r="E67" s="480"/>
      <c r="F67" s="480"/>
    </row>
    <row r="68" spans="1:6">
      <c r="A68" s="68"/>
      <c r="B68" s="67"/>
      <c r="C68" s="67"/>
      <c r="D68" s="74"/>
      <c r="E68" s="480"/>
      <c r="F68" s="480"/>
    </row>
    <row r="69" spans="1:6">
      <c r="A69" s="68"/>
      <c r="B69" s="67"/>
      <c r="C69" s="67"/>
      <c r="D69" s="74"/>
      <c r="E69" s="480"/>
      <c r="F69" s="480"/>
    </row>
    <row r="70" spans="1:6">
      <c r="A70" s="68"/>
      <c r="B70" s="67"/>
      <c r="C70" s="67"/>
      <c r="D70" s="74"/>
      <c r="E70" s="480"/>
      <c r="F70" s="480"/>
    </row>
    <row r="71" spans="1:6">
      <c r="A71" s="68"/>
      <c r="B71" s="67"/>
      <c r="C71" s="67"/>
      <c r="D71" s="74"/>
      <c r="E71" s="480"/>
      <c r="F71" s="480"/>
    </row>
    <row r="72" spans="1:6">
      <c r="A72" s="68"/>
      <c r="B72" s="67"/>
      <c r="C72" s="67"/>
      <c r="D72" s="74"/>
      <c r="E72" s="480"/>
      <c r="F72" s="480"/>
    </row>
    <row r="73" spans="1:6">
      <c r="A73" s="68"/>
      <c r="B73" s="67"/>
      <c r="C73" s="67"/>
      <c r="D73" s="74"/>
      <c r="E73" s="480"/>
      <c r="F73" s="480"/>
    </row>
    <row r="74" spans="1:6">
      <c r="A74" s="68"/>
      <c r="B74" s="67"/>
      <c r="C74" s="67"/>
      <c r="D74" s="74"/>
      <c r="E74" s="480"/>
      <c r="F74" s="480"/>
    </row>
    <row r="75" spans="1:6">
      <c r="A75" s="68"/>
      <c r="B75" s="67"/>
      <c r="C75" s="67"/>
      <c r="D75" s="74"/>
      <c r="E75" s="480"/>
      <c r="F75" s="480"/>
    </row>
    <row r="76" spans="1:6">
      <c r="A76" s="68"/>
      <c r="B76" s="67"/>
      <c r="C76" s="67"/>
      <c r="D76" s="74"/>
      <c r="E76" s="480"/>
      <c r="F76" s="480"/>
    </row>
    <row r="77" spans="1:6">
      <c r="A77" s="68"/>
      <c r="B77" s="67"/>
      <c r="C77" s="67"/>
      <c r="D77" s="74"/>
      <c r="E77" s="480"/>
      <c r="F77" s="480"/>
    </row>
    <row r="78" spans="1:6">
      <c r="A78" s="68"/>
      <c r="B78" s="67"/>
      <c r="C78" s="67"/>
      <c r="D78" s="74"/>
      <c r="E78" s="480"/>
      <c r="F78" s="480"/>
    </row>
    <row r="79" spans="1:6">
      <c r="A79" s="68"/>
      <c r="B79" s="67"/>
      <c r="C79" s="67"/>
      <c r="D79" s="74"/>
      <c r="E79" s="480"/>
      <c r="F79" s="480"/>
    </row>
    <row r="80" spans="1:6">
      <c r="A80" s="68"/>
      <c r="B80" s="67"/>
      <c r="C80" s="67"/>
      <c r="D80" s="74"/>
      <c r="E80" s="480"/>
      <c r="F80" s="480"/>
    </row>
    <row r="81" spans="1:6">
      <c r="A81" s="68"/>
      <c r="B81" s="67"/>
      <c r="C81" s="67"/>
      <c r="D81" s="74"/>
      <c r="E81" s="480"/>
      <c r="F81" s="480"/>
    </row>
    <row r="82" spans="1:6">
      <c r="A82" s="68"/>
      <c r="B82" s="67"/>
      <c r="C82" s="67"/>
      <c r="D82" s="74"/>
      <c r="E82" s="480"/>
      <c r="F82" s="480"/>
    </row>
    <row r="83" spans="1:6">
      <c r="A83" s="68"/>
      <c r="B83" s="67"/>
      <c r="C83" s="67"/>
      <c r="D83" s="74"/>
      <c r="E83" s="480"/>
      <c r="F83" s="480"/>
    </row>
    <row r="84" spans="1:6">
      <c r="A84" s="68"/>
      <c r="B84" s="67"/>
      <c r="C84" s="67"/>
      <c r="D84" s="74"/>
      <c r="E84" s="480"/>
      <c r="F84" s="480"/>
    </row>
    <row r="85" spans="1:6">
      <c r="A85" s="68"/>
      <c r="B85" s="67"/>
      <c r="C85" s="67"/>
      <c r="D85" s="74"/>
      <c r="E85" s="480"/>
      <c r="F85" s="480"/>
    </row>
    <row r="86" spans="1:6">
      <c r="A86" s="68"/>
      <c r="B86" s="67"/>
      <c r="C86" s="67"/>
      <c r="D86" s="74"/>
      <c r="E86" s="480"/>
      <c r="F86" s="480"/>
    </row>
    <row r="87" spans="1:6">
      <c r="A87" s="68"/>
      <c r="B87" s="67"/>
      <c r="C87" s="67"/>
      <c r="D87" s="74"/>
      <c r="E87" s="480"/>
      <c r="F87" s="480"/>
    </row>
    <row r="88" spans="1:6">
      <c r="A88" s="68"/>
      <c r="B88" s="67"/>
      <c r="C88" s="67"/>
      <c r="D88" s="74"/>
      <c r="E88" s="480"/>
      <c r="F88" s="480"/>
    </row>
    <row r="89" spans="1:6">
      <c r="A89" s="68"/>
      <c r="B89" s="67"/>
      <c r="C89" s="67"/>
      <c r="D89" s="74"/>
      <c r="E89" s="480"/>
      <c r="F89" s="480"/>
    </row>
    <row r="90" spans="1:6">
      <c r="A90" s="68"/>
      <c r="B90" s="67"/>
      <c r="C90" s="67"/>
      <c r="D90" s="74"/>
      <c r="E90" s="480"/>
      <c r="F90" s="480"/>
    </row>
    <row r="91" spans="1:6">
      <c r="A91" s="68"/>
      <c r="B91" s="67"/>
      <c r="C91" s="67"/>
      <c r="D91" s="74"/>
      <c r="E91" s="480"/>
      <c r="F91" s="480"/>
    </row>
    <row r="92" spans="1:6">
      <c r="A92" s="68"/>
      <c r="B92" s="67"/>
      <c r="C92" s="67"/>
      <c r="D92" s="74"/>
      <c r="E92" s="480"/>
      <c r="F92" s="480"/>
    </row>
    <row r="93" spans="1:6">
      <c r="A93" s="68"/>
      <c r="B93" s="67"/>
      <c r="C93" s="67"/>
      <c r="D93" s="74"/>
      <c r="E93" s="480"/>
      <c r="F93" s="480"/>
    </row>
    <row r="94" spans="1:6">
      <c r="A94" s="68"/>
      <c r="B94" s="67"/>
      <c r="C94" s="67"/>
      <c r="D94" s="74"/>
      <c r="E94" s="480"/>
      <c r="F94" s="480"/>
    </row>
    <row r="95" spans="1:6">
      <c r="A95" s="68"/>
      <c r="B95" s="67"/>
      <c r="C95" s="67"/>
      <c r="D95" s="74"/>
      <c r="E95" s="480"/>
      <c r="F95" s="480"/>
    </row>
    <row r="96" spans="1:6">
      <c r="A96" s="68"/>
      <c r="B96" s="67"/>
      <c r="C96" s="67"/>
      <c r="D96" s="74"/>
      <c r="E96" s="480"/>
      <c r="F96" s="480"/>
    </row>
    <row r="97" spans="1:6">
      <c r="A97" s="68"/>
      <c r="B97" s="67"/>
      <c r="C97" s="67"/>
      <c r="D97" s="74"/>
      <c r="E97" s="480"/>
      <c r="F97" s="480"/>
    </row>
    <row r="98" spans="1:6">
      <c r="A98" s="68"/>
      <c r="B98" s="67"/>
      <c r="C98" s="67"/>
      <c r="D98" s="74"/>
      <c r="E98" s="480"/>
      <c r="F98" s="480"/>
    </row>
    <row r="99" spans="1:6">
      <c r="A99" s="68"/>
      <c r="B99" s="67"/>
      <c r="C99" s="67"/>
      <c r="D99" s="74"/>
      <c r="E99" s="480"/>
      <c r="F99" s="480"/>
    </row>
    <row r="100" spans="1:6">
      <c r="A100" s="68"/>
      <c r="B100" s="67"/>
      <c r="C100" s="67"/>
      <c r="D100" s="74"/>
      <c r="E100" s="480"/>
      <c r="F100" s="480"/>
    </row>
    <row r="101" spans="1:6">
      <c r="A101" s="68"/>
      <c r="B101" s="67"/>
      <c r="C101" s="67"/>
      <c r="D101" s="74"/>
      <c r="E101" s="480"/>
      <c r="F101" s="480"/>
    </row>
    <row r="102" spans="1:6">
      <c r="A102" s="68"/>
      <c r="B102" s="67"/>
      <c r="C102" s="67"/>
      <c r="D102" s="74"/>
      <c r="E102" s="480"/>
      <c r="F102" s="480"/>
    </row>
    <row r="103" spans="1:6">
      <c r="A103" s="68"/>
      <c r="B103" s="67"/>
      <c r="C103" s="67"/>
      <c r="D103" s="74"/>
      <c r="E103" s="480"/>
      <c r="F103" s="480"/>
    </row>
    <row r="104" spans="1:6">
      <c r="A104" s="68"/>
      <c r="B104" s="67"/>
      <c r="C104" s="67"/>
      <c r="D104" s="74"/>
      <c r="E104" s="480"/>
      <c r="F104" s="480"/>
    </row>
    <row r="105" spans="1:6">
      <c r="A105" s="68"/>
      <c r="B105" s="67"/>
      <c r="C105" s="67"/>
      <c r="D105" s="74"/>
      <c r="E105" s="480"/>
      <c r="F105" s="480"/>
    </row>
    <row r="106" spans="1:6">
      <c r="A106" s="68"/>
      <c r="B106" s="67"/>
      <c r="C106" s="67"/>
      <c r="D106" s="74"/>
      <c r="E106" s="480"/>
      <c r="F106" s="480"/>
    </row>
    <row r="107" spans="1:6">
      <c r="A107" s="68"/>
      <c r="B107" s="67"/>
      <c r="C107" s="67"/>
      <c r="D107" s="74"/>
      <c r="E107" s="480"/>
      <c r="F107" s="480"/>
    </row>
    <row r="108" spans="1:6">
      <c r="A108" s="68"/>
      <c r="B108" s="67"/>
      <c r="C108" s="67"/>
      <c r="D108" s="74"/>
      <c r="E108" s="480"/>
      <c r="F108" s="480"/>
    </row>
    <row r="109" spans="1:6">
      <c r="A109" s="68"/>
      <c r="B109" s="67"/>
      <c r="C109" s="67"/>
      <c r="D109" s="74"/>
      <c r="E109" s="480"/>
      <c r="F109" s="480"/>
    </row>
    <row r="110" spans="1:6">
      <c r="A110" s="68"/>
      <c r="B110" s="67"/>
      <c r="C110" s="67"/>
      <c r="D110" s="74"/>
      <c r="E110" s="480"/>
      <c r="F110" s="480"/>
    </row>
    <row r="111" spans="1:6">
      <c r="A111" s="68"/>
      <c r="B111" s="67"/>
      <c r="C111" s="67"/>
      <c r="D111" s="74"/>
      <c r="E111" s="480"/>
      <c r="F111" s="480"/>
    </row>
    <row r="112" spans="1:6">
      <c r="A112" s="68"/>
      <c r="B112" s="67"/>
      <c r="C112" s="67"/>
      <c r="D112" s="74"/>
      <c r="E112" s="480"/>
      <c r="F112" s="480"/>
    </row>
    <row r="113" spans="1:6">
      <c r="A113" s="68"/>
      <c r="B113" s="67"/>
      <c r="C113" s="67"/>
      <c r="D113" s="74"/>
      <c r="E113" s="480"/>
      <c r="F113" s="480"/>
    </row>
    <row r="114" spans="1:6">
      <c r="A114" s="68"/>
      <c r="B114" s="67"/>
      <c r="C114" s="67"/>
      <c r="D114" s="74"/>
      <c r="E114" s="480"/>
      <c r="F114" s="480"/>
    </row>
    <row r="115" spans="1:6">
      <c r="A115" s="68"/>
      <c r="B115" s="67"/>
      <c r="C115" s="67"/>
      <c r="D115" s="74"/>
      <c r="E115" s="480"/>
      <c r="F115" s="480"/>
    </row>
    <row r="116" spans="1:6">
      <c r="A116" s="68"/>
      <c r="B116" s="67"/>
      <c r="C116" s="67"/>
      <c r="D116" s="74"/>
      <c r="E116" s="480"/>
      <c r="F116" s="480"/>
    </row>
    <row r="117" spans="1:6">
      <c r="A117" s="68"/>
      <c r="B117" s="67"/>
      <c r="C117" s="67"/>
      <c r="D117" s="74"/>
      <c r="E117" s="480"/>
      <c r="F117" s="480"/>
    </row>
    <row r="118" spans="1:6">
      <c r="A118" s="68"/>
      <c r="B118" s="67"/>
      <c r="C118" s="67"/>
      <c r="D118" s="74"/>
      <c r="E118" s="480"/>
      <c r="F118" s="480"/>
    </row>
    <row r="119" spans="1:6">
      <c r="A119" s="68"/>
      <c r="B119" s="67"/>
      <c r="C119" s="67"/>
      <c r="D119" s="74"/>
      <c r="E119" s="480"/>
      <c r="F119" s="480"/>
    </row>
    <row r="120" spans="1:6">
      <c r="A120" s="68"/>
      <c r="B120" s="67"/>
      <c r="C120" s="67"/>
      <c r="D120" s="74"/>
      <c r="E120" s="480"/>
      <c r="F120" s="480"/>
    </row>
    <row r="121" spans="1:6">
      <c r="A121" s="68"/>
      <c r="B121" s="67"/>
      <c r="C121" s="67"/>
      <c r="D121" s="74"/>
      <c r="E121" s="480"/>
      <c r="F121" s="480"/>
    </row>
    <row r="122" spans="1:6">
      <c r="A122" s="68"/>
      <c r="B122" s="67"/>
      <c r="C122" s="67"/>
      <c r="D122" s="74"/>
      <c r="E122" s="480"/>
      <c r="F122" s="480"/>
    </row>
    <row r="123" spans="1:6">
      <c r="A123" s="68"/>
      <c r="B123" s="67"/>
      <c r="C123" s="67"/>
      <c r="D123" s="74"/>
      <c r="E123" s="480"/>
      <c r="F123" s="480"/>
    </row>
    <row r="124" spans="1:6">
      <c r="A124" s="68"/>
      <c r="B124" s="67"/>
      <c r="C124" s="67"/>
      <c r="D124" s="74"/>
      <c r="E124" s="480"/>
      <c r="F124" s="480"/>
    </row>
    <row r="125" spans="1:6">
      <c r="A125" s="68"/>
      <c r="B125" s="67"/>
      <c r="C125" s="67"/>
      <c r="D125" s="74"/>
      <c r="E125" s="480"/>
      <c r="F125" s="480"/>
    </row>
    <row r="126" spans="1:6">
      <c r="A126" s="68"/>
      <c r="B126" s="67"/>
      <c r="C126" s="67"/>
      <c r="D126" s="74"/>
      <c r="E126" s="480"/>
      <c r="F126" s="480"/>
    </row>
    <row r="127" spans="1:6">
      <c r="A127" s="68"/>
      <c r="B127" s="67"/>
      <c r="C127" s="67"/>
      <c r="D127" s="74"/>
      <c r="E127" s="480"/>
      <c r="F127" s="480"/>
    </row>
    <row r="128" spans="1:6">
      <c r="A128" s="68"/>
      <c r="B128" s="67"/>
      <c r="C128" s="67"/>
      <c r="D128" s="74"/>
      <c r="E128" s="480"/>
      <c r="F128" s="480"/>
    </row>
    <row r="129" spans="1:6">
      <c r="A129" s="68"/>
      <c r="B129" s="67"/>
      <c r="C129" s="67"/>
      <c r="D129" s="74"/>
      <c r="E129" s="480"/>
      <c r="F129" s="480"/>
    </row>
    <row r="130" spans="1:6">
      <c r="A130" s="68"/>
      <c r="B130" s="67"/>
      <c r="C130" s="67"/>
      <c r="D130" s="74"/>
      <c r="E130" s="480"/>
      <c r="F130" s="480"/>
    </row>
    <row r="131" spans="1:6">
      <c r="A131" s="68"/>
      <c r="B131" s="67"/>
      <c r="C131" s="67"/>
      <c r="D131" s="74"/>
      <c r="E131" s="480"/>
      <c r="F131" s="480"/>
    </row>
    <row r="132" spans="1:6">
      <c r="A132" s="68"/>
      <c r="B132" s="67"/>
      <c r="C132" s="67"/>
      <c r="D132" s="74"/>
      <c r="E132" s="480"/>
      <c r="F132" s="480"/>
    </row>
    <row r="133" spans="1:6">
      <c r="A133" s="68"/>
      <c r="B133" s="67"/>
      <c r="C133" s="67"/>
      <c r="D133" s="74"/>
      <c r="E133" s="480"/>
      <c r="F133" s="480"/>
    </row>
    <row r="134" spans="1:6">
      <c r="A134" s="68"/>
      <c r="B134" s="67"/>
      <c r="C134" s="67"/>
      <c r="D134" s="74"/>
      <c r="E134" s="480"/>
      <c r="F134" s="480"/>
    </row>
    <row r="135" spans="1:6">
      <c r="A135" s="68"/>
      <c r="B135" s="67"/>
      <c r="C135" s="67"/>
      <c r="D135" s="74"/>
      <c r="E135" s="480"/>
      <c r="F135" s="480"/>
    </row>
    <row r="136" spans="1:6">
      <c r="A136" s="68"/>
      <c r="B136" s="67"/>
      <c r="C136" s="67"/>
      <c r="D136" s="74"/>
      <c r="E136" s="480"/>
      <c r="F136" s="480"/>
    </row>
    <row r="137" spans="1:6">
      <c r="A137" s="68"/>
      <c r="B137" s="67"/>
      <c r="C137" s="67"/>
      <c r="D137" s="74"/>
      <c r="E137" s="480"/>
      <c r="F137" s="480"/>
    </row>
    <row r="138" spans="1:6">
      <c r="A138" s="68"/>
      <c r="B138" s="67"/>
      <c r="C138" s="67"/>
      <c r="D138" s="74"/>
      <c r="E138" s="480"/>
      <c r="F138" s="480"/>
    </row>
    <row r="139" spans="1:6">
      <c r="A139" s="68"/>
      <c r="B139" s="67"/>
      <c r="C139" s="67"/>
      <c r="D139" s="74"/>
      <c r="E139" s="480"/>
      <c r="F139" s="480"/>
    </row>
    <row r="140" spans="1:6">
      <c r="A140" s="68"/>
      <c r="B140" s="67"/>
      <c r="C140" s="67"/>
      <c r="D140" s="74"/>
      <c r="E140" s="480"/>
      <c r="F140" s="480"/>
    </row>
    <row r="141" spans="1:6">
      <c r="A141" s="68"/>
      <c r="B141" s="67"/>
      <c r="C141" s="67"/>
      <c r="D141" s="74"/>
      <c r="E141" s="480"/>
      <c r="F141" s="480"/>
    </row>
    <row r="142" spans="1:6">
      <c r="A142" s="68"/>
      <c r="B142" s="67"/>
      <c r="C142" s="67"/>
      <c r="D142" s="74"/>
      <c r="E142" s="480"/>
      <c r="F142" s="480"/>
    </row>
    <row r="143" spans="1:6">
      <c r="A143" s="68"/>
      <c r="B143" s="67"/>
      <c r="C143" s="67"/>
      <c r="D143" s="74"/>
      <c r="E143" s="480"/>
      <c r="F143" s="480"/>
    </row>
    <row r="144" spans="1:6">
      <c r="A144" s="68"/>
      <c r="B144" s="67"/>
      <c r="C144" s="67"/>
      <c r="D144" s="74"/>
      <c r="E144" s="480"/>
      <c r="F144" s="480"/>
    </row>
    <row r="145" spans="1:6">
      <c r="A145" s="68"/>
      <c r="B145" s="67"/>
      <c r="C145" s="67"/>
      <c r="D145" s="74"/>
      <c r="E145" s="480"/>
      <c r="F145" s="480"/>
    </row>
    <row r="146" spans="1:6">
      <c r="A146" s="68"/>
      <c r="B146" s="67"/>
      <c r="C146" s="67"/>
      <c r="D146" s="74"/>
      <c r="E146" s="480"/>
      <c r="F146" s="480"/>
    </row>
    <row r="147" spans="1:6">
      <c r="A147" s="68"/>
      <c r="B147" s="67"/>
      <c r="C147" s="67"/>
      <c r="D147" s="74"/>
      <c r="E147" s="480"/>
      <c r="F147" s="480"/>
    </row>
    <row r="148" spans="1:6">
      <c r="A148" s="68"/>
      <c r="B148" s="67"/>
      <c r="C148" s="67"/>
      <c r="D148" s="74"/>
      <c r="E148" s="480"/>
      <c r="F148" s="480"/>
    </row>
    <row r="149" spans="1:6">
      <c r="A149" s="68"/>
      <c r="B149" s="67"/>
      <c r="C149" s="67"/>
      <c r="D149" s="74"/>
      <c r="E149" s="480"/>
      <c r="F149" s="480"/>
    </row>
    <row r="150" spans="1:6">
      <c r="A150" s="68"/>
      <c r="B150" s="67"/>
      <c r="C150" s="67"/>
      <c r="D150" s="74"/>
      <c r="E150" s="480"/>
      <c r="F150" s="480"/>
    </row>
    <row r="151" spans="1:6">
      <c r="A151" s="68"/>
      <c r="B151" s="67"/>
      <c r="C151" s="67"/>
      <c r="D151" s="74"/>
      <c r="E151" s="480"/>
      <c r="F151" s="480"/>
    </row>
    <row r="152" spans="1:6">
      <c r="A152" s="68"/>
      <c r="B152" s="67"/>
      <c r="C152" s="67"/>
      <c r="D152" s="74"/>
      <c r="E152" s="480"/>
      <c r="F152" s="480"/>
    </row>
    <row r="153" spans="1:6">
      <c r="A153" s="68"/>
      <c r="B153" s="67"/>
      <c r="C153" s="67"/>
      <c r="D153" s="74"/>
      <c r="E153" s="480"/>
      <c r="F153" s="480"/>
    </row>
    <row r="154" spans="1:6">
      <c r="A154" s="68"/>
      <c r="B154" s="67"/>
      <c r="C154" s="67"/>
      <c r="D154" s="74"/>
      <c r="E154" s="480"/>
      <c r="F154" s="480"/>
    </row>
    <row r="155" spans="1:6">
      <c r="A155" s="68"/>
      <c r="B155" s="67"/>
      <c r="C155" s="67"/>
      <c r="D155" s="74"/>
      <c r="E155" s="480"/>
      <c r="F155" s="480"/>
    </row>
    <row r="156" spans="1:6">
      <c r="A156" s="68"/>
      <c r="B156" s="67"/>
      <c r="C156" s="67"/>
      <c r="D156" s="74"/>
      <c r="E156" s="480"/>
      <c r="F156" s="480"/>
    </row>
    <row r="157" spans="1:6">
      <c r="A157" s="68"/>
      <c r="B157" s="67"/>
      <c r="C157" s="67"/>
      <c r="D157" s="74"/>
      <c r="E157" s="480"/>
      <c r="F157" s="480"/>
    </row>
    <row r="158" spans="1:6">
      <c r="A158" s="68"/>
      <c r="B158" s="67"/>
      <c r="C158" s="67"/>
      <c r="D158" s="74"/>
      <c r="E158" s="480"/>
      <c r="F158" s="480"/>
    </row>
    <row r="159" spans="1:6">
      <c r="A159" s="68"/>
      <c r="B159" s="67"/>
      <c r="C159" s="67"/>
      <c r="D159" s="74"/>
      <c r="E159" s="480"/>
      <c r="F159" s="480"/>
    </row>
    <row r="160" spans="1:6">
      <c r="A160" s="68"/>
      <c r="B160" s="67"/>
      <c r="C160" s="67"/>
      <c r="D160" s="74"/>
      <c r="E160" s="480"/>
      <c r="F160" s="480"/>
    </row>
    <row r="161" spans="1:6">
      <c r="A161" s="68"/>
      <c r="B161" s="67"/>
      <c r="C161" s="67"/>
      <c r="D161" s="74"/>
      <c r="E161" s="480"/>
      <c r="F161" s="480"/>
    </row>
    <row r="162" spans="1:6">
      <c r="A162" s="68"/>
      <c r="B162" s="67"/>
      <c r="C162" s="67"/>
      <c r="D162" s="74"/>
      <c r="E162" s="480"/>
      <c r="F162" s="480"/>
    </row>
    <row r="163" spans="1:6">
      <c r="A163" s="68"/>
      <c r="B163" s="67"/>
      <c r="C163" s="67"/>
      <c r="D163" s="74"/>
      <c r="E163" s="480"/>
      <c r="F163" s="480"/>
    </row>
    <row r="164" spans="1:6">
      <c r="A164" s="68"/>
      <c r="B164" s="67"/>
      <c r="C164" s="67"/>
      <c r="D164" s="74"/>
      <c r="E164" s="480"/>
      <c r="F164" s="480"/>
    </row>
    <row r="165" spans="1:6">
      <c r="A165" s="68"/>
      <c r="B165" s="67"/>
      <c r="C165" s="67"/>
      <c r="D165" s="74"/>
      <c r="E165" s="480"/>
      <c r="F165" s="480"/>
    </row>
    <row r="166" spans="1:6">
      <c r="A166" s="68"/>
      <c r="B166" s="67"/>
      <c r="C166" s="67"/>
      <c r="D166" s="74"/>
      <c r="E166" s="480"/>
      <c r="F166" s="480"/>
    </row>
    <row r="167" spans="1:6">
      <c r="A167" s="68"/>
      <c r="B167" s="67"/>
      <c r="C167" s="67"/>
      <c r="D167" s="74"/>
      <c r="E167" s="480"/>
      <c r="F167" s="480"/>
    </row>
    <row r="168" spans="1:6">
      <c r="A168" s="68"/>
      <c r="B168" s="67"/>
      <c r="C168" s="67"/>
      <c r="D168" s="74"/>
      <c r="E168" s="480"/>
      <c r="F168" s="480"/>
    </row>
    <row r="169" spans="1:6">
      <c r="A169" s="68"/>
      <c r="B169" s="67"/>
      <c r="C169" s="67"/>
      <c r="D169" s="74"/>
      <c r="E169" s="480"/>
      <c r="F169" s="480"/>
    </row>
    <row r="170" spans="1:6">
      <c r="A170" s="68"/>
      <c r="B170" s="67"/>
      <c r="C170" s="67"/>
      <c r="D170" s="74"/>
      <c r="E170" s="480"/>
      <c r="F170" s="480"/>
    </row>
    <row r="171" spans="1:6">
      <c r="A171" s="68"/>
      <c r="B171" s="67"/>
      <c r="C171" s="67"/>
      <c r="D171" s="74"/>
      <c r="E171" s="480"/>
      <c r="F171" s="480"/>
    </row>
    <row r="172" spans="1:6">
      <c r="A172" s="68"/>
      <c r="B172" s="67"/>
      <c r="C172" s="67"/>
      <c r="D172" s="74"/>
      <c r="E172" s="480"/>
      <c r="F172" s="480"/>
    </row>
    <row r="173" spans="1:6">
      <c r="A173" s="68"/>
      <c r="B173" s="67"/>
      <c r="C173" s="67"/>
      <c r="D173" s="74"/>
      <c r="E173" s="480"/>
      <c r="F173" s="480"/>
    </row>
    <row r="174" spans="1:6">
      <c r="A174" s="68"/>
      <c r="B174" s="67"/>
      <c r="C174" s="67"/>
      <c r="D174" s="74"/>
      <c r="E174" s="480"/>
      <c r="F174" s="480"/>
    </row>
    <row r="175" spans="1:6">
      <c r="A175" s="68"/>
      <c r="B175" s="67"/>
      <c r="C175" s="67"/>
      <c r="D175" s="74"/>
      <c r="E175" s="480"/>
      <c r="F175" s="480"/>
    </row>
    <row r="176" spans="1:6">
      <c r="A176" s="68"/>
      <c r="B176" s="67"/>
      <c r="C176" s="67"/>
      <c r="D176" s="74"/>
      <c r="E176" s="480"/>
      <c r="F176" s="480"/>
    </row>
    <row r="177" spans="1:6">
      <c r="A177" s="68"/>
      <c r="B177" s="67"/>
      <c r="C177" s="67"/>
      <c r="D177" s="74"/>
      <c r="E177" s="480"/>
      <c r="F177" s="480"/>
    </row>
    <row r="178" spans="1:6">
      <c r="A178" s="68"/>
      <c r="B178" s="67"/>
      <c r="C178" s="67"/>
      <c r="D178" s="74"/>
      <c r="E178" s="480"/>
      <c r="F178" s="480"/>
    </row>
    <row r="179" spans="1:6">
      <c r="A179" s="68"/>
      <c r="B179" s="67"/>
      <c r="C179" s="67"/>
      <c r="D179" s="74"/>
      <c r="E179" s="480"/>
      <c r="F179" s="480"/>
    </row>
    <row r="180" spans="1:6">
      <c r="A180" s="68"/>
      <c r="B180" s="67"/>
      <c r="C180" s="67"/>
      <c r="D180" s="74"/>
      <c r="E180" s="480"/>
      <c r="F180" s="480"/>
    </row>
    <row r="181" spans="1:6">
      <c r="A181" s="68"/>
      <c r="B181" s="67"/>
      <c r="C181" s="67"/>
      <c r="D181" s="74"/>
      <c r="E181" s="480"/>
      <c r="F181" s="480"/>
    </row>
    <row r="182" spans="1:6">
      <c r="A182" s="68"/>
      <c r="B182" s="67"/>
      <c r="C182" s="67"/>
      <c r="D182" s="74"/>
      <c r="E182" s="480"/>
      <c r="F182" s="480"/>
    </row>
    <row r="183" spans="1:6">
      <c r="A183" s="68"/>
      <c r="B183" s="67"/>
      <c r="C183" s="67"/>
      <c r="D183" s="74"/>
      <c r="E183" s="480"/>
      <c r="F183" s="480"/>
    </row>
    <row r="184" spans="1:6">
      <c r="A184" s="68"/>
      <c r="B184" s="67"/>
      <c r="C184" s="67"/>
      <c r="D184" s="74"/>
      <c r="E184" s="480"/>
      <c r="F184" s="480"/>
    </row>
    <row r="185" spans="1:6">
      <c r="A185" s="68"/>
      <c r="B185" s="67"/>
      <c r="C185" s="67"/>
      <c r="D185" s="74"/>
      <c r="E185" s="480"/>
      <c r="F185" s="480"/>
    </row>
    <row r="186" spans="1:6">
      <c r="A186" s="68"/>
      <c r="B186" s="67"/>
      <c r="C186" s="67"/>
      <c r="D186" s="74"/>
      <c r="E186" s="480"/>
      <c r="F186" s="480"/>
    </row>
    <row r="187" spans="1:6">
      <c r="A187" s="68"/>
      <c r="B187" s="67"/>
      <c r="C187" s="67"/>
      <c r="D187" s="74"/>
      <c r="E187" s="480"/>
      <c r="F187" s="480"/>
    </row>
    <row r="188" spans="1:6">
      <c r="A188" s="68"/>
      <c r="B188" s="67"/>
      <c r="C188" s="67"/>
      <c r="D188" s="74"/>
      <c r="E188" s="480"/>
      <c r="F188" s="480"/>
    </row>
    <row r="189" spans="1:6">
      <c r="A189" s="68"/>
      <c r="B189" s="67"/>
      <c r="C189" s="67"/>
      <c r="D189" s="74"/>
      <c r="E189" s="480"/>
      <c r="F189" s="480"/>
    </row>
    <row r="190" spans="1:6">
      <c r="A190" s="68"/>
      <c r="B190" s="67"/>
      <c r="C190" s="67"/>
      <c r="D190" s="74"/>
      <c r="E190" s="480"/>
      <c r="F190" s="480"/>
    </row>
    <row r="191" spans="1:6">
      <c r="A191" s="68"/>
      <c r="B191" s="67"/>
      <c r="C191" s="67"/>
      <c r="D191" s="74"/>
      <c r="E191" s="480"/>
      <c r="F191" s="480"/>
    </row>
    <row r="192" spans="1:6">
      <c r="A192" s="68"/>
      <c r="B192" s="67"/>
      <c r="C192" s="67"/>
      <c r="D192" s="74"/>
      <c r="E192" s="480"/>
      <c r="F192" s="480"/>
    </row>
    <row r="193" spans="1:6">
      <c r="A193" s="68"/>
      <c r="B193" s="67"/>
      <c r="C193" s="67"/>
      <c r="D193" s="74"/>
      <c r="E193" s="480"/>
      <c r="F193" s="480"/>
    </row>
    <row r="194" spans="1:6">
      <c r="A194" s="68"/>
      <c r="B194" s="67"/>
      <c r="C194" s="67"/>
      <c r="D194" s="74"/>
      <c r="E194" s="480"/>
      <c r="F194" s="480"/>
    </row>
    <row r="195" spans="1:6">
      <c r="A195" s="68"/>
      <c r="B195" s="67"/>
      <c r="C195" s="67"/>
      <c r="D195" s="74"/>
      <c r="E195" s="480"/>
      <c r="F195" s="480"/>
    </row>
    <row r="196" spans="1:6">
      <c r="A196" s="68"/>
      <c r="B196" s="67"/>
      <c r="C196" s="67"/>
      <c r="D196" s="74"/>
      <c r="E196" s="480"/>
      <c r="F196" s="480"/>
    </row>
    <row r="197" spans="1:6">
      <c r="A197" s="68"/>
      <c r="B197" s="67"/>
      <c r="C197" s="67"/>
      <c r="D197" s="74"/>
      <c r="E197" s="480"/>
      <c r="F197" s="480"/>
    </row>
    <row r="198" spans="1:6">
      <c r="A198" s="68"/>
      <c r="B198" s="67"/>
      <c r="C198" s="67"/>
      <c r="D198" s="74"/>
      <c r="E198" s="480"/>
      <c r="F198" s="480"/>
    </row>
    <row r="199" spans="1:6">
      <c r="A199" s="68"/>
      <c r="B199" s="67"/>
      <c r="C199" s="67"/>
      <c r="D199" s="74"/>
      <c r="E199" s="480"/>
      <c r="F199" s="480"/>
    </row>
    <row r="200" spans="1:6">
      <c r="A200" s="68"/>
      <c r="B200" s="67"/>
      <c r="C200" s="67"/>
      <c r="D200" s="74"/>
      <c r="E200" s="480"/>
      <c r="F200" s="480"/>
    </row>
    <row r="201" spans="1:6">
      <c r="A201" s="68"/>
      <c r="B201" s="67"/>
      <c r="C201" s="67"/>
      <c r="D201" s="74"/>
      <c r="E201" s="480"/>
      <c r="F201" s="480"/>
    </row>
    <row r="202" spans="1:6">
      <c r="A202" s="68"/>
      <c r="B202" s="67"/>
      <c r="C202" s="67"/>
      <c r="D202" s="74"/>
      <c r="E202" s="480"/>
      <c r="F202" s="480"/>
    </row>
    <row r="203" spans="1:6">
      <c r="A203" s="68"/>
      <c r="B203" s="67"/>
      <c r="C203" s="67"/>
      <c r="D203" s="74"/>
      <c r="E203" s="480"/>
      <c r="F203" s="480"/>
    </row>
    <row r="204" spans="1:6">
      <c r="A204" s="68"/>
      <c r="B204" s="67"/>
      <c r="C204" s="67"/>
      <c r="D204" s="74"/>
      <c r="E204" s="480"/>
      <c r="F204" s="480"/>
    </row>
    <row r="205" spans="1:6">
      <c r="A205" s="68"/>
      <c r="B205" s="67"/>
      <c r="C205" s="67"/>
      <c r="D205" s="74"/>
      <c r="E205" s="480"/>
      <c r="F205" s="480"/>
    </row>
    <row r="206" spans="1:6">
      <c r="A206" s="68"/>
      <c r="B206" s="67"/>
      <c r="C206" s="67"/>
      <c r="D206" s="74"/>
      <c r="E206" s="480"/>
      <c r="F206" s="480"/>
    </row>
    <row r="207" spans="1:6">
      <c r="A207" s="68"/>
      <c r="B207" s="67"/>
      <c r="C207" s="67"/>
      <c r="D207" s="74"/>
      <c r="E207" s="480"/>
      <c r="F207" s="480"/>
    </row>
    <row r="208" spans="1:6">
      <c r="A208" s="68"/>
      <c r="B208" s="67"/>
      <c r="C208" s="67"/>
      <c r="D208" s="74"/>
      <c r="E208" s="480"/>
      <c r="F208" s="480"/>
    </row>
    <row r="209" spans="1:6">
      <c r="A209" s="68"/>
      <c r="B209" s="67"/>
      <c r="C209" s="67"/>
      <c r="D209" s="74"/>
      <c r="E209" s="480"/>
      <c r="F209" s="480"/>
    </row>
    <row r="210" spans="1:6">
      <c r="A210" s="68"/>
      <c r="B210" s="67"/>
      <c r="C210" s="67"/>
      <c r="D210" s="74"/>
      <c r="E210" s="480"/>
      <c r="F210" s="480"/>
    </row>
    <row r="211" spans="1:6">
      <c r="A211" s="68"/>
      <c r="B211" s="67"/>
      <c r="C211" s="67"/>
      <c r="D211" s="74"/>
      <c r="E211" s="480"/>
      <c r="F211" s="480"/>
    </row>
    <row r="212" spans="1:6">
      <c r="A212" s="68"/>
      <c r="B212" s="67"/>
      <c r="C212" s="67"/>
      <c r="D212" s="74"/>
      <c r="E212" s="480"/>
      <c r="F212" s="480"/>
    </row>
    <row r="213" spans="1:6">
      <c r="A213" s="68"/>
      <c r="B213" s="67"/>
      <c r="C213" s="67"/>
      <c r="D213" s="74"/>
      <c r="E213" s="480"/>
      <c r="F213" s="480"/>
    </row>
    <row r="214" spans="1:6">
      <c r="A214" s="68"/>
      <c r="B214" s="67"/>
      <c r="C214" s="67"/>
      <c r="D214" s="74"/>
      <c r="E214" s="480"/>
      <c r="F214" s="480"/>
    </row>
    <row r="215" spans="1:6">
      <c r="A215" s="68"/>
      <c r="B215" s="67"/>
      <c r="C215" s="67"/>
      <c r="D215" s="74"/>
      <c r="E215" s="480"/>
      <c r="F215" s="480"/>
    </row>
    <row r="216" spans="1:6">
      <c r="A216" s="68"/>
      <c r="B216" s="67"/>
      <c r="C216" s="67"/>
      <c r="D216" s="74"/>
      <c r="E216" s="480"/>
      <c r="F216" s="480"/>
    </row>
    <row r="217" spans="1:6">
      <c r="A217" s="68"/>
      <c r="B217" s="67"/>
      <c r="C217" s="67"/>
      <c r="D217" s="74"/>
      <c r="E217" s="480"/>
      <c r="F217" s="480"/>
    </row>
    <row r="218" spans="1:6">
      <c r="A218" s="68"/>
      <c r="B218" s="67"/>
      <c r="C218" s="67"/>
      <c r="D218" s="74"/>
      <c r="E218" s="480"/>
      <c r="F218" s="480"/>
    </row>
    <row r="219" spans="1:6">
      <c r="A219" s="68"/>
      <c r="B219" s="67"/>
      <c r="C219" s="67"/>
      <c r="D219" s="74"/>
      <c r="E219" s="480"/>
      <c r="F219" s="480"/>
    </row>
    <row r="220" spans="1:6">
      <c r="A220" s="68"/>
      <c r="B220" s="67"/>
      <c r="C220" s="67"/>
      <c r="D220" s="74"/>
      <c r="E220" s="480"/>
      <c r="F220" s="480"/>
    </row>
    <row r="221" spans="1:6">
      <c r="A221" s="68"/>
      <c r="B221" s="67"/>
      <c r="C221" s="67"/>
      <c r="D221" s="74"/>
      <c r="E221" s="480"/>
      <c r="F221" s="480"/>
    </row>
    <row r="222" spans="1:6">
      <c r="A222" s="68"/>
      <c r="B222" s="67"/>
      <c r="C222" s="67"/>
      <c r="D222" s="74"/>
      <c r="E222" s="480"/>
      <c r="F222" s="480"/>
    </row>
    <row r="223" spans="1:6">
      <c r="A223" s="68"/>
      <c r="B223" s="67"/>
      <c r="C223" s="67"/>
      <c r="D223" s="74"/>
      <c r="E223" s="480"/>
      <c r="F223" s="480"/>
    </row>
    <row r="224" spans="1:6">
      <c r="A224" s="68"/>
      <c r="B224" s="67"/>
      <c r="C224" s="67"/>
      <c r="D224" s="74"/>
      <c r="E224" s="480"/>
      <c r="F224" s="480"/>
    </row>
    <row r="225" spans="1:6">
      <c r="A225" s="68"/>
      <c r="B225" s="67"/>
      <c r="C225" s="67"/>
      <c r="D225" s="74"/>
      <c r="E225" s="480"/>
      <c r="F225" s="480"/>
    </row>
    <row r="226" spans="1:6">
      <c r="A226" s="68"/>
      <c r="B226" s="67"/>
      <c r="C226" s="67"/>
      <c r="D226" s="74"/>
      <c r="E226" s="480"/>
      <c r="F226" s="480"/>
    </row>
    <row r="227" spans="1:6">
      <c r="A227" s="68"/>
      <c r="B227" s="67"/>
      <c r="C227" s="67"/>
      <c r="D227" s="74"/>
      <c r="E227" s="480"/>
      <c r="F227" s="480"/>
    </row>
    <row r="228" spans="1:6">
      <c r="A228" s="68"/>
      <c r="B228" s="67"/>
      <c r="C228" s="67"/>
      <c r="D228" s="74"/>
      <c r="E228" s="480"/>
      <c r="F228" s="480"/>
    </row>
    <row r="229" spans="1:6">
      <c r="A229" s="68"/>
      <c r="B229" s="67"/>
      <c r="C229" s="67"/>
      <c r="D229" s="74"/>
      <c r="E229" s="480"/>
      <c r="F229" s="480"/>
    </row>
    <row r="230" spans="1:6">
      <c r="A230" s="68"/>
      <c r="B230" s="67"/>
      <c r="C230" s="67"/>
      <c r="D230" s="74"/>
      <c r="E230" s="480"/>
      <c r="F230" s="480"/>
    </row>
    <row r="231" spans="1:6">
      <c r="A231" s="68"/>
      <c r="B231" s="67"/>
      <c r="C231" s="67"/>
      <c r="D231" s="74"/>
      <c r="E231" s="480"/>
      <c r="F231" s="480"/>
    </row>
    <row r="232" spans="1:6">
      <c r="A232" s="68"/>
      <c r="B232" s="67"/>
      <c r="C232" s="67"/>
      <c r="D232" s="74"/>
      <c r="E232" s="480"/>
      <c r="F232" s="480"/>
    </row>
    <row r="233" spans="1:6">
      <c r="A233" s="68"/>
      <c r="B233" s="67"/>
      <c r="C233" s="67"/>
      <c r="D233" s="74"/>
      <c r="E233" s="480"/>
      <c r="F233" s="480"/>
    </row>
    <row r="234" spans="1:6">
      <c r="A234" s="68"/>
      <c r="B234" s="67"/>
      <c r="C234" s="67"/>
      <c r="D234" s="74"/>
      <c r="E234" s="480"/>
      <c r="F234" s="480"/>
    </row>
    <row r="235" spans="1:6">
      <c r="A235" s="68"/>
      <c r="B235" s="67"/>
      <c r="C235" s="67"/>
      <c r="D235" s="74"/>
      <c r="E235" s="480"/>
      <c r="F235" s="480"/>
    </row>
    <row r="236" spans="1:6">
      <c r="A236" s="68"/>
      <c r="B236" s="67"/>
      <c r="C236" s="67"/>
      <c r="D236" s="74"/>
      <c r="E236" s="480"/>
      <c r="F236" s="480"/>
    </row>
    <row r="237" spans="1:6">
      <c r="A237" s="68"/>
      <c r="B237" s="67"/>
      <c r="C237" s="67"/>
      <c r="D237" s="74"/>
      <c r="E237" s="480"/>
      <c r="F237" s="480"/>
    </row>
    <row r="238" spans="1:6">
      <c r="A238" s="68"/>
      <c r="B238" s="67"/>
      <c r="C238" s="67"/>
      <c r="D238" s="74"/>
      <c r="E238" s="480"/>
      <c r="F238" s="480"/>
    </row>
    <row r="239" spans="1:6">
      <c r="A239" s="68"/>
      <c r="B239" s="67"/>
      <c r="C239" s="67"/>
      <c r="D239" s="74"/>
      <c r="E239" s="480"/>
      <c r="F239" s="480"/>
    </row>
    <row r="240" spans="1:6">
      <c r="A240" s="68"/>
      <c r="B240" s="67"/>
      <c r="C240" s="67"/>
      <c r="D240" s="74"/>
      <c r="E240" s="480"/>
      <c r="F240" s="480"/>
    </row>
    <row r="241" spans="1:6">
      <c r="A241" s="68"/>
      <c r="B241" s="67"/>
      <c r="C241" s="67"/>
      <c r="D241" s="74"/>
      <c r="E241" s="480"/>
      <c r="F241" s="480"/>
    </row>
    <row r="242" spans="1:6">
      <c r="A242" s="68"/>
      <c r="B242" s="67"/>
      <c r="C242" s="67"/>
      <c r="D242" s="74"/>
      <c r="E242" s="480"/>
      <c r="F242" s="480"/>
    </row>
    <row r="243" spans="1:6">
      <c r="A243" s="68"/>
      <c r="B243" s="67"/>
      <c r="C243" s="67"/>
      <c r="D243" s="74"/>
      <c r="E243" s="480"/>
      <c r="F243" s="480"/>
    </row>
    <row r="244" spans="1:6">
      <c r="A244" s="68"/>
      <c r="B244" s="67"/>
      <c r="C244" s="67"/>
      <c r="D244" s="74"/>
      <c r="E244" s="480"/>
      <c r="F244" s="480"/>
    </row>
    <row r="245" spans="1:6">
      <c r="A245" s="68"/>
      <c r="B245" s="67"/>
      <c r="C245" s="67"/>
      <c r="D245" s="74"/>
      <c r="E245" s="480"/>
      <c r="F245" s="480"/>
    </row>
    <row r="246" spans="1:6">
      <c r="A246" s="68"/>
      <c r="B246" s="67"/>
      <c r="C246" s="67"/>
      <c r="D246" s="74"/>
      <c r="E246" s="480"/>
      <c r="F246" s="480"/>
    </row>
    <row r="247" spans="1:6">
      <c r="A247" s="68"/>
      <c r="B247" s="67"/>
      <c r="C247" s="67"/>
      <c r="D247" s="74"/>
      <c r="E247" s="480"/>
      <c r="F247" s="480"/>
    </row>
    <row r="248" spans="1:6">
      <c r="A248" s="68"/>
      <c r="B248" s="67"/>
      <c r="C248" s="67"/>
      <c r="D248" s="74"/>
      <c r="E248" s="480"/>
      <c r="F248" s="480"/>
    </row>
    <row r="249" spans="1:6">
      <c r="A249" s="68"/>
      <c r="B249" s="67"/>
      <c r="C249" s="67"/>
      <c r="D249" s="74"/>
      <c r="E249" s="480"/>
      <c r="F249" s="480"/>
    </row>
    <row r="250" spans="1:6">
      <c r="A250" s="68"/>
      <c r="B250" s="67"/>
      <c r="C250" s="67"/>
      <c r="D250" s="74"/>
      <c r="E250" s="480"/>
      <c r="F250" s="480"/>
    </row>
    <row r="251" spans="1:6">
      <c r="A251" s="68"/>
      <c r="B251" s="67"/>
      <c r="C251" s="67"/>
      <c r="D251" s="74"/>
      <c r="E251" s="480"/>
      <c r="F251" s="480"/>
    </row>
    <row r="252" spans="1:6">
      <c r="A252" s="68"/>
      <c r="B252" s="67"/>
      <c r="C252" s="67"/>
      <c r="D252" s="74"/>
      <c r="E252" s="480"/>
      <c r="F252" s="480"/>
    </row>
    <row r="253" spans="1:6">
      <c r="A253" s="68"/>
      <c r="B253" s="67"/>
      <c r="C253" s="67"/>
      <c r="D253" s="74"/>
      <c r="E253" s="480"/>
      <c r="F253" s="480"/>
    </row>
    <row r="254" spans="1:6">
      <c r="A254" s="68"/>
      <c r="B254" s="67"/>
      <c r="C254" s="67"/>
      <c r="D254" s="74"/>
      <c r="E254" s="480"/>
      <c r="F254" s="480"/>
    </row>
    <row r="255" spans="1:6">
      <c r="A255" s="68"/>
      <c r="B255" s="67"/>
      <c r="C255" s="67"/>
      <c r="D255" s="74"/>
      <c r="E255" s="480"/>
      <c r="F255" s="480"/>
    </row>
    <row r="256" spans="1:6">
      <c r="A256" s="68"/>
      <c r="B256" s="67"/>
      <c r="C256" s="67"/>
      <c r="D256" s="74"/>
      <c r="E256" s="480"/>
      <c r="F256" s="480"/>
    </row>
    <row r="257" spans="1:6">
      <c r="A257" s="68"/>
      <c r="B257" s="67"/>
      <c r="C257" s="67"/>
      <c r="D257" s="74"/>
      <c r="E257" s="480"/>
      <c r="F257" s="480"/>
    </row>
    <row r="258" spans="1:6">
      <c r="A258" s="68"/>
      <c r="B258" s="67"/>
      <c r="C258" s="67"/>
      <c r="D258" s="74"/>
      <c r="E258" s="480"/>
      <c r="F258" s="480"/>
    </row>
    <row r="259" spans="1:6">
      <c r="A259" s="68"/>
      <c r="B259" s="67"/>
      <c r="C259" s="67"/>
      <c r="D259" s="74"/>
      <c r="E259" s="480"/>
      <c r="F259" s="480"/>
    </row>
    <row r="260" spans="1:6">
      <c r="A260" s="68"/>
      <c r="B260" s="67"/>
      <c r="C260" s="67"/>
      <c r="D260" s="74"/>
      <c r="E260" s="480"/>
      <c r="F260" s="480"/>
    </row>
    <row r="261" spans="1:6">
      <c r="A261" s="68"/>
      <c r="B261" s="67"/>
      <c r="C261" s="67"/>
      <c r="D261" s="74"/>
      <c r="E261" s="480"/>
      <c r="F261" s="480"/>
    </row>
    <row r="262" spans="1:6">
      <c r="A262" s="68"/>
      <c r="B262" s="67"/>
      <c r="C262" s="67"/>
      <c r="D262" s="74"/>
      <c r="E262" s="480"/>
      <c r="F262" s="480"/>
    </row>
    <row r="263" spans="1:6">
      <c r="A263" s="68"/>
      <c r="B263" s="67"/>
      <c r="C263" s="67"/>
      <c r="D263" s="74"/>
      <c r="E263" s="480"/>
      <c r="F263" s="480"/>
    </row>
    <row r="264" spans="1:6">
      <c r="A264" s="68"/>
      <c r="B264" s="67"/>
      <c r="C264" s="67"/>
      <c r="D264" s="74"/>
      <c r="E264" s="480"/>
      <c r="F264" s="480"/>
    </row>
    <row r="265" spans="1:6">
      <c r="A265" s="68"/>
      <c r="B265" s="67"/>
      <c r="C265" s="67"/>
      <c r="D265" s="74"/>
      <c r="E265" s="480"/>
      <c r="F265" s="480"/>
    </row>
    <row r="266" spans="1:6">
      <c r="A266" s="68"/>
      <c r="B266" s="67"/>
      <c r="C266" s="67"/>
      <c r="D266" s="74"/>
      <c r="E266" s="480"/>
      <c r="F266" s="480"/>
    </row>
    <row r="267" spans="1:6">
      <c r="A267" s="68"/>
      <c r="B267" s="67"/>
      <c r="C267" s="67"/>
      <c r="D267" s="74"/>
      <c r="E267" s="480"/>
      <c r="F267" s="480"/>
    </row>
    <row r="268" spans="1:6">
      <c r="A268" s="68"/>
      <c r="B268" s="67"/>
      <c r="C268" s="67"/>
      <c r="D268" s="74"/>
      <c r="E268" s="480"/>
      <c r="F268" s="480"/>
    </row>
    <row r="269" spans="1:6">
      <c r="A269" s="68"/>
      <c r="B269" s="67"/>
      <c r="C269" s="67"/>
      <c r="D269" s="74"/>
      <c r="E269" s="480"/>
      <c r="F269" s="480"/>
    </row>
    <row r="270" spans="1:6">
      <c r="A270" s="68"/>
      <c r="B270" s="67"/>
      <c r="C270" s="67"/>
      <c r="D270" s="74"/>
      <c r="E270" s="480"/>
      <c r="F270" s="480"/>
    </row>
    <row r="271" spans="1:6">
      <c r="A271" s="68"/>
      <c r="B271" s="67"/>
      <c r="C271" s="67"/>
      <c r="D271" s="74"/>
      <c r="E271" s="480"/>
      <c r="F271" s="480"/>
    </row>
    <row r="272" spans="1:6">
      <c r="A272" s="68"/>
      <c r="B272" s="67"/>
      <c r="C272" s="67"/>
      <c r="D272" s="74"/>
      <c r="E272" s="480"/>
      <c r="F272" s="480"/>
    </row>
    <row r="273" spans="1:6">
      <c r="A273" s="68"/>
      <c r="B273" s="67"/>
      <c r="C273" s="67"/>
      <c r="D273" s="74"/>
      <c r="E273" s="480"/>
      <c r="F273" s="480"/>
    </row>
    <row r="274" spans="1:6">
      <c r="A274" s="68"/>
      <c r="B274" s="67"/>
      <c r="C274" s="67"/>
      <c r="D274" s="74"/>
      <c r="E274" s="480"/>
      <c r="F274" s="480"/>
    </row>
    <row r="275" spans="1:6">
      <c r="A275" s="68"/>
      <c r="B275" s="67"/>
      <c r="C275" s="67"/>
      <c r="D275" s="74"/>
      <c r="E275" s="480"/>
      <c r="F275" s="480"/>
    </row>
    <row r="276" spans="1:6">
      <c r="A276" s="68"/>
      <c r="B276" s="67"/>
      <c r="C276" s="67"/>
      <c r="D276" s="74"/>
      <c r="E276" s="480"/>
      <c r="F276" s="480"/>
    </row>
    <row r="277" spans="1:6">
      <c r="A277" s="68"/>
      <c r="B277" s="67"/>
      <c r="C277" s="67"/>
      <c r="D277" s="74"/>
      <c r="E277" s="480"/>
      <c r="F277" s="480"/>
    </row>
    <row r="278" spans="1:6">
      <c r="A278" s="68"/>
      <c r="B278" s="67"/>
      <c r="C278" s="67"/>
      <c r="D278" s="74"/>
      <c r="E278" s="480"/>
      <c r="F278" s="480"/>
    </row>
    <row r="279" spans="1:6">
      <c r="A279" s="68"/>
      <c r="B279" s="67"/>
      <c r="C279" s="67"/>
      <c r="D279" s="74"/>
      <c r="E279" s="480"/>
      <c r="F279" s="480"/>
    </row>
    <row r="280" spans="1:6">
      <c r="A280" s="68"/>
      <c r="B280" s="67"/>
      <c r="C280" s="67"/>
      <c r="D280" s="74"/>
      <c r="E280" s="480"/>
      <c r="F280" s="480"/>
    </row>
    <row r="281" spans="1:6">
      <c r="A281" s="68"/>
      <c r="B281" s="67"/>
      <c r="C281" s="67"/>
      <c r="D281" s="74"/>
      <c r="E281" s="480"/>
      <c r="F281" s="480"/>
    </row>
    <row r="282" spans="1:6">
      <c r="A282" s="68"/>
      <c r="B282" s="67"/>
      <c r="C282" s="67"/>
      <c r="D282" s="74"/>
      <c r="E282" s="480"/>
      <c r="F282" s="480"/>
    </row>
    <row r="283" spans="1:6">
      <c r="A283" s="68"/>
      <c r="B283" s="67"/>
      <c r="C283" s="67"/>
      <c r="D283" s="74"/>
      <c r="E283" s="480"/>
      <c r="F283" s="480"/>
    </row>
    <row r="284" spans="1:6">
      <c r="A284" s="68"/>
      <c r="B284" s="67"/>
      <c r="C284" s="67"/>
      <c r="D284" s="74"/>
      <c r="E284" s="480"/>
      <c r="F284" s="480"/>
    </row>
    <row r="285" spans="1:6">
      <c r="A285" s="68"/>
      <c r="B285" s="67"/>
      <c r="C285" s="67"/>
      <c r="D285" s="74"/>
      <c r="E285" s="480"/>
      <c r="F285" s="480"/>
    </row>
    <row r="286" spans="1:6">
      <c r="A286" s="68"/>
      <c r="B286" s="67"/>
      <c r="C286" s="67"/>
      <c r="D286" s="74"/>
      <c r="E286" s="480"/>
      <c r="F286" s="480"/>
    </row>
    <row r="287" spans="1:6">
      <c r="A287" s="68"/>
      <c r="B287" s="67"/>
      <c r="C287" s="67"/>
      <c r="D287" s="74"/>
      <c r="E287" s="480"/>
      <c r="F287" s="480"/>
    </row>
    <row r="288" spans="1:6">
      <c r="A288" s="68"/>
      <c r="B288" s="67"/>
      <c r="C288" s="67"/>
      <c r="D288" s="74"/>
      <c r="E288" s="480"/>
      <c r="F288" s="480"/>
    </row>
    <row r="289" spans="1:6">
      <c r="A289" s="68"/>
      <c r="B289" s="67"/>
      <c r="C289" s="67"/>
      <c r="D289" s="74"/>
      <c r="E289" s="480"/>
      <c r="F289" s="480"/>
    </row>
    <row r="290" spans="1:6">
      <c r="A290" s="68"/>
      <c r="B290" s="67"/>
      <c r="C290" s="67"/>
      <c r="D290" s="74"/>
      <c r="E290" s="480"/>
      <c r="F290" s="480"/>
    </row>
    <row r="291" spans="1:6">
      <c r="A291" s="68"/>
      <c r="B291" s="67"/>
      <c r="C291" s="67"/>
      <c r="D291" s="74"/>
      <c r="E291" s="480"/>
      <c r="F291" s="480"/>
    </row>
    <row r="292" spans="1:6">
      <c r="A292" s="68"/>
      <c r="B292" s="67"/>
      <c r="C292" s="67"/>
      <c r="D292" s="74"/>
      <c r="E292" s="480"/>
      <c r="F292" s="480"/>
    </row>
    <row r="293" spans="1:6">
      <c r="A293" s="68"/>
      <c r="B293" s="67"/>
      <c r="C293" s="67"/>
      <c r="D293" s="74"/>
      <c r="E293" s="480"/>
      <c r="F293" s="480"/>
    </row>
    <row r="294" spans="1:6">
      <c r="A294" s="68"/>
      <c r="B294" s="67"/>
      <c r="C294" s="67"/>
      <c r="D294" s="74"/>
      <c r="E294" s="480"/>
      <c r="F294" s="480"/>
    </row>
    <row r="295" spans="1:6">
      <c r="A295" s="68"/>
      <c r="B295" s="67"/>
      <c r="C295" s="67"/>
      <c r="D295" s="74"/>
      <c r="E295" s="480"/>
      <c r="F295" s="480"/>
    </row>
    <row r="296" spans="1:6">
      <c r="A296" s="68"/>
      <c r="B296" s="67"/>
      <c r="C296" s="67"/>
      <c r="D296" s="74"/>
      <c r="E296" s="480"/>
      <c r="F296" s="480"/>
    </row>
    <row r="297" spans="1:6">
      <c r="A297" s="68"/>
      <c r="B297" s="67"/>
      <c r="C297" s="67"/>
      <c r="D297" s="74"/>
      <c r="E297" s="480"/>
      <c r="F297" s="480"/>
    </row>
    <row r="298" spans="1:6">
      <c r="A298" s="68"/>
      <c r="B298" s="67"/>
      <c r="C298" s="67"/>
      <c r="D298" s="74"/>
      <c r="E298" s="480"/>
      <c r="F298" s="480"/>
    </row>
    <row r="299" spans="1:6">
      <c r="A299" s="68"/>
      <c r="B299" s="67"/>
      <c r="C299" s="67"/>
      <c r="D299" s="74"/>
      <c r="E299" s="480"/>
      <c r="F299" s="480"/>
    </row>
    <row r="300" spans="1:6">
      <c r="A300" s="68"/>
      <c r="B300" s="67"/>
      <c r="C300" s="67"/>
      <c r="D300" s="74"/>
      <c r="E300" s="480"/>
      <c r="F300" s="480"/>
    </row>
    <row r="301" spans="1:6">
      <c r="A301" s="68"/>
      <c r="B301" s="67"/>
      <c r="C301" s="67"/>
      <c r="D301" s="74"/>
      <c r="E301" s="480"/>
      <c r="F301" s="480"/>
    </row>
    <row r="302" spans="1:6">
      <c r="A302" s="68"/>
      <c r="B302" s="67"/>
      <c r="C302" s="67"/>
      <c r="D302" s="74"/>
      <c r="E302" s="480"/>
      <c r="F302" s="480"/>
    </row>
    <row r="303" spans="1:6">
      <c r="A303" s="68"/>
      <c r="B303" s="67"/>
      <c r="C303" s="67"/>
      <c r="D303" s="74"/>
      <c r="E303" s="480"/>
      <c r="F303" s="480"/>
    </row>
    <row r="304" spans="1:6">
      <c r="A304" s="68"/>
      <c r="B304" s="67"/>
      <c r="C304" s="67"/>
      <c r="D304" s="74"/>
      <c r="E304" s="480"/>
      <c r="F304" s="480"/>
    </row>
    <row r="305" spans="1:6">
      <c r="A305" s="68"/>
      <c r="B305" s="67"/>
      <c r="C305" s="67"/>
      <c r="D305" s="74"/>
      <c r="E305" s="480"/>
      <c r="F305" s="480"/>
    </row>
    <row r="306" spans="1:6">
      <c r="A306" s="68"/>
      <c r="B306" s="67"/>
      <c r="C306" s="67"/>
      <c r="D306" s="74"/>
      <c r="E306" s="480"/>
      <c r="F306" s="480"/>
    </row>
    <row r="307" spans="1:6">
      <c r="A307" s="68"/>
      <c r="B307" s="67"/>
      <c r="C307" s="67"/>
      <c r="D307" s="74"/>
      <c r="E307" s="480"/>
      <c r="F307" s="480"/>
    </row>
    <row r="308" spans="1:6">
      <c r="A308" s="68"/>
      <c r="B308" s="67"/>
      <c r="C308" s="67"/>
      <c r="D308" s="74"/>
      <c r="E308" s="480"/>
      <c r="F308" s="480"/>
    </row>
    <row r="309" spans="1:6">
      <c r="A309" s="68"/>
      <c r="B309" s="67"/>
      <c r="C309" s="67"/>
      <c r="D309" s="74"/>
      <c r="E309" s="480"/>
      <c r="F309" s="480"/>
    </row>
    <row r="310" spans="1:6">
      <c r="A310" s="68"/>
      <c r="B310" s="67"/>
      <c r="C310" s="67"/>
      <c r="D310" s="74"/>
      <c r="E310" s="480"/>
      <c r="F310" s="480"/>
    </row>
    <row r="311" spans="1:6">
      <c r="A311" s="68"/>
      <c r="B311" s="67"/>
      <c r="C311" s="67"/>
      <c r="D311" s="74"/>
      <c r="E311" s="480"/>
      <c r="F311" s="480"/>
    </row>
    <row r="312" spans="1:6">
      <c r="A312" s="68"/>
      <c r="B312" s="67"/>
      <c r="C312" s="67"/>
      <c r="D312" s="74"/>
      <c r="E312" s="480"/>
      <c r="F312" s="480"/>
    </row>
    <row r="313" spans="1:6">
      <c r="A313" s="68"/>
      <c r="B313" s="67"/>
      <c r="C313" s="67"/>
      <c r="D313" s="74"/>
      <c r="E313" s="480"/>
      <c r="F313" s="480"/>
    </row>
    <row r="314" spans="1:6">
      <c r="A314" s="68"/>
      <c r="B314" s="67"/>
      <c r="C314" s="67"/>
      <c r="D314" s="74"/>
      <c r="E314" s="480"/>
      <c r="F314" s="480"/>
    </row>
    <row r="315" spans="1:6">
      <c r="A315" s="68"/>
      <c r="B315" s="67"/>
      <c r="C315" s="67"/>
      <c r="D315" s="74"/>
      <c r="E315" s="480"/>
      <c r="F315" s="480"/>
    </row>
    <row r="316" spans="1:6">
      <c r="A316" s="68"/>
      <c r="B316" s="67"/>
      <c r="C316" s="67"/>
      <c r="D316" s="74"/>
      <c r="E316" s="480"/>
      <c r="F316" s="480"/>
    </row>
    <row r="317" spans="1:6">
      <c r="A317" s="68"/>
      <c r="B317" s="67"/>
      <c r="C317" s="67"/>
      <c r="D317" s="74"/>
      <c r="E317" s="480"/>
      <c r="F317" s="480"/>
    </row>
    <row r="318" spans="1:6">
      <c r="A318" s="68"/>
      <c r="B318" s="67"/>
      <c r="C318" s="67"/>
      <c r="D318" s="74"/>
      <c r="E318" s="480"/>
      <c r="F318" s="480"/>
    </row>
    <row r="319" spans="1:6">
      <c r="A319" s="68"/>
      <c r="B319" s="67"/>
      <c r="C319" s="67"/>
      <c r="D319" s="74"/>
      <c r="E319" s="480"/>
      <c r="F319" s="480"/>
    </row>
    <row r="320" spans="1:6">
      <c r="A320" s="68"/>
      <c r="B320" s="67"/>
      <c r="C320" s="67"/>
      <c r="D320" s="74"/>
      <c r="E320" s="480"/>
      <c r="F320" s="480"/>
    </row>
    <row r="321" spans="1:6">
      <c r="A321" s="68"/>
      <c r="B321" s="67"/>
      <c r="C321" s="67"/>
      <c r="D321" s="74"/>
      <c r="E321" s="480"/>
      <c r="F321" s="480"/>
    </row>
    <row r="322" spans="1:6">
      <c r="A322" s="68"/>
      <c r="B322" s="67"/>
      <c r="C322" s="67"/>
      <c r="D322" s="74"/>
      <c r="E322" s="480"/>
      <c r="F322" s="480"/>
    </row>
    <row r="323" spans="1:6">
      <c r="A323" s="68"/>
      <c r="B323" s="67"/>
      <c r="C323" s="67"/>
      <c r="D323" s="74"/>
      <c r="E323" s="480"/>
      <c r="F323" s="480"/>
    </row>
    <row r="324" spans="1:6">
      <c r="A324" s="68"/>
      <c r="B324" s="67"/>
      <c r="C324" s="67"/>
      <c r="D324" s="74"/>
      <c r="E324" s="480"/>
      <c r="F324" s="480"/>
    </row>
    <row r="325" spans="1:6">
      <c r="A325" s="68"/>
      <c r="B325" s="67"/>
      <c r="C325" s="67"/>
      <c r="D325" s="74"/>
      <c r="E325" s="480"/>
      <c r="F325" s="480"/>
    </row>
    <row r="326" spans="1:6">
      <c r="A326" s="68"/>
      <c r="B326" s="67"/>
      <c r="C326" s="67"/>
      <c r="D326" s="74"/>
      <c r="E326" s="480"/>
      <c r="F326" s="480"/>
    </row>
    <row r="327" spans="1:6">
      <c r="A327" s="68"/>
      <c r="B327" s="67"/>
      <c r="C327" s="67"/>
      <c r="D327" s="74"/>
      <c r="E327" s="480"/>
      <c r="F327" s="480"/>
    </row>
    <row r="328" spans="1:6">
      <c r="A328" s="68"/>
      <c r="B328" s="67"/>
      <c r="C328" s="67"/>
      <c r="D328" s="74"/>
      <c r="E328" s="480"/>
      <c r="F328" s="480"/>
    </row>
    <row r="329" spans="1:6">
      <c r="A329" s="68"/>
      <c r="B329" s="67"/>
      <c r="C329" s="67"/>
      <c r="D329" s="74"/>
      <c r="E329" s="480"/>
      <c r="F329" s="480"/>
    </row>
    <row r="330" spans="1:6">
      <c r="A330" s="68"/>
      <c r="B330" s="67"/>
      <c r="C330" s="67"/>
      <c r="D330" s="74"/>
      <c r="E330" s="480"/>
      <c r="F330" s="480"/>
    </row>
    <row r="331" spans="1:6">
      <c r="A331" s="68"/>
      <c r="B331" s="67"/>
      <c r="C331" s="67"/>
      <c r="D331" s="74"/>
      <c r="E331" s="480"/>
      <c r="F331" s="480"/>
    </row>
    <row r="332" spans="1:6">
      <c r="A332" s="68"/>
      <c r="B332" s="67"/>
      <c r="C332" s="67"/>
      <c r="D332" s="74"/>
      <c r="E332" s="480"/>
      <c r="F332" s="480"/>
    </row>
    <row r="333" spans="1:6">
      <c r="A333" s="68"/>
      <c r="B333" s="67"/>
      <c r="C333" s="67"/>
      <c r="D333" s="74"/>
      <c r="E333" s="480"/>
      <c r="F333" s="480"/>
    </row>
    <row r="334" spans="1:6">
      <c r="A334" s="68"/>
      <c r="B334" s="67"/>
      <c r="C334" s="67"/>
      <c r="D334" s="74"/>
      <c r="E334" s="480"/>
      <c r="F334" s="480"/>
    </row>
    <row r="335" spans="1:6">
      <c r="A335" s="68"/>
      <c r="B335" s="67"/>
      <c r="C335" s="67"/>
      <c r="D335" s="74"/>
      <c r="E335" s="480"/>
      <c r="F335" s="480"/>
    </row>
    <row r="336" spans="1:6">
      <c r="A336" s="68"/>
      <c r="B336" s="67"/>
      <c r="C336" s="67"/>
      <c r="D336" s="74"/>
      <c r="E336" s="480"/>
      <c r="F336" s="480"/>
    </row>
    <row r="337" spans="1:6">
      <c r="A337" s="68"/>
      <c r="B337" s="67"/>
      <c r="C337" s="67"/>
      <c r="D337" s="74"/>
      <c r="E337" s="480"/>
      <c r="F337" s="480"/>
    </row>
    <row r="338" spans="1:6">
      <c r="A338" s="68"/>
      <c r="B338" s="67"/>
      <c r="C338" s="67"/>
      <c r="D338" s="74"/>
      <c r="E338" s="480"/>
      <c r="F338" s="480"/>
    </row>
    <row r="339" spans="1:6">
      <c r="A339" s="68"/>
      <c r="B339" s="67"/>
      <c r="C339" s="67"/>
      <c r="D339" s="74"/>
      <c r="E339" s="480"/>
      <c r="F339" s="480"/>
    </row>
    <row r="340" spans="1:6">
      <c r="A340" s="68"/>
      <c r="B340" s="67"/>
      <c r="C340" s="67"/>
      <c r="D340" s="74"/>
      <c r="E340" s="480"/>
      <c r="F340" s="480"/>
    </row>
    <row r="341" spans="1:6">
      <c r="A341" s="68"/>
      <c r="B341" s="67"/>
      <c r="C341" s="67"/>
      <c r="D341" s="74"/>
      <c r="E341" s="480"/>
      <c r="F341" s="480"/>
    </row>
    <row r="342" spans="1:6">
      <c r="A342" s="68"/>
      <c r="B342" s="67"/>
      <c r="C342" s="67"/>
      <c r="D342" s="74"/>
      <c r="E342" s="480"/>
      <c r="F342" s="480"/>
    </row>
    <row r="343" spans="1:6">
      <c r="A343" s="68"/>
      <c r="B343" s="67"/>
      <c r="C343" s="67"/>
      <c r="D343" s="74"/>
      <c r="E343" s="480"/>
      <c r="F343" s="480"/>
    </row>
    <row r="344" spans="1:6">
      <c r="A344" s="68"/>
      <c r="B344" s="67"/>
      <c r="C344" s="67"/>
      <c r="D344" s="74"/>
      <c r="E344" s="480"/>
      <c r="F344" s="480"/>
    </row>
    <row r="345" spans="1:6">
      <c r="A345" s="68"/>
      <c r="B345" s="67"/>
      <c r="C345" s="67"/>
      <c r="D345" s="74"/>
      <c r="E345" s="480"/>
      <c r="F345" s="480"/>
    </row>
    <row r="346" spans="1:6">
      <c r="A346" s="68"/>
      <c r="B346" s="67"/>
      <c r="C346" s="67"/>
      <c r="D346" s="74"/>
      <c r="E346" s="480"/>
      <c r="F346" s="480"/>
    </row>
    <row r="347" spans="1:6">
      <c r="A347" s="68"/>
      <c r="B347" s="67"/>
      <c r="C347" s="67"/>
      <c r="D347" s="74"/>
      <c r="E347" s="480"/>
      <c r="F347" s="480"/>
    </row>
    <row r="348" spans="1:6">
      <c r="A348" s="68"/>
      <c r="B348" s="67"/>
      <c r="C348" s="67"/>
      <c r="D348" s="74"/>
      <c r="E348" s="480"/>
      <c r="F348" s="480"/>
    </row>
    <row r="349" spans="1:6">
      <c r="A349" s="68"/>
      <c r="B349" s="67"/>
      <c r="C349" s="67"/>
      <c r="D349" s="74"/>
      <c r="E349" s="480"/>
      <c r="F349" s="480"/>
    </row>
    <row r="350" spans="1:6">
      <c r="A350" s="68"/>
      <c r="B350" s="67"/>
      <c r="C350" s="67"/>
      <c r="D350" s="74"/>
      <c r="E350" s="480"/>
      <c r="F350" s="480"/>
    </row>
    <row r="351" spans="1:6">
      <c r="A351" s="68"/>
      <c r="B351" s="67"/>
      <c r="C351" s="67"/>
      <c r="D351" s="74"/>
      <c r="E351" s="480"/>
      <c r="F351" s="480"/>
    </row>
    <row r="352" spans="1:6">
      <c r="A352" s="68"/>
      <c r="B352" s="67"/>
      <c r="C352" s="67"/>
      <c r="D352" s="74"/>
      <c r="E352" s="480"/>
      <c r="F352" s="480"/>
    </row>
    <row r="353" spans="1:6">
      <c r="A353" s="68"/>
      <c r="B353" s="67"/>
      <c r="C353" s="67"/>
      <c r="D353" s="74"/>
      <c r="E353" s="480"/>
      <c r="F353" s="480"/>
    </row>
    <row r="354" spans="1:6">
      <c r="A354" s="68"/>
      <c r="B354" s="67"/>
      <c r="C354" s="67"/>
      <c r="D354" s="74"/>
      <c r="E354" s="480"/>
      <c r="F354" s="480"/>
    </row>
    <row r="355" spans="1:6">
      <c r="A355" s="68"/>
      <c r="B355" s="67"/>
      <c r="C355" s="67"/>
      <c r="D355" s="74"/>
      <c r="E355" s="480"/>
      <c r="F355" s="480"/>
    </row>
    <row r="356" spans="1:6">
      <c r="A356" s="68"/>
      <c r="B356" s="67"/>
      <c r="C356" s="67"/>
      <c r="D356" s="74"/>
      <c r="E356" s="480"/>
      <c r="F356" s="480"/>
    </row>
    <row r="357" spans="1:6">
      <c r="A357" s="68"/>
      <c r="B357" s="67"/>
      <c r="C357" s="67"/>
      <c r="D357" s="74"/>
      <c r="E357" s="480"/>
      <c r="F357" s="480"/>
    </row>
    <row r="358" spans="1:6">
      <c r="A358" s="68"/>
      <c r="B358" s="67"/>
      <c r="C358" s="67"/>
      <c r="D358" s="74"/>
      <c r="E358" s="480"/>
      <c r="F358" s="480"/>
    </row>
    <row r="359" spans="1:6">
      <c r="A359" s="68"/>
      <c r="B359" s="67"/>
      <c r="C359" s="67"/>
      <c r="D359" s="74"/>
      <c r="E359" s="480"/>
      <c r="F359" s="480"/>
    </row>
    <row r="360" spans="1:6">
      <c r="A360" s="68"/>
      <c r="B360" s="67"/>
      <c r="C360" s="67"/>
      <c r="D360" s="74"/>
      <c r="E360" s="480"/>
      <c r="F360" s="480"/>
    </row>
    <row r="361" spans="1:6">
      <c r="A361" s="68"/>
      <c r="B361" s="67"/>
      <c r="C361" s="67"/>
      <c r="D361" s="74"/>
      <c r="E361" s="480"/>
      <c r="F361" s="480"/>
    </row>
    <row r="362" spans="1:6">
      <c r="A362" s="68"/>
      <c r="B362" s="67"/>
      <c r="C362" s="67"/>
      <c r="D362" s="74"/>
      <c r="E362" s="480"/>
      <c r="F362" s="480"/>
    </row>
    <row r="363" spans="1:6">
      <c r="A363" s="68"/>
      <c r="B363" s="67"/>
      <c r="C363" s="67"/>
      <c r="D363" s="74"/>
      <c r="E363" s="480"/>
      <c r="F363" s="480"/>
    </row>
    <row r="364" spans="1:6">
      <c r="A364" s="68"/>
      <c r="B364" s="67"/>
      <c r="C364" s="67"/>
      <c r="D364" s="74"/>
      <c r="E364" s="480"/>
      <c r="F364" s="480"/>
    </row>
    <row r="365" spans="1:6">
      <c r="A365" s="68"/>
      <c r="B365" s="67"/>
      <c r="C365" s="67"/>
      <c r="D365" s="74"/>
      <c r="E365" s="480"/>
      <c r="F365" s="480"/>
    </row>
    <row r="366" spans="1:6">
      <c r="A366" s="68"/>
      <c r="B366" s="67"/>
      <c r="C366" s="67"/>
      <c r="D366" s="74"/>
      <c r="E366" s="480"/>
      <c r="F366" s="480"/>
    </row>
    <row r="367" spans="1:6">
      <c r="A367" s="68"/>
      <c r="B367" s="67"/>
      <c r="C367" s="67"/>
      <c r="D367" s="74"/>
      <c r="E367" s="480"/>
      <c r="F367" s="480"/>
    </row>
    <row r="368" spans="1:6">
      <c r="A368" s="68"/>
      <c r="B368" s="67"/>
      <c r="C368" s="67"/>
      <c r="D368" s="74"/>
      <c r="E368" s="480"/>
      <c r="F368" s="480"/>
    </row>
    <row r="369" spans="1:6">
      <c r="A369" s="68"/>
      <c r="B369" s="67"/>
      <c r="C369" s="67"/>
      <c r="D369" s="74"/>
      <c r="E369" s="480"/>
      <c r="F369" s="480"/>
    </row>
    <row r="370" spans="1:6">
      <c r="A370" s="68"/>
      <c r="B370" s="67"/>
      <c r="C370" s="67"/>
      <c r="D370" s="74"/>
      <c r="E370" s="480"/>
      <c r="F370" s="480"/>
    </row>
    <row r="371" spans="1:6">
      <c r="A371" s="68"/>
      <c r="B371" s="67"/>
      <c r="C371" s="67"/>
      <c r="D371" s="74"/>
      <c r="E371" s="480"/>
      <c r="F371" s="480"/>
    </row>
    <row r="372" spans="1:6">
      <c r="A372" s="68"/>
      <c r="B372" s="67"/>
      <c r="C372" s="67"/>
      <c r="D372" s="74"/>
      <c r="E372" s="480"/>
      <c r="F372" s="480"/>
    </row>
    <row r="373" spans="1:6">
      <c r="A373" s="68"/>
      <c r="B373" s="67"/>
      <c r="C373" s="67"/>
      <c r="D373" s="74"/>
      <c r="E373" s="480"/>
      <c r="F373" s="480"/>
    </row>
    <row r="374" spans="1:6">
      <c r="A374" s="68"/>
      <c r="B374" s="67"/>
      <c r="C374" s="67"/>
      <c r="D374" s="74"/>
      <c r="E374" s="480"/>
      <c r="F374" s="480"/>
    </row>
    <row r="375" spans="1:6">
      <c r="A375" s="68"/>
      <c r="B375" s="67"/>
      <c r="C375" s="67"/>
      <c r="D375" s="74"/>
      <c r="E375" s="480"/>
      <c r="F375" s="480"/>
    </row>
    <row r="376" spans="1:6">
      <c r="A376" s="68"/>
      <c r="B376" s="67"/>
      <c r="C376" s="67"/>
      <c r="D376" s="74"/>
      <c r="E376" s="480"/>
      <c r="F376" s="480"/>
    </row>
    <row r="377" spans="1:6">
      <c r="A377" s="68"/>
      <c r="B377" s="67"/>
      <c r="C377" s="67"/>
      <c r="D377" s="74"/>
      <c r="E377" s="480"/>
      <c r="F377" s="480"/>
    </row>
    <row r="378" spans="1:6">
      <c r="A378" s="68"/>
      <c r="B378" s="67"/>
      <c r="C378" s="67"/>
      <c r="D378" s="74"/>
      <c r="E378" s="480"/>
      <c r="F378" s="480"/>
    </row>
    <row r="379" spans="1:6">
      <c r="A379" s="68"/>
      <c r="B379" s="67"/>
      <c r="C379" s="67"/>
      <c r="D379" s="74"/>
      <c r="E379" s="480"/>
      <c r="F379" s="480"/>
    </row>
    <row r="380" spans="1:6">
      <c r="A380" s="68"/>
      <c r="B380" s="67"/>
      <c r="C380" s="67"/>
      <c r="D380" s="74"/>
      <c r="E380" s="480"/>
      <c r="F380" s="480"/>
    </row>
    <row r="381" spans="1:6">
      <c r="A381" s="68"/>
      <c r="B381" s="67"/>
      <c r="C381" s="67"/>
      <c r="D381" s="74"/>
      <c r="E381" s="480"/>
      <c r="F381" s="480"/>
    </row>
    <row r="382" spans="1:6">
      <c r="A382" s="68"/>
      <c r="B382" s="67"/>
      <c r="C382" s="67"/>
      <c r="D382" s="74"/>
      <c r="E382" s="480"/>
      <c r="F382" s="480"/>
    </row>
    <row r="383" spans="1:6">
      <c r="A383" s="68"/>
      <c r="B383" s="67"/>
      <c r="C383" s="67"/>
      <c r="D383" s="74"/>
      <c r="E383" s="480"/>
      <c r="F383" s="480"/>
    </row>
    <row r="384" spans="1:6">
      <c r="A384" s="68"/>
      <c r="B384" s="67"/>
      <c r="C384" s="67"/>
      <c r="D384" s="74"/>
      <c r="E384" s="480"/>
      <c r="F384" s="480"/>
    </row>
    <row r="385" spans="1:6">
      <c r="A385" s="68"/>
      <c r="B385" s="67"/>
      <c r="C385" s="67"/>
      <c r="D385" s="74"/>
      <c r="E385" s="480"/>
      <c r="F385" s="480"/>
    </row>
    <row r="386" spans="1:6">
      <c r="A386" s="68"/>
      <c r="B386" s="67"/>
      <c r="C386" s="67"/>
      <c r="D386" s="74"/>
      <c r="E386" s="480"/>
      <c r="F386" s="480"/>
    </row>
    <row r="387" spans="1:6">
      <c r="A387" s="68"/>
      <c r="B387" s="67"/>
      <c r="C387" s="67"/>
      <c r="D387" s="74"/>
      <c r="E387" s="480"/>
      <c r="F387" s="480"/>
    </row>
    <row r="388" spans="1:6">
      <c r="A388" s="68"/>
      <c r="B388" s="67"/>
      <c r="C388" s="67"/>
      <c r="D388" s="74"/>
      <c r="E388" s="480"/>
      <c r="F388" s="480"/>
    </row>
    <row r="389" spans="1:6">
      <c r="A389" s="68"/>
      <c r="B389" s="67"/>
      <c r="C389" s="67"/>
      <c r="D389" s="74"/>
      <c r="E389" s="480"/>
      <c r="F389" s="480"/>
    </row>
    <row r="390" spans="1:6">
      <c r="A390" s="68"/>
      <c r="B390" s="67"/>
      <c r="C390" s="67"/>
      <c r="D390" s="74"/>
      <c r="E390" s="480"/>
      <c r="F390" s="480"/>
    </row>
    <row r="391" spans="1:6">
      <c r="A391" s="68"/>
      <c r="B391" s="67"/>
      <c r="C391" s="67"/>
      <c r="D391" s="74"/>
      <c r="E391" s="480"/>
      <c r="F391" s="480"/>
    </row>
    <row r="392" spans="1:6">
      <c r="A392" s="68"/>
      <c r="B392" s="67"/>
      <c r="C392" s="67"/>
      <c r="D392" s="74"/>
      <c r="E392" s="480"/>
      <c r="F392" s="480"/>
    </row>
    <row r="393" spans="1:6">
      <c r="A393" s="68"/>
      <c r="B393" s="67"/>
      <c r="C393" s="67"/>
      <c r="D393" s="74"/>
      <c r="E393" s="480"/>
      <c r="F393" s="480"/>
    </row>
    <row r="394" spans="1:6">
      <c r="A394" s="68"/>
      <c r="B394" s="67"/>
      <c r="C394" s="67"/>
      <c r="D394" s="74"/>
      <c r="E394" s="480"/>
      <c r="F394" s="480"/>
    </row>
    <row r="395" spans="1:6">
      <c r="A395" s="68"/>
      <c r="B395" s="67"/>
      <c r="C395" s="67"/>
      <c r="D395" s="74"/>
      <c r="E395" s="480"/>
      <c r="F395" s="480"/>
    </row>
    <row r="396" spans="1:6">
      <c r="A396" s="68"/>
      <c r="B396" s="67"/>
      <c r="C396" s="67"/>
      <c r="D396" s="74"/>
      <c r="E396" s="480"/>
      <c r="F396" s="480"/>
    </row>
    <row r="397" spans="1:6">
      <c r="A397" s="68"/>
      <c r="B397" s="67"/>
      <c r="C397" s="67"/>
      <c r="D397" s="74"/>
      <c r="E397" s="480"/>
      <c r="F397" s="480"/>
    </row>
    <row r="398" spans="1:6">
      <c r="A398" s="68"/>
      <c r="B398" s="67"/>
      <c r="C398" s="67"/>
      <c r="D398" s="74"/>
      <c r="E398" s="480"/>
      <c r="F398" s="480"/>
    </row>
    <row r="399" spans="1:6">
      <c r="A399" s="68"/>
      <c r="B399" s="67"/>
      <c r="C399" s="67"/>
      <c r="D399" s="74"/>
      <c r="E399" s="480"/>
      <c r="F399" s="480"/>
    </row>
    <row r="400" spans="1:6">
      <c r="A400" s="68"/>
      <c r="B400" s="67"/>
      <c r="C400" s="67"/>
      <c r="D400" s="74"/>
      <c r="E400" s="480"/>
      <c r="F400" s="480"/>
    </row>
    <row r="401" spans="1:6">
      <c r="A401" s="68"/>
      <c r="B401" s="67"/>
      <c r="C401" s="67"/>
      <c r="D401" s="74"/>
      <c r="E401" s="480"/>
      <c r="F401" s="480"/>
    </row>
    <row r="402" spans="1:6">
      <c r="A402" s="68"/>
      <c r="B402" s="67"/>
      <c r="C402" s="67"/>
      <c r="D402" s="74"/>
      <c r="E402" s="480"/>
      <c r="F402" s="480"/>
    </row>
    <row r="403" spans="1:6">
      <c r="A403" s="68"/>
      <c r="B403" s="67"/>
      <c r="C403" s="67"/>
      <c r="D403" s="74"/>
      <c r="E403" s="480"/>
      <c r="F403" s="480"/>
    </row>
    <row r="404" spans="1:6">
      <c r="A404" s="68"/>
      <c r="B404" s="67"/>
      <c r="C404" s="67"/>
      <c r="D404" s="74"/>
      <c r="E404" s="480"/>
      <c r="F404" s="480"/>
    </row>
    <row r="405" spans="1:6">
      <c r="A405" s="68"/>
      <c r="B405" s="67"/>
      <c r="C405" s="67"/>
      <c r="D405" s="74"/>
      <c r="E405" s="480"/>
      <c r="F405" s="480"/>
    </row>
    <row r="406" spans="1:6">
      <c r="A406" s="68"/>
      <c r="B406" s="67"/>
      <c r="C406" s="67"/>
      <c r="D406" s="74"/>
      <c r="E406" s="480"/>
      <c r="F406" s="480"/>
    </row>
    <row r="407" spans="1:6">
      <c r="A407" s="68"/>
      <c r="B407" s="67"/>
      <c r="C407" s="67"/>
      <c r="D407" s="74"/>
      <c r="E407" s="480"/>
      <c r="F407" s="480"/>
    </row>
    <row r="408" spans="1:6">
      <c r="A408" s="68"/>
      <c r="B408" s="67"/>
      <c r="C408" s="67"/>
      <c r="D408" s="74"/>
      <c r="E408" s="480"/>
      <c r="F408" s="480"/>
    </row>
    <row r="409" spans="1:6">
      <c r="A409" s="68"/>
      <c r="B409" s="67"/>
      <c r="C409" s="67"/>
      <c r="D409" s="74"/>
      <c r="E409" s="480"/>
      <c r="F409" s="480"/>
    </row>
    <row r="410" spans="1:6">
      <c r="A410" s="68"/>
      <c r="B410" s="67"/>
      <c r="C410" s="67"/>
      <c r="D410" s="74"/>
      <c r="E410" s="480"/>
      <c r="F410" s="480"/>
    </row>
    <row r="411" spans="1:6">
      <c r="A411" s="68"/>
      <c r="B411" s="67"/>
      <c r="C411" s="67"/>
      <c r="D411" s="74"/>
      <c r="E411" s="480"/>
      <c r="F411" s="480"/>
    </row>
    <row r="412" spans="1:6">
      <c r="A412" s="68"/>
      <c r="B412" s="67"/>
      <c r="C412" s="67"/>
      <c r="D412" s="74"/>
      <c r="E412" s="480"/>
      <c r="F412" s="480"/>
    </row>
    <row r="413" spans="1:6">
      <c r="A413" s="68"/>
      <c r="B413" s="67"/>
      <c r="C413" s="67"/>
      <c r="D413" s="74"/>
      <c r="E413" s="480"/>
      <c r="F413" s="480"/>
    </row>
    <row r="414" spans="1:6">
      <c r="A414" s="68"/>
      <c r="B414" s="67"/>
      <c r="C414" s="67"/>
      <c r="D414" s="74"/>
      <c r="E414" s="480"/>
      <c r="F414" s="480"/>
    </row>
    <row r="415" spans="1:6">
      <c r="A415" s="68"/>
      <c r="B415" s="67"/>
      <c r="C415" s="67"/>
      <c r="D415" s="74"/>
      <c r="E415" s="480"/>
      <c r="F415" s="480"/>
    </row>
    <row r="416" spans="1:6">
      <c r="A416" s="68"/>
      <c r="B416" s="67"/>
      <c r="C416" s="67"/>
      <c r="D416" s="74"/>
      <c r="E416" s="480"/>
      <c r="F416" s="480"/>
    </row>
    <row r="417" spans="1:6">
      <c r="A417" s="68"/>
      <c r="B417" s="67"/>
      <c r="C417" s="67"/>
      <c r="D417" s="74"/>
      <c r="E417" s="480"/>
      <c r="F417" s="480"/>
    </row>
    <row r="418" spans="1:6">
      <c r="A418" s="68"/>
      <c r="B418" s="67"/>
      <c r="C418" s="67"/>
      <c r="D418" s="74"/>
      <c r="E418" s="480"/>
      <c r="F418" s="480"/>
    </row>
    <row r="419" spans="1:6">
      <c r="A419" s="68"/>
      <c r="B419" s="67"/>
      <c r="C419" s="67"/>
      <c r="D419" s="74"/>
      <c r="E419" s="480"/>
      <c r="F419" s="480"/>
    </row>
    <row r="420" spans="1:6">
      <c r="A420" s="68"/>
      <c r="B420" s="67"/>
      <c r="C420" s="67"/>
      <c r="D420" s="74"/>
      <c r="E420" s="480"/>
      <c r="F420" s="480"/>
    </row>
    <row r="421" spans="1:6">
      <c r="A421" s="68"/>
      <c r="B421" s="67"/>
      <c r="C421" s="67"/>
      <c r="D421" s="74"/>
      <c r="E421" s="480"/>
      <c r="F421" s="480"/>
    </row>
    <row r="422" spans="1:6">
      <c r="A422" s="68"/>
      <c r="B422" s="67"/>
      <c r="C422" s="67"/>
      <c r="D422" s="74"/>
      <c r="E422" s="480"/>
      <c r="F422" s="480"/>
    </row>
    <row r="423" spans="1:6">
      <c r="A423" s="68"/>
      <c r="B423" s="67"/>
      <c r="C423" s="67"/>
      <c r="D423" s="74"/>
      <c r="E423" s="480"/>
      <c r="F423" s="480"/>
    </row>
    <row r="424" spans="1:6">
      <c r="A424" s="68"/>
      <c r="B424" s="67"/>
      <c r="C424" s="67"/>
      <c r="D424" s="74"/>
      <c r="E424" s="480"/>
      <c r="F424" s="480"/>
    </row>
    <row r="425" spans="1:6">
      <c r="A425" s="68"/>
      <c r="B425" s="67"/>
      <c r="C425" s="67"/>
      <c r="D425" s="74"/>
      <c r="E425" s="480"/>
      <c r="F425" s="480"/>
    </row>
    <row r="426" spans="1:6">
      <c r="A426" s="68"/>
      <c r="B426" s="67"/>
      <c r="C426" s="67"/>
      <c r="D426" s="74"/>
      <c r="E426" s="480"/>
      <c r="F426" s="480"/>
    </row>
    <row r="427" spans="1:6">
      <c r="A427" s="68"/>
      <c r="B427" s="67"/>
      <c r="C427" s="67"/>
      <c r="D427" s="74"/>
      <c r="E427" s="480"/>
      <c r="F427" s="480"/>
    </row>
    <row r="428" spans="1:6">
      <c r="A428" s="68"/>
      <c r="B428" s="67"/>
      <c r="C428" s="67"/>
      <c r="D428" s="74"/>
      <c r="E428" s="480"/>
      <c r="F428" s="480"/>
    </row>
    <row r="429" spans="1:6">
      <c r="A429" s="68"/>
      <c r="B429" s="67"/>
      <c r="C429" s="67"/>
      <c r="D429" s="74"/>
      <c r="E429" s="480"/>
      <c r="F429" s="480"/>
    </row>
    <row r="430" spans="1:6">
      <c r="A430" s="68"/>
      <c r="B430" s="67"/>
      <c r="C430" s="67"/>
      <c r="D430" s="74"/>
      <c r="E430" s="480"/>
      <c r="F430" s="480"/>
    </row>
    <row r="431" spans="1:6">
      <c r="A431" s="68"/>
      <c r="B431" s="67"/>
      <c r="C431" s="67"/>
      <c r="D431" s="74"/>
      <c r="E431" s="480"/>
      <c r="F431" s="480"/>
    </row>
    <row r="432" spans="1:6">
      <c r="A432" s="68"/>
      <c r="B432" s="67"/>
      <c r="C432" s="67"/>
      <c r="D432" s="74"/>
      <c r="E432" s="480"/>
      <c r="F432" s="480"/>
    </row>
    <row r="433" spans="1:6">
      <c r="A433" s="68"/>
      <c r="B433" s="67"/>
      <c r="C433" s="67"/>
      <c r="D433" s="74"/>
      <c r="E433" s="480"/>
      <c r="F433" s="480"/>
    </row>
    <row r="434" spans="1:6">
      <c r="A434" s="68"/>
      <c r="B434" s="67"/>
      <c r="C434" s="67"/>
      <c r="D434" s="74"/>
      <c r="E434" s="480"/>
      <c r="F434" s="480"/>
    </row>
    <row r="435" spans="1:6">
      <c r="A435" s="68"/>
      <c r="B435" s="67"/>
      <c r="C435" s="67"/>
      <c r="D435" s="74"/>
      <c r="E435" s="480"/>
      <c r="F435" s="480"/>
    </row>
    <row r="436" spans="1:6">
      <c r="A436" s="68"/>
      <c r="B436" s="67"/>
      <c r="C436" s="67"/>
      <c r="D436" s="74"/>
      <c r="E436" s="480"/>
      <c r="F436" s="480"/>
    </row>
    <row r="437" spans="1:6">
      <c r="A437" s="68"/>
      <c r="B437" s="67"/>
      <c r="C437" s="67"/>
      <c r="D437" s="74"/>
      <c r="E437" s="480"/>
      <c r="F437" s="480"/>
    </row>
    <row r="438" spans="1:6">
      <c r="A438" s="68"/>
      <c r="B438" s="67"/>
      <c r="C438" s="67"/>
      <c r="D438" s="74"/>
      <c r="E438" s="480"/>
      <c r="F438" s="480"/>
    </row>
    <row r="439" spans="1:6">
      <c r="A439" s="68"/>
      <c r="B439" s="67"/>
      <c r="C439" s="67"/>
      <c r="D439" s="74"/>
      <c r="E439" s="480"/>
      <c r="F439" s="480"/>
    </row>
    <row r="440" spans="1:6">
      <c r="A440" s="68"/>
      <c r="B440" s="67"/>
      <c r="C440" s="67"/>
      <c r="D440" s="74"/>
      <c r="E440" s="480"/>
      <c r="F440" s="480"/>
    </row>
    <row r="441" spans="1:6">
      <c r="A441" s="68"/>
      <c r="B441" s="67"/>
      <c r="C441" s="67"/>
      <c r="D441" s="74"/>
      <c r="E441" s="480"/>
      <c r="F441" s="480"/>
    </row>
    <row r="442" spans="1:6">
      <c r="A442" s="68"/>
      <c r="B442" s="67"/>
      <c r="C442" s="67"/>
      <c r="D442" s="74"/>
      <c r="E442" s="480"/>
      <c r="F442" s="480"/>
    </row>
    <row r="443" spans="1:6">
      <c r="A443" s="68"/>
      <c r="B443" s="67"/>
      <c r="C443" s="67"/>
      <c r="D443" s="74"/>
      <c r="E443" s="480"/>
      <c r="F443" s="480"/>
    </row>
    <row r="444" spans="1:6">
      <c r="A444" s="68"/>
      <c r="B444" s="67"/>
      <c r="C444" s="67"/>
      <c r="D444" s="74"/>
      <c r="E444" s="480"/>
      <c r="F444" s="480"/>
    </row>
    <row r="445" spans="1:6">
      <c r="A445" s="68"/>
      <c r="B445" s="67"/>
      <c r="C445" s="67"/>
      <c r="D445" s="74"/>
      <c r="E445" s="480"/>
      <c r="F445" s="480"/>
    </row>
    <row r="446" spans="1:6">
      <c r="A446" s="68"/>
      <c r="B446" s="67"/>
      <c r="C446" s="67"/>
      <c r="D446" s="74"/>
      <c r="E446" s="480"/>
      <c r="F446" s="480"/>
    </row>
    <row r="447" spans="1:6">
      <c r="A447" s="68"/>
      <c r="B447" s="67"/>
      <c r="C447" s="67"/>
      <c r="D447" s="74"/>
      <c r="E447" s="480"/>
      <c r="F447" s="480"/>
    </row>
    <row r="448" spans="1:6">
      <c r="A448" s="68"/>
      <c r="B448" s="67"/>
      <c r="C448" s="67"/>
      <c r="D448" s="74"/>
      <c r="E448" s="480"/>
      <c r="F448" s="480"/>
    </row>
    <row r="449" spans="1:6">
      <c r="A449" s="68"/>
      <c r="B449" s="67"/>
      <c r="C449" s="67"/>
      <c r="D449" s="74"/>
      <c r="E449" s="480"/>
      <c r="F449" s="480"/>
    </row>
    <row r="450" spans="1:6">
      <c r="A450" s="68"/>
      <c r="B450" s="67"/>
      <c r="C450" s="67"/>
      <c r="D450" s="74"/>
      <c r="E450" s="480"/>
      <c r="F450" s="480"/>
    </row>
    <row r="451" spans="1:6">
      <c r="A451" s="68"/>
      <c r="B451" s="67"/>
      <c r="C451" s="67"/>
      <c r="D451" s="74"/>
      <c r="E451" s="480"/>
      <c r="F451" s="480"/>
    </row>
    <row r="452" spans="1:6">
      <c r="A452" s="68"/>
      <c r="B452" s="67"/>
      <c r="C452" s="67"/>
      <c r="D452" s="74"/>
      <c r="E452" s="480"/>
      <c r="F452" s="480"/>
    </row>
    <row r="453" spans="1:6">
      <c r="A453" s="68"/>
      <c r="B453" s="67"/>
      <c r="C453" s="67"/>
      <c r="D453" s="74"/>
      <c r="E453" s="480"/>
      <c r="F453" s="480"/>
    </row>
    <row r="454" spans="1:6">
      <c r="A454" s="68"/>
      <c r="B454" s="67"/>
      <c r="C454" s="67"/>
      <c r="D454" s="74"/>
      <c r="E454" s="480"/>
      <c r="F454" s="480"/>
    </row>
    <row r="455" spans="1:6">
      <c r="A455" s="68"/>
      <c r="B455" s="67"/>
      <c r="C455" s="67"/>
      <c r="D455" s="74"/>
      <c r="E455" s="480"/>
      <c r="F455" s="480"/>
    </row>
    <row r="456" spans="1:6">
      <c r="A456" s="68"/>
      <c r="B456" s="67"/>
      <c r="C456" s="67"/>
      <c r="D456" s="74"/>
      <c r="E456" s="480"/>
      <c r="F456" s="480"/>
    </row>
    <row r="457" spans="1:6">
      <c r="A457" s="68"/>
      <c r="B457" s="67"/>
      <c r="C457" s="67"/>
      <c r="D457" s="74"/>
      <c r="E457" s="480"/>
      <c r="F457" s="480"/>
    </row>
    <row r="458" spans="1:6">
      <c r="A458" s="68"/>
      <c r="B458" s="67"/>
      <c r="C458" s="67"/>
      <c r="D458" s="74"/>
      <c r="E458" s="480"/>
      <c r="F458" s="480"/>
    </row>
    <row r="459" spans="1:6">
      <c r="A459" s="68"/>
      <c r="B459" s="67"/>
      <c r="C459" s="67"/>
      <c r="D459" s="74"/>
      <c r="E459" s="480"/>
      <c r="F459" s="480"/>
    </row>
    <row r="460" spans="1:6">
      <c r="A460" s="68"/>
      <c r="B460" s="67"/>
      <c r="C460" s="67"/>
      <c r="D460" s="74"/>
      <c r="E460" s="480"/>
      <c r="F460" s="480"/>
    </row>
    <row r="461" spans="1:6">
      <c r="A461" s="68"/>
      <c r="B461" s="67"/>
      <c r="C461" s="67"/>
      <c r="D461" s="74"/>
      <c r="E461" s="480"/>
      <c r="F461" s="480"/>
    </row>
    <row r="462" spans="1:6">
      <c r="A462" s="68"/>
      <c r="B462" s="67"/>
      <c r="C462" s="67"/>
      <c r="D462" s="74"/>
      <c r="E462" s="480"/>
      <c r="F462" s="480"/>
    </row>
    <row r="463" spans="1:6">
      <c r="A463" s="68"/>
      <c r="B463" s="67"/>
      <c r="C463" s="67"/>
      <c r="D463" s="74"/>
      <c r="E463" s="480"/>
      <c r="F463" s="480"/>
    </row>
    <row r="464" spans="1:6">
      <c r="A464" s="68"/>
      <c r="B464" s="67"/>
      <c r="C464" s="67"/>
      <c r="D464" s="74"/>
      <c r="E464" s="480"/>
      <c r="F464" s="480"/>
    </row>
  </sheetData>
  <mergeCells count="1">
    <mergeCell ref="B8:B17"/>
  </mergeCells>
  <phoneticPr fontId="0" type="noConversion"/>
  <pageMargins left="0.59055118110236227" right="0.59055118110236227" top="0.78740157480314965" bottom="0.67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31"/>
  <dimension ref="A1:P3039"/>
  <sheetViews>
    <sheetView zoomScaleNormal="100" workbookViewId="0"/>
  </sheetViews>
  <sheetFormatPr defaultColWidth="9.1796875" defaultRowHeight="14"/>
  <cols>
    <col min="1" max="1" width="15" style="82" customWidth="1"/>
    <col min="2" max="2" width="24.81640625" style="82" customWidth="1"/>
    <col min="3" max="3" width="48.54296875" style="69" customWidth="1"/>
    <col min="4" max="4" width="15.453125" style="1157" customWidth="1"/>
    <col min="5" max="5" width="12.54296875" style="830" customWidth="1"/>
    <col min="6" max="6" width="10.453125" style="365" customWidth="1"/>
    <col min="7" max="7" width="12.453125" style="69" customWidth="1"/>
    <col min="8" max="8" width="13.54296875" style="69" customWidth="1"/>
    <col min="9" max="9" width="13" style="69" bestFit="1" customWidth="1"/>
    <col min="10" max="10" width="11.453125" style="69" customWidth="1"/>
    <col min="11" max="11" width="13.81640625" style="69" bestFit="1" customWidth="1"/>
    <col min="12" max="13" width="11.453125" style="69" customWidth="1"/>
    <col min="14" max="16384" width="9.1796875" style="69"/>
  </cols>
  <sheetData>
    <row r="1" spans="1:16" ht="18">
      <c r="A1" s="499" t="s">
        <v>132</v>
      </c>
      <c r="B1" s="20" t="s">
        <v>270</v>
      </c>
      <c r="C1" s="64"/>
      <c r="D1" s="1154"/>
      <c r="E1" s="1108"/>
      <c r="F1" s="548"/>
      <c r="G1" s="517"/>
      <c r="H1" s="67"/>
      <c r="I1" s="67"/>
      <c r="J1" s="67"/>
      <c r="K1" s="67"/>
      <c r="L1" s="67"/>
      <c r="M1" s="67"/>
    </row>
    <row r="2" spans="1:16" ht="33" customHeight="1" thickBot="1">
      <c r="A2" s="389"/>
      <c r="B2" s="377"/>
      <c r="C2" s="202"/>
      <c r="D2" s="1155"/>
      <c r="E2" s="1110"/>
      <c r="F2" s="549"/>
      <c r="G2" s="518"/>
      <c r="H2" s="67"/>
      <c r="I2" s="67"/>
      <c r="J2" s="67"/>
      <c r="K2" s="67"/>
      <c r="L2" s="67"/>
      <c r="M2" s="67"/>
    </row>
    <row r="3" spans="1:16" ht="33" customHeight="1" thickBot="1">
      <c r="A3" s="195" t="s">
        <v>72</v>
      </c>
      <c r="B3" s="269" t="s">
        <v>81</v>
      </c>
      <c r="C3" s="109" t="s">
        <v>73</v>
      </c>
      <c r="D3" s="1325" t="s">
        <v>74</v>
      </c>
      <c r="E3" s="559" t="s">
        <v>1295</v>
      </c>
      <c r="F3" s="559" t="s">
        <v>2711</v>
      </c>
      <c r="G3" s="514" t="s">
        <v>1336</v>
      </c>
      <c r="H3" s="67"/>
      <c r="I3" s="67"/>
      <c r="J3" s="67"/>
      <c r="K3" s="67"/>
      <c r="L3" s="67"/>
      <c r="M3" s="67"/>
    </row>
    <row r="4" spans="1:16" ht="30.25" customHeight="1" thickTop="1" thickBot="1">
      <c r="A4" s="1828" t="s">
        <v>560</v>
      </c>
      <c r="B4" s="378" t="s">
        <v>63</v>
      </c>
      <c r="C4" s="1181"/>
      <c r="D4" s="2406">
        <v>793.72</v>
      </c>
      <c r="E4" s="2476">
        <f>D4*(1-(VLOOKUP($A4,'Cennik numeryczny'!$A$2:$N$1462,14,FALSE)))</f>
        <v>793.72</v>
      </c>
      <c r="F4" s="1182" t="str">
        <f>VLOOKUP($A4,'Cennik numeryczny'!$A$2:$K$1857,10,FALSE)</f>
        <v>A</v>
      </c>
      <c r="G4" s="1611" t="str">
        <f>VLOOKUP($A4,'Cennik numeryczny'!$A$2:$K$1857,11,FALSE)</f>
        <v>1</v>
      </c>
      <c r="H4" s="563"/>
      <c r="I4" s="671"/>
      <c r="J4" s="563"/>
      <c r="K4" s="67"/>
      <c r="L4" s="67"/>
      <c r="M4" s="67"/>
      <c r="P4" s="992"/>
    </row>
    <row r="5" spans="1:16" ht="30.25" customHeight="1" thickTop="1" thickBot="1">
      <c r="A5" s="1829" t="s">
        <v>561</v>
      </c>
      <c r="B5" s="379" t="s">
        <v>4563</v>
      </c>
      <c r="C5" s="1830"/>
      <c r="D5" s="1422">
        <v>789.24</v>
      </c>
      <c r="E5" s="2477">
        <f>D5*(1-(VLOOKUP($A5,'Cennik numeryczny'!$A$2:$N$1462,14,FALSE)))</f>
        <v>789.24</v>
      </c>
      <c r="F5" s="1086" t="str">
        <f>VLOOKUP($A5,'Cennik numeryczny'!$A$2:$K$1857,10,FALSE)</f>
        <v>A</v>
      </c>
      <c r="G5" s="1090" t="str">
        <f>VLOOKUP($A5,'Cennik numeryczny'!$A$2:$K$1857,11,FALSE)</f>
        <v>1</v>
      </c>
      <c r="H5" s="563"/>
      <c r="I5" s="671"/>
      <c r="J5" s="563"/>
      <c r="K5" s="67"/>
      <c r="L5" s="67"/>
      <c r="M5" s="67"/>
      <c r="P5" s="992"/>
    </row>
    <row r="6" spans="1:16" ht="30.25" customHeight="1" thickTop="1" thickBot="1">
      <c r="A6" s="1828" t="s">
        <v>562</v>
      </c>
      <c r="B6" s="378" t="s">
        <v>62</v>
      </c>
      <c r="C6" s="1181"/>
      <c r="D6" s="2406">
        <v>596.42999999999995</v>
      </c>
      <c r="E6" s="2476">
        <f>D6*(1-(VLOOKUP($A6,'Cennik numeryczny'!$A$2:$N$1462,14,FALSE)))</f>
        <v>596.42999999999995</v>
      </c>
      <c r="F6" s="1182" t="str">
        <f>VLOOKUP($A6,'Cennik numeryczny'!$A$2:$K$1857,10,FALSE)</f>
        <v>A</v>
      </c>
      <c r="G6" s="1183" t="str">
        <f>VLOOKUP($A6,'Cennik numeryczny'!$A$2:$K$1857,11,FALSE)</f>
        <v>1</v>
      </c>
      <c r="H6" s="563"/>
      <c r="I6" s="671"/>
      <c r="J6" s="563"/>
      <c r="K6" s="67"/>
      <c r="L6" s="67"/>
      <c r="M6" s="67"/>
      <c r="P6" s="992"/>
    </row>
    <row r="7" spans="1:16" ht="30.25" customHeight="1" thickTop="1" thickBot="1">
      <c r="A7" s="1180">
        <v>9901000003</v>
      </c>
      <c r="B7" s="378" t="s">
        <v>68</v>
      </c>
      <c r="C7" s="1831" t="s">
        <v>71</v>
      </c>
      <c r="D7" s="2456">
        <v>93.96</v>
      </c>
      <c r="E7" s="2476">
        <f>D7*(1-(VLOOKUP($A7,'Cennik numeryczny'!$A$2:$N$1462,14,FALSE)))</f>
        <v>93.96</v>
      </c>
      <c r="F7" s="1182" t="str">
        <f>VLOOKUP($A7,'Cennik numeryczny'!$A$2:$K$1857,10,FALSE)</f>
        <v>A</v>
      </c>
      <c r="G7" s="1183" t="str">
        <f>VLOOKUP($A7,'Cennik numeryczny'!$A$2:$K$1857,11,FALSE)</f>
        <v>1</v>
      </c>
      <c r="H7" s="563"/>
      <c r="I7" s="671"/>
      <c r="J7" s="563"/>
      <c r="K7" s="67"/>
      <c r="L7" s="67"/>
      <c r="M7" s="67"/>
      <c r="P7" s="992"/>
    </row>
    <row r="8" spans="1:16" ht="30.25" customHeight="1" thickTop="1" thickBot="1">
      <c r="A8" s="1628">
        <v>9901000030</v>
      </c>
      <c r="B8" s="380" t="s">
        <v>1003</v>
      </c>
      <c r="C8" s="1832" t="s">
        <v>145</v>
      </c>
      <c r="D8" s="1399">
        <v>2287.59</v>
      </c>
      <c r="E8" s="2478">
        <f>D8*(1-(VLOOKUP($A8,'Cennik numeryczny'!$A$2:$N$1462,14,FALSE)))</f>
        <v>2287.59</v>
      </c>
      <c r="F8" s="1833" t="str">
        <f>VLOOKUP($A8,'Cennik numeryczny'!$A$2:$K$1857,10,FALSE)</f>
        <v>A</v>
      </c>
      <c r="G8" s="1834" t="str">
        <f>VLOOKUP($A8,'Cennik numeryczny'!$A$2:$K$1857,11,FALSE)</f>
        <v>1</v>
      </c>
      <c r="H8" s="563"/>
      <c r="I8" s="671"/>
      <c r="J8" s="563"/>
      <c r="K8" s="67"/>
      <c r="L8" s="67"/>
      <c r="M8" s="67"/>
      <c r="P8" s="992"/>
    </row>
    <row r="9" spans="1:16" ht="30.25" customHeight="1" thickTop="1" thickBot="1">
      <c r="A9" s="1180">
        <v>9901000012</v>
      </c>
      <c r="B9" s="378" t="s">
        <v>4567</v>
      </c>
      <c r="C9" s="1181" t="s">
        <v>5060</v>
      </c>
      <c r="D9" s="2406">
        <v>1443.02</v>
      </c>
      <c r="E9" s="2476">
        <f>D9*(1-(VLOOKUP($A9,'Cennik numeryczny'!$A$2:$N$1462,14,FALSE)))</f>
        <v>1443.02</v>
      </c>
      <c r="F9" s="1182" t="str">
        <f>VLOOKUP($A9,'Cennik numeryczny'!$A$2:$K$1857,10,FALSE)</f>
        <v>A</v>
      </c>
      <c r="G9" s="1183" t="str">
        <f>VLOOKUP($A9,'Cennik numeryczny'!$A$2:$K$1857,11,FALSE)</f>
        <v>1</v>
      </c>
      <c r="H9" s="563"/>
      <c r="I9" s="671"/>
      <c r="J9" s="563"/>
      <c r="K9" s="67"/>
      <c r="L9" s="67"/>
      <c r="M9" s="67"/>
      <c r="P9" s="992"/>
    </row>
    <row r="10" spans="1:16" s="831" customFormat="1" ht="30.25" customHeight="1" thickTop="1" thickBot="1">
      <c r="A10" s="1180">
        <v>9901000034</v>
      </c>
      <c r="B10" s="378" t="s">
        <v>5059</v>
      </c>
      <c r="C10" s="1181" t="s">
        <v>5061</v>
      </c>
      <c r="D10" s="2406">
        <v>1444.08</v>
      </c>
      <c r="E10" s="2476">
        <f>D10*(1-(VLOOKUP($A10,'Cennik numeryczny'!$A$2:$N$1462,14,FALSE)))</f>
        <v>1444.08</v>
      </c>
      <c r="F10" s="1182" t="str">
        <f>VLOOKUP($A10,'Cennik numeryczny'!$A$2:$K$1857,10,FALSE)</f>
        <v>S</v>
      </c>
      <c r="G10" s="1183">
        <f>VLOOKUP($A10,'Cennik numeryczny'!$A$2:$K$1857,11,FALSE)</f>
        <v>1</v>
      </c>
      <c r="H10" s="563"/>
      <c r="I10" s="671"/>
      <c r="J10" s="563"/>
      <c r="K10" s="900"/>
      <c r="L10" s="900"/>
      <c r="M10" s="900"/>
      <c r="P10" s="992"/>
    </row>
    <row r="11" spans="1:16" s="738" customFormat="1" ht="30.25" customHeight="1" thickTop="1" thickBot="1">
      <c r="A11" s="1180">
        <v>9901000033</v>
      </c>
      <c r="B11" s="378" t="s">
        <v>5063</v>
      </c>
      <c r="C11" s="1181" t="s">
        <v>5062</v>
      </c>
      <c r="D11" s="2406">
        <v>1366.54</v>
      </c>
      <c r="E11" s="2476">
        <f>D11*(1-(VLOOKUP($A11,'Cennik numeryczny'!$A$2:$N$1462,14,FALSE)))</f>
        <v>1366.54</v>
      </c>
      <c r="F11" s="1182" t="str">
        <f>VLOOKUP($A11,'Cennik numeryczny'!$A$2:$K$1857,10,FALSE)</f>
        <v>A</v>
      </c>
      <c r="G11" s="1183">
        <f>VLOOKUP($A11,'Cennik numeryczny'!$A$2:$K$1857,11,FALSE)</f>
        <v>1</v>
      </c>
      <c r="H11" s="563"/>
      <c r="I11" s="977"/>
      <c r="J11" s="901"/>
      <c r="K11" s="743"/>
      <c r="L11" s="743"/>
      <c r="M11" s="743"/>
      <c r="P11" s="992"/>
    </row>
    <row r="12" spans="1:16" ht="30.25" customHeight="1" thickTop="1" thickBot="1">
      <c r="A12" s="1180">
        <v>9901000015</v>
      </c>
      <c r="B12" s="378" t="s">
        <v>3552</v>
      </c>
      <c r="C12" s="1181" t="s">
        <v>3551</v>
      </c>
      <c r="D12" s="2406">
        <v>383.09</v>
      </c>
      <c r="E12" s="2476">
        <f>D12*(1-(VLOOKUP($A12,'Cennik numeryczny'!$A$2:$N$1462,14,FALSE)))</f>
        <v>383.09</v>
      </c>
      <c r="F12" s="1182" t="str">
        <f>VLOOKUP($A12,'Cennik numeryczny'!$A$2:$K$1857,10,FALSE)</f>
        <v>S</v>
      </c>
      <c r="G12" s="1183">
        <f>VLOOKUP($A12,'Cennik numeryczny'!$A$2:$K$1857,11,FALSE)</f>
        <v>1</v>
      </c>
      <c r="H12" s="563"/>
      <c r="I12" s="671"/>
      <c r="J12" s="563"/>
      <c r="K12" s="67"/>
      <c r="L12" s="67"/>
      <c r="M12" s="67"/>
      <c r="P12" s="992"/>
    </row>
    <row r="13" spans="1:16" ht="30.25" customHeight="1" thickTop="1" thickBot="1">
      <c r="A13" s="1180">
        <v>9901000020</v>
      </c>
      <c r="B13" s="378" t="s">
        <v>3554</v>
      </c>
      <c r="C13" s="1181" t="s">
        <v>3553</v>
      </c>
      <c r="D13" s="2406">
        <v>191.54</v>
      </c>
      <c r="E13" s="2476">
        <f>D13*(1-(VLOOKUP($A13,'Cennik numeryczny'!$A$2:$N$1462,14,FALSE)))</f>
        <v>191.54</v>
      </c>
      <c r="F13" s="1182" t="str">
        <f>VLOOKUP($A13,'Cennik numeryczny'!$A$2:$K$1857,10,FALSE)</f>
        <v>C</v>
      </c>
      <c r="G13" s="1183">
        <f>VLOOKUP($A13,'Cennik numeryczny'!$A$2:$K$1857,11,FALSE)</f>
        <v>1</v>
      </c>
      <c r="H13" s="563"/>
      <c r="I13" s="671"/>
      <c r="J13" s="563"/>
      <c r="K13" s="67"/>
      <c r="L13" s="67"/>
      <c r="M13" s="67"/>
      <c r="P13" s="992"/>
    </row>
    <row r="14" spans="1:16" ht="30.25" customHeight="1" thickTop="1" thickBot="1">
      <c r="A14" s="1180">
        <v>9901000006</v>
      </c>
      <c r="B14" s="378" t="s">
        <v>70</v>
      </c>
      <c r="C14" s="1181" t="s">
        <v>1314</v>
      </c>
      <c r="D14" s="2406">
        <v>3021.75</v>
      </c>
      <c r="E14" s="2476">
        <f>D14*(1-(VLOOKUP($A14,'Cennik numeryczny'!$A$2:$N$1462,14,FALSE)))</f>
        <v>3021.75</v>
      </c>
      <c r="F14" s="1182" t="str">
        <f>VLOOKUP($A14,'Cennik numeryczny'!$A$2:$K$1857,10,FALSE)</f>
        <v>C</v>
      </c>
      <c r="G14" s="1183" t="str">
        <f>VLOOKUP($A14,'Cennik numeryczny'!$A$2:$K$1857,11,FALSE)</f>
        <v>1</v>
      </c>
      <c r="H14" s="563"/>
      <c r="I14" s="671"/>
      <c r="J14" s="563"/>
      <c r="K14" s="67"/>
      <c r="L14" s="67"/>
      <c r="M14" s="67"/>
      <c r="P14" s="992"/>
    </row>
    <row r="15" spans="1:16" ht="30.25" customHeight="1" thickTop="1" thickBot="1">
      <c r="A15" s="1835">
        <v>9901000002</v>
      </c>
      <c r="B15" s="378" t="s">
        <v>69</v>
      </c>
      <c r="C15" s="1181" t="s">
        <v>1314</v>
      </c>
      <c r="D15" s="2406">
        <v>108.9</v>
      </c>
      <c r="E15" s="2476">
        <f>D15*(1-(VLOOKUP($A15,'Cennik numeryczny'!$A$2:$N$1462,14,FALSE)))</f>
        <v>108.9</v>
      </c>
      <c r="F15" s="1182" t="str">
        <f>VLOOKUP($A15,'Cennik numeryczny'!$A$2:$K$1857,10,FALSE)</f>
        <v>A</v>
      </c>
      <c r="G15" s="1183" t="str">
        <f>VLOOKUP($A15,'Cennik numeryczny'!$A$2:$K$1857,11,FALSE)</f>
        <v>1</v>
      </c>
      <c r="H15" s="563"/>
      <c r="I15" s="671"/>
      <c r="J15" s="563"/>
      <c r="K15" s="67"/>
      <c r="L15" s="67"/>
      <c r="M15" s="67"/>
      <c r="P15" s="992"/>
    </row>
    <row r="16" spans="1:16" ht="15.75" customHeight="1" thickTop="1" thickBot="1">
      <c r="A16" s="1346"/>
      <c r="B16" s="596"/>
      <c r="C16" s="596"/>
      <c r="D16" s="596"/>
      <c r="E16" s="596"/>
      <c r="F16" s="596"/>
      <c r="G16" s="1347"/>
      <c r="H16" s="67"/>
      <c r="I16" s="67"/>
      <c r="J16" s="67"/>
      <c r="K16" s="67"/>
      <c r="L16" s="67"/>
      <c r="M16" s="67"/>
    </row>
    <row r="17" spans="1:14">
      <c r="A17" s="344"/>
      <c r="B17" s="68"/>
      <c r="C17" s="67"/>
      <c r="D17" s="1156"/>
      <c r="E17" s="1136"/>
      <c r="F17" s="480"/>
      <c r="G17" s="67"/>
      <c r="H17" s="67"/>
      <c r="I17" s="67"/>
      <c r="J17" s="67"/>
      <c r="K17" s="67"/>
      <c r="L17" s="67"/>
      <c r="M17" s="67"/>
    </row>
    <row r="18" spans="1:14">
      <c r="A18" s="344"/>
      <c r="B18" s="68"/>
      <c r="C18" s="67"/>
      <c r="D18" s="1156"/>
      <c r="E18" s="1136"/>
      <c r="F18" s="480"/>
      <c r="G18" s="67"/>
      <c r="H18" s="67"/>
      <c r="I18" s="67"/>
      <c r="J18" s="67"/>
      <c r="K18" s="67"/>
      <c r="L18" s="67"/>
      <c r="M18" s="67"/>
    </row>
    <row r="19" spans="1:14">
      <c r="A19" s="344"/>
      <c r="B19" s="68"/>
      <c r="C19" s="67"/>
      <c r="D19" s="1156"/>
      <c r="E19" s="1136"/>
      <c r="F19" s="480"/>
      <c r="G19" s="67"/>
      <c r="H19" s="67"/>
      <c r="I19" s="67"/>
      <c r="J19" s="67"/>
      <c r="K19" s="67"/>
      <c r="L19" s="67"/>
      <c r="M19" s="67"/>
    </row>
    <row r="20" spans="1:14" ht="12.75" customHeight="1">
      <c r="A20" s="344"/>
      <c r="B20" s="68"/>
      <c r="C20" s="67"/>
      <c r="D20" s="1156"/>
      <c r="E20" s="1136"/>
      <c r="F20" s="480"/>
      <c r="G20" s="67"/>
      <c r="H20" s="67"/>
      <c r="I20" s="67"/>
      <c r="J20" s="67"/>
      <c r="K20" s="67"/>
      <c r="L20" s="67"/>
      <c r="M20" s="67"/>
    </row>
    <row r="21" spans="1:14">
      <c r="A21" s="344"/>
      <c r="B21" s="68"/>
      <c r="C21" s="67"/>
      <c r="D21" s="1156"/>
      <c r="E21" s="1136"/>
      <c r="F21" s="480"/>
      <c r="G21" s="67"/>
      <c r="H21" s="67"/>
      <c r="I21" s="67"/>
      <c r="J21" s="67"/>
      <c r="K21" s="67"/>
      <c r="L21" s="67"/>
      <c r="M21" s="67"/>
    </row>
    <row r="22" spans="1:14" ht="15.75" customHeight="1">
      <c r="A22" s="344"/>
      <c r="B22" s="68"/>
      <c r="C22" s="67"/>
      <c r="D22" s="1156"/>
      <c r="E22" s="1136"/>
      <c r="F22" s="480"/>
      <c r="G22" s="67"/>
      <c r="H22" s="67"/>
      <c r="I22" s="67"/>
      <c r="J22" s="67"/>
      <c r="K22" s="67"/>
      <c r="L22" s="67"/>
      <c r="M22" s="67"/>
    </row>
    <row r="23" spans="1:14">
      <c r="A23" s="344"/>
      <c r="B23" s="68"/>
      <c r="C23" s="67"/>
      <c r="D23" s="1156"/>
      <c r="E23" s="1136"/>
      <c r="F23" s="480"/>
      <c r="G23" s="67"/>
      <c r="H23" s="67"/>
      <c r="I23" s="67"/>
      <c r="J23" s="67"/>
      <c r="K23" s="67"/>
      <c r="L23" s="67"/>
      <c r="M23" s="67"/>
    </row>
    <row r="24" spans="1:14">
      <c r="A24" s="344"/>
      <c r="B24" s="68"/>
      <c r="C24" s="67"/>
      <c r="D24" s="1156"/>
      <c r="E24" s="1136"/>
      <c r="F24" s="480"/>
      <c r="G24" s="67"/>
      <c r="H24" s="67"/>
      <c r="I24" s="67"/>
      <c r="J24" s="67"/>
      <c r="K24" s="67"/>
      <c r="L24" s="67"/>
      <c r="M24" s="67"/>
    </row>
    <row r="25" spans="1:14">
      <c r="A25" s="344"/>
      <c r="B25" s="68"/>
      <c r="C25" s="67"/>
      <c r="D25" s="1156"/>
      <c r="E25" s="1136"/>
      <c r="F25" s="480"/>
      <c r="G25" s="67"/>
      <c r="H25" s="67"/>
      <c r="I25" s="67"/>
      <c r="J25" s="67"/>
      <c r="K25" s="67"/>
      <c r="L25" s="67"/>
      <c r="M25" s="67"/>
    </row>
    <row r="26" spans="1:14" ht="12.75" customHeight="1">
      <c r="A26" s="68"/>
      <c r="B26" s="68"/>
      <c r="C26" s="67"/>
      <c r="D26" s="1156"/>
      <c r="E26" s="1136"/>
      <c r="F26" s="480"/>
      <c r="G26" s="67"/>
      <c r="H26" s="67"/>
      <c r="I26" s="67"/>
      <c r="J26" s="67"/>
      <c r="K26" s="67"/>
      <c r="L26" s="67"/>
      <c r="M26" s="67"/>
      <c r="N26" s="67"/>
    </row>
    <row r="27" spans="1:14">
      <c r="A27" s="68"/>
      <c r="B27" s="68"/>
      <c r="C27" s="67"/>
      <c r="D27" s="1156"/>
      <c r="E27" s="1136"/>
      <c r="F27" s="480"/>
      <c r="G27" s="67"/>
      <c r="H27" s="67"/>
      <c r="I27" s="67"/>
      <c r="J27" s="67"/>
      <c r="K27" s="67"/>
      <c r="L27" s="67"/>
      <c r="M27" s="67"/>
      <c r="N27" s="67"/>
    </row>
    <row r="28" spans="1:14">
      <c r="A28" s="68"/>
      <c r="B28" s="68"/>
      <c r="C28" s="67"/>
      <c r="D28" s="1156"/>
      <c r="E28" s="1136"/>
      <c r="F28" s="480"/>
      <c r="G28" s="67"/>
      <c r="H28" s="67"/>
      <c r="I28" s="67"/>
      <c r="J28" s="67"/>
      <c r="K28" s="67"/>
      <c r="L28" s="67"/>
      <c r="M28" s="67"/>
      <c r="N28" s="67"/>
    </row>
    <row r="29" spans="1:14">
      <c r="A29" s="68"/>
      <c r="B29" s="68"/>
      <c r="C29" s="67"/>
      <c r="D29" s="1156"/>
      <c r="E29" s="1136"/>
      <c r="F29" s="480"/>
      <c r="G29" s="67"/>
      <c r="H29" s="67"/>
      <c r="I29" s="67"/>
      <c r="J29" s="67"/>
      <c r="K29" s="67"/>
      <c r="L29" s="67"/>
      <c r="M29" s="67"/>
      <c r="N29" s="67"/>
    </row>
    <row r="30" spans="1:14">
      <c r="A30" s="68"/>
      <c r="B30" s="68"/>
      <c r="C30" s="67"/>
      <c r="D30" s="1156"/>
      <c r="E30" s="1136"/>
      <c r="F30" s="480"/>
      <c r="G30" s="67"/>
      <c r="H30" s="67"/>
      <c r="I30" s="67"/>
      <c r="J30" s="67"/>
      <c r="K30" s="67"/>
      <c r="L30" s="67"/>
      <c r="M30" s="67"/>
    </row>
    <row r="31" spans="1:14">
      <c r="A31" s="68"/>
      <c r="B31" s="68"/>
      <c r="C31" s="67"/>
      <c r="D31" s="1156"/>
      <c r="E31" s="1136"/>
      <c r="F31" s="480"/>
      <c r="G31" s="67"/>
      <c r="H31" s="67"/>
      <c r="I31" s="67"/>
      <c r="J31" s="67"/>
      <c r="K31" s="67"/>
      <c r="L31" s="67"/>
      <c r="M31" s="67"/>
    </row>
    <row r="32" spans="1:14">
      <c r="A32" s="68"/>
      <c r="B32" s="68"/>
      <c r="C32" s="67"/>
      <c r="D32" s="1156"/>
      <c r="E32" s="1136"/>
      <c r="F32" s="480"/>
      <c r="G32" s="67"/>
      <c r="H32" s="67"/>
      <c r="I32" s="67"/>
      <c r="J32" s="67"/>
      <c r="K32" s="67"/>
      <c r="L32" s="67"/>
      <c r="M32" s="67"/>
    </row>
    <row r="33" spans="1:13">
      <c r="A33" s="68"/>
      <c r="B33" s="68"/>
      <c r="C33" s="67"/>
      <c r="D33" s="1156"/>
      <c r="E33" s="1136"/>
      <c r="F33" s="480"/>
      <c r="G33" s="67"/>
      <c r="H33" s="67"/>
      <c r="I33" s="67"/>
      <c r="J33" s="67"/>
      <c r="K33" s="67"/>
      <c r="L33" s="67"/>
      <c r="M33" s="67"/>
    </row>
    <row r="34" spans="1:13">
      <c r="A34" s="68"/>
      <c r="B34" s="68"/>
      <c r="C34" s="67"/>
      <c r="D34" s="1156"/>
      <c r="E34" s="1136"/>
      <c r="F34" s="480"/>
      <c r="G34" s="67"/>
      <c r="H34" s="67"/>
      <c r="I34" s="67"/>
      <c r="J34" s="67"/>
      <c r="K34" s="67"/>
      <c r="L34" s="67"/>
      <c r="M34" s="67"/>
    </row>
    <row r="35" spans="1:13">
      <c r="A35" s="68"/>
      <c r="B35" s="68"/>
      <c r="C35" s="67"/>
      <c r="D35" s="1156"/>
      <c r="E35" s="1136"/>
      <c r="F35" s="480"/>
      <c r="G35" s="67"/>
      <c r="H35" s="67"/>
      <c r="I35" s="67"/>
      <c r="J35" s="67"/>
      <c r="K35" s="67"/>
      <c r="L35" s="67"/>
      <c r="M35" s="67"/>
    </row>
    <row r="36" spans="1:13">
      <c r="A36" s="68"/>
      <c r="B36" s="68"/>
      <c r="C36" s="67"/>
      <c r="D36" s="1156"/>
      <c r="E36" s="1136"/>
      <c r="F36" s="480"/>
      <c r="G36" s="67"/>
      <c r="H36" s="67"/>
      <c r="I36" s="67"/>
      <c r="J36" s="67"/>
      <c r="K36" s="67"/>
      <c r="L36" s="67"/>
      <c r="M36" s="67"/>
    </row>
    <row r="37" spans="1:13">
      <c r="A37" s="68"/>
      <c r="B37" s="68"/>
      <c r="C37" s="67"/>
      <c r="D37" s="1156"/>
      <c r="E37" s="1136"/>
      <c r="F37" s="480"/>
      <c r="G37" s="67"/>
      <c r="H37" s="67"/>
      <c r="I37" s="67"/>
      <c r="J37" s="67"/>
      <c r="K37" s="67"/>
      <c r="L37" s="67"/>
      <c r="M37" s="67"/>
    </row>
    <row r="38" spans="1:13">
      <c r="A38" s="68"/>
      <c r="B38" s="68"/>
      <c r="C38" s="67"/>
      <c r="D38" s="1156"/>
      <c r="E38" s="1136"/>
      <c r="F38" s="480"/>
      <c r="G38" s="67"/>
      <c r="H38" s="67"/>
      <c r="I38" s="67"/>
      <c r="J38" s="67"/>
      <c r="K38" s="67"/>
      <c r="L38" s="67"/>
      <c r="M38" s="67"/>
    </row>
    <row r="39" spans="1:13">
      <c r="A39" s="68"/>
      <c r="B39" s="68"/>
      <c r="C39" s="67"/>
      <c r="D39" s="1156"/>
      <c r="E39" s="1136"/>
      <c r="F39" s="480"/>
      <c r="G39" s="67"/>
      <c r="H39" s="67"/>
      <c r="I39" s="67"/>
      <c r="J39" s="67"/>
      <c r="K39" s="67"/>
      <c r="L39" s="67"/>
      <c r="M39" s="67"/>
    </row>
    <row r="40" spans="1:13">
      <c r="A40" s="68"/>
      <c r="B40" s="68"/>
      <c r="C40" s="67"/>
      <c r="D40" s="1156"/>
      <c r="E40" s="1136"/>
      <c r="F40" s="480"/>
      <c r="G40" s="67"/>
      <c r="H40" s="67"/>
      <c r="I40" s="67"/>
      <c r="J40" s="67"/>
      <c r="K40" s="67"/>
      <c r="L40" s="67"/>
      <c r="M40" s="67"/>
    </row>
    <row r="41" spans="1:13">
      <c r="A41" s="68"/>
      <c r="B41" s="68"/>
      <c r="C41" s="67"/>
      <c r="D41" s="1156"/>
      <c r="E41" s="1136"/>
      <c r="F41" s="480"/>
      <c r="G41" s="67"/>
      <c r="H41" s="67"/>
      <c r="I41" s="67"/>
      <c r="J41" s="67"/>
      <c r="K41" s="67"/>
      <c r="L41" s="67"/>
      <c r="M41" s="67"/>
    </row>
    <row r="42" spans="1:13">
      <c r="A42" s="68"/>
      <c r="B42" s="68"/>
      <c r="C42" s="67"/>
      <c r="D42" s="1156"/>
      <c r="E42" s="1136"/>
      <c r="F42" s="480"/>
      <c r="G42" s="67"/>
      <c r="H42" s="67"/>
      <c r="I42" s="67"/>
      <c r="J42" s="67"/>
      <c r="K42" s="67"/>
      <c r="L42" s="67"/>
      <c r="M42" s="67"/>
    </row>
    <row r="43" spans="1:13">
      <c r="A43" s="68"/>
      <c r="B43" s="68"/>
      <c r="C43" s="67"/>
      <c r="D43" s="1156"/>
      <c r="E43" s="1136"/>
      <c r="F43" s="480"/>
      <c r="G43" s="67"/>
      <c r="H43" s="67"/>
      <c r="I43" s="67"/>
      <c r="J43" s="67"/>
      <c r="K43" s="67"/>
      <c r="L43" s="67"/>
      <c r="M43" s="67"/>
    </row>
    <row r="44" spans="1:13">
      <c r="A44" s="68"/>
      <c r="B44" s="68"/>
      <c r="C44" s="67"/>
      <c r="D44" s="1156"/>
      <c r="E44" s="1136"/>
      <c r="F44" s="480"/>
      <c r="G44" s="67"/>
      <c r="H44" s="67"/>
      <c r="I44" s="67"/>
      <c r="J44" s="67"/>
      <c r="K44" s="67"/>
      <c r="L44" s="67"/>
      <c r="M44" s="67"/>
    </row>
    <row r="45" spans="1:13">
      <c r="A45" s="68"/>
      <c r="B45" s="68"/>
      <c r="C45" s="67"/>
      <c r="D45" s="1156"/>
      <c r="E45" s="1136"/>
      <c r="F45" s="480"/>
      <c r="G45" s="67"/>
      <c r="H45" s="67"/>
      <c r="I45" s="67"/>
      <c r="J45" s="67"/>
      <c r="K45" s="67"/>
      <c r="L45" s="67"/>
      <c r="M45" s="67"/>
    </row>
    <row r="46" spans="1:13">
      <c r="A46" s="68"/>
      <c r="B46" s="68"/>
      <c r="C46" s="67"/>
      <c r="D46" s="1156"/>
      <c r="E46" s="1136"/>
      <c r="F46" s="480"/>
      <c r="G46" s="67"/>
      <c r="H46" s="67"/>
      <c r="I46" s="67"/>
      <c r="J46" s="67"/>
      <c r="K46" s="67"/>
      <c r="L46" s="67"/>
      <c r="M46" s="67"/>
    </row>
    <row r="47" spans="1:13">
      <c r="A47" s="68"/>
      <c r="B47" s="68"/>
      <c r="C47" s="67"/>
      <c r="D47" s="1156"/>
      <c r="E47" s="1136"/>
      <c r="F47" s="480"/>
      <c r="G47" s="67"/>
      <c r="H47" s="67"/>
      <c r="I47" s="67"/>
      <c r="J47" s="67"/>
      <c r="K47" s="67"/>
      <c r="L47" s="67"/>
      <c r="M47" s="67"/>
    </row>
    <row r="48" spans="1:13">
      <c r="A48" s="68"/>
      <c r="B48" s="68"/>
      <c r="C48" s="67"/>
      <c r="D48" s="1156"/>
      <c r="E48" s="1136"/>
      <c r="F48" s="480"/>
      <c r="G48" s="67"/>
      <c r="H48" s="67"/>
      <c r="I48" s="67"/>
      <c r="J48" s="67"/>
      <c r="K48" s="67"/>
      <c r="L48" s="67"/>
      <c r="M48" s="67"/>
    </row>
    <row r="49" spans="1:13">
      <c r="A49" s="68"/>
      <c r="B49" s="68"/>
      <c r="C49" s="67"/>
      <c r="D49" s="1156"/>
      <c r="E49" s="1136"/>
      <c r="F49" s="480"/>
      <c r="G49" s="67"/>
      <c r="H49" s="67"/>
      <c r="I49" s="67"/>
      <c r="J49" s="67"/>
      <c r="K49" s="67"/>
      <c r="L49" s="67"/>
      <c r="M49" s="67"/>
    </row>
    <row r="50" spans="1:13">
      <c r="A50" s="68"/>
      <c r="B50" s="68"/>
      <c r="C50" s="67"/>
      <c r="D50" s="1156"/>
      <c r="E50" s="1136"/>
      <c r="F50" s="480"/>
      <c r="G50" s="67"/>
      <c r="H50" s="67"/>
      <c r="I50" s="67"/>
      <c r="J50" s="67"/>
      <c r="K50" s="67"/>
      <c r="L50" s="67"/>
      <c r="M50" s="67"/>
    </row>
    <row r="51" spans="1:13">
      <c r="A51" s="68"/>
      <c r="B51" s="68"/>
      <c r="C51" s="67"/>
      <c r="D51" s="1156"/>
      <c r="E51" s="1136"/>
      <c r="F51" s="480"/>
      <c r="G51" s="67"/>
      <c r="H51" s="67"/>
      <c r="I51" s="67"/>
      <c r="J51" s="67"/>
      <c r="K51" s="67"/>
      <c r="L51" s="67"/>
      <c r="M51" s="67"/>
    </row>
    <row r="52" spans="1:13">
      <c r="A52" s="68"/>
      <c r="B52" s="68"/>
      <c r="C52" s="67"/>
      <c r="D52" s="1156"/>
      <c r="E52" s="1136"/>
      <c r="F52" s="480"/>
      <c r="G52" s="67"/>
      <c r="H52" s="67"/>
      <c r="I52" s="67"/>
      <c r="J52" s="67"/>
      <c r="K52" s="67"/>
      <c r="L52" s="67"/>
      <c r="M52" s="67"/>
    </row>
    <row r="53" spans="1:13">
      <c r="A53" s="68"/>
      <c r="B53" s="68"/>
      <c r="C53" s="67"/>
      <c r="D53" s="1156"/>
      <c r="E53" s="1136"/>
      <c r="F53" s="480"/>
      <c r="G53" s="67"/>
      <c r="H53" s="67"/>
      <c r="I53" s="67"/>
      <c r="J53" s="67"/>
      <c r="K53" s="67"/>
      <c r="L53" s="67"/>
      <c r="M53" s="67"/>
    </row>
    <row r="54" spans="1:13">
      <c r="A54" s="68"/>
      <c r="B54" s="68"/>
      <c r="C54" s="67"/>
      <c r="D54" s="1156"/>
      <c r="E54" s="1136"/>
      <c r="F54" s="480"/>
      <c r="G54" s="67"/>
      <c r="H54" s="67"/>
      <c r="I54" s="67"/>
      <c r="J54" s="67"/>
      <c r="K54" s="67"/>
      <c r="L54" s="67"/>
      <c r="M54" s="67"/>
    </row>
    <row r="55" spans="1:13">
      <c r="A55" s="68"/>
      <c r="B55" s="68"/>
      <c r="C55" s="67"/>
      <c r="D55" s="1156"/>
      <c r="E55" s="1136"/>
      <c r="F55" s="480"/>
      <c r="G55" s="67"/>
      <c r="H55" s="67"/>
      <c r="I55" s="67"/>
      <c r="J55" s="67"/>
      <c r="K55" s="67"/>
      <c r="L55" s="67"/>
      <c r="M55" s="67"/>
    </row>
    <row r="56" spans="1:13">
      <c r="A56" s="68"/>
      <c r="B56" s="68"/>
      <c r="C56" s="67"/>
      <c r="D56" s="1156"/>
      <c r="E56" s="1136"/>
      <c r="F56" s="480"/>
      <c r="G56" s="67"/>
      <c r="H56" s="67"/>
      <c r="I56" s="67"/>
      <c r="J56" s="67"/>
      <c r="K56" s="67"/>
      <c r="L56" s="67"/>
      <c r="M56" s="67"/>
    </row>
    <row r="57" spans="1:13">
      <c r="A57" s="68"/>
      <c r="B57" s="68"/>
      <c r="C57" s="67"/>
      <c r="D57" s="1156"/>
      <c r="E57" s="1136"/>
      <c r="F57" s="480"/>
      <c r="G57" s="67"/>
      <c r="H57" s="67"/>
      <c r="I57" s="67"/>
      <c r="J57" s="67"/>
      <c r="K57" s="67"/>
      <c r="L57" s="67"/>
      <c r="M57" s="67"/>
    </row>
    <row r="58" spans="1:13">
      <c r="A58" s="68"/>
      <c r="B58" s="68"/>
      <c r="C58" s="67"/>
      <c r="D58" s="1156"/>
      <c r="E58" s="1136"/>
      <c r="F58" s="480"/>
      <c r="G58" s="67"/>
      <c r="H58" s="67"/>
      <c r="I58" s="67"/>
      <c r="J58" s="67"/>
      <c r="K58" s="67"/>
      <c r="L58" s="67"/>
      <c r="M58" s="67"/>
    </row>
    <row r="59" spans="1:13">
      <c r="A59" s="68"/>
      <c r="B59" s="68"/>
      <c r="C59" s="67"/>
      <c r="D59" s="1156"/>
      <c r="E59" s="1136"/>
      <c r="F59" s="480"/>
      <c r="G59" s="67"/>
      <c r="H59" s="67"/>
      <c r="I59" s="67"/>
      <c r="J59" s="67"/>
      <c r="K59" s="67"/>
      <c r="L59" s="67"/>
      <c r="M59" s="67"/>
    </row>
    <row r="60" spans="1:13">
      <c r="A60" s="68"/>
      <c r="B60" s="68"/>
      <c r="C60" s="67"/>
      <c r="D60" s="1156"/>
      <c r="E60" s="1136"/>
      <c r="F60" s="480"/>
      <c r="G60" s="67"/>
      <c r="H60" s="67"/>
      <c r="I60" s="67"/>
      <c r="J60" s="67"/>
      <c r="K60" s="67"/>
      <c r="L60" s="67"/>
      <c r="M60" s="67"/>
    </row>
    <row r="61" spans="1:13">
      <c r="A61" s="68"/>
      <c r="B61" s="68"/>
      <c r="C61" s="67"/>
      <c r="D61" s="1156"/>
      <c r="E61" s="1136"/>
      <c r="F61" s="480"/>
      <c r="G61" s="67"/>
      <c r="H61" s="67"/>
      <c r="I61" s="67"/>
      <c r="J61" s="67"/>
      <c r="K61" s="67"/>
      <c r="L61" s="67"/>
      <c r="M61" s="67"/>
    </row>
    <row r="62" spans="1:13">
      <c r="A62" s="68"/>
      <c r="B62" s="68"/>
      <c r="C62" s="67"/>
      <c r="D62" s="1156"/>
      <c r="E62" s="1136"/>
      <c r="F62" s="480"/>
      <c r="G62" s="67"/>
      <c r="H62" s="67"/>
      <c r="I62" s="67"/>
      <c r="J62" s="67"/>
      <c r="K62" s="67"/>
      <c r="L62" s="67"/>
      <c r="M62" s="67"/>
    </row>
    <row r="63" spans="1:13">
      <c r="A63" s="68"/>
      <c r="B63" s="68"/>
      <c r="C63" s="67"/>
      <c r="D63" s="1156"/>
      <c r="E63" s="1136"/>
      <c r="F63" s="480"/>
      <c r="G63" s="67"/>
      <c r="H63" s="67"/>
      <c r="I63" s="67"/>
      <c r="J63" s="67"/>
      <c r="K63" s="67"/>
      <c r="L63" s="67"/>
      <c r="M63" s="67"/>
    </row>
    <row r="64" spans="1:13">
      <c r="A64" s="68"/>
      <c r="B64" s="68"/>
      <c r="C64" s="67"/>
      <c r="D64" s="1156"/>
      <c r="E64" s="1136"/>
      <c r="F64" s="480"/>
      <c r="G64" s="67"/>
      <c r="H64" s="67"/>
      <c r="I64" s="67"/>
      <c r="J64" s="67"/>
      <c r="K64" s="67"/>
      <c r="L64" s="67"/>
      <c r="M64" s="67"/>
    </row>
    <row r="65" spans="1:13">
      <c r="A65" s="68"/>
      <c r="B65" s="68"/>
      <c r="C65" s="67"/>
      <c r="D65" s="1156"/>
      <c r="E65" s="1136"/>
      <c r="F65" s="480"/>
      <c r="G65" s="67"/>
      <c r="H65" s="67"/>
      <c r="I65" s="67"/>
      <c r="J65" s="67"/>
      <c r="K65" s="67"/>
      <c r="L65" s="67"/>
      <c r="M65" s="67"/>
    </row>
    <row r="66" spans="1:13">
      <c r="A66" s="68"/>
      <c r="B66" s="68"/>
      <c r="C66" s="67"/>
      <c r="D66" s="1156"/>
      <c r="E66" s="1136"/>
      <c r="F66" s="480"/>
      <c r="G66" s="67"/>
      <c r="H66" s="67"/>
      <c r="I66" s="67"/>
      <c r="J66" s="67"/>
      <c r="K66" s="67"/>
      <c r="L66" s="67"/>
      <c r="M66" s="67"/>
    </row>
    <row r="67" spans="1:13">
      <c r="A67" s="68"/>
      <c r="B67" s="68"/>
      <c r="C67" s="67"/>
      <c r="D67" s="1156"/>
      <c r="E67" s="1136"/>
      <c r="F67" s="480"/>
      <c r="G67" s="67"/>
      <c r="H67" s="67"/>
      <c r="I67" s="67"/>
      <c r="J67" s="67"/>
      <c r="K67" s="67"/>
      <c r="L67" s="67"/>
      <c r="M67" s="67"/>
    </row>
    <row r="68" spans="1:13">
      <c r="A68" s="68"/>
      <c r="B68" s="68"/>
      <c r="C68" s="67"/>
      <c r="D68" s="1156"/>
      <c r="E68" s="1136"/>
      <c r="F68" s="480"/>
      <c r="G68" s="67"/>
      <c r="H68" s="67"/>
      <c r="I68" s="67"/>
      <c r="J68" s="67"/>
      <c r="K68" s="67"/>
      <c r="L68" s="67"/>
      <c r="M68" s="67"/>
    </row>
    <row r="69" spans="1:13">
      <c r="A69" s="68"/>
      <c r="B69" s="68"/>
      <c r="C69" s="67"/>
      <c r="D69" s="1156"/>
      <c r="E69" s="1136"/>
      <c r="F69" s="480"/>
      <c r="G69" s="67"/>
      <c r="H69" s="67"/>
      <c r="I69" s="67"/>
      <c r="J69" s="67"/>
      <c r="K69" s="67"/>
      <c r="L69" s="67"/>
      <c r="M69" s="67"/>
    </row>
    <row r="70" spans="1:13">
      <c r="A70" s="68"/>
      <c r="B70" s="68"/>
      <c r="C70" s="67"/>
      <c r="D70" s="1156"/>
      <c r="E70" s="1136"/>
      <c r="F70" s="480"/>
      <c r="G70" s="67"/>
      <c r="H70" s="67"/>
      <c r="I70" s="67"/>
      <c r="J70" s="67"/>
      <c r="K70" s="67"/>
      <c r="L70" s="67"/>
      <c r="M70" s="67"/>
    </row>
    <row r="71" spans="1:13">
      <c r="A71" s="68"/>
      <c r="B71" s="68"/>
      <c r="C71" s="67"/>
      <c r="D71" s="1156"/>
      <c r="E71" s="1136"/>
      <c r="F71" s="480"/>
      <c r="G71" s="67"/>
      <c r="H71" s="67"/>
      <c r="I71" s="67"/>
      <c r="J71" s="67"/>
      <c r="K71" s="67"/>
      <c r="L71" s="67"/>
      <c r="M71" s="67"/>
    </row>
    <row r="72" spans="1:13">
      <c r="A72" s="68"/>
      <c r="B72" s="68"/>
      <c r="C72" s="67"/>
      <c r="D72" s="1156"/>
      <c r="E72" s="1136"/>
      <c r="F72" s="480"/>
      <c r="G72" s="67"/>
      <c r="H72" s="67"/>
      <c r="I72" s="67"/>
      <c r="J72" s="67"/>
      <c r="K72" s="67"/>
      <c r="L72" s="67"/>
      <c r="M72" s="67"/>
    </row>
    <row r="73" spans="1:13">
      <c r="A73" s="68"/>
      <c r="B73" s="68"/>
      <c r="C73" s="67"/>
      <c r="D73" s="1156"/>
      <c r="E73" s="1136"/>
      <c r="F73" s="480"/>
      <c r="G73" s="67"/>
      <c r="H73" s="67"/>
      <c r="I73" s="67"/>
      <c r="J73" s="67"/>
      <c r="K73" s="67"/>
      <c r="L73" s="67"/>
      <c r="M73" s="67"/>
    </row>
    <row r="74" spans="1:13">
      <c r="A74" s="68"/>
      <c r="B74" s="68"/>
      <c r="C74" s="67"/>
      <c r="D74" s="1156"/>
      <c r="E74" s="1136"/>
      <c r="F74" s="480"/>
      <c r="G74" s="67"/>
      <c r="H74" s="67"/>
      <c r="I74" s="67"/>
      <c r="J74" s="67"/>
      <c r="K74" s="67"/>
      <c r="L74" s="67"/>
      <c r="M74" s="67"/>
    </row>
    <row r="75" spans="1:13">
      <c r="A75" s="68"/>
      <c r="B75" s="68"/>
      <c r="C75" s="67"/>
      <c r="D75" s="1156"/>
      <c r="E75" s="1136"/>
      <c r="F75" s="480"/>
      <c r="G75" s="67"/>
      <c r="H75" s="67"/>
      <c r="I75" s="67"/>
      <c r="J75" s="67"/>
      <c r="K75" s="67"/>
      <c r="L75" s="67"/>
      <c r="M75" s="67"/>
    </row>
    <row r="76" spans="1:13">
      <c r="A76" s="68"/>
      <c r="B76" s="68"/>
      <c r="C76" s="67"/>
      <c r="D76" s="1156"/>
      <c r="E76" s="1136"/>
      <c r="F76" s="480"/>
      <c r="G76" s="67"/>
      <c r="H76" s="67"/>
      <c r="I76" s="67"/>
      <c r="J76" s="67"/>
      <c r="K76" s="67"/>
      <c r="L76" s="67"/>
      <c r="M76" s="67"/>
    </row>
    <row r="77" spans="1:13">
      <c r="A77" s="68"/>
      <c r="B77" s="68"/>
      <c r="C77" s="67"/>
      <c r="D77" s="1156"/>
      <c r="E77" s="1136"/>
      <c r="F77" s="480"/>
      <c r="G77" s="67"/>
      <c r="H77" s="67"/>
      <c r="I77" s="67"/>
      <c r="J77" s="67"/>
      <c r="K77" s="67"/>
      <c r="L77" s="67"/>
      <c r="M77" s="67"/>
    </row>
    <row r="78" spans="1:13">
      <c r="A78" s="68"/>
      <c r="B78" s="68"/>
      <c r="C78" s="67"/>
      <c r="D78" s="1156"/>
      <c r="E78" s="1136"/>
      <c r="F78" s="480"/>
      <c r="G78" s="67"/>
      <c r="H78" s="67"/>
      <c r="I78" s="67"/>
      <c r="J78" s="67"/>
      <c r="K78" s="67"/>
      <c r="L78" s="67"/>
      <c r="M78" s="67"/>
    </row>
    <row r="79" spans="1:13">
      <c r="A79" s="68"/>
      <c r="B79" s="68"/>
      <c r="C79" s="67"/>
      <c r="D79" s="1156"/>
      <c r="E79" s="1136"/>
      <c r="F79" s="480"/>
      <c r="G79" s="67"/>
      <c r="H79" s="67"/>
      <c r="I79" s="67"/>
      <c r="J79" s="67"/>
      <c r="K79" s="67"/>
      <c r="L79" s="67"/>
      <c r="M79" s="67"/>
    </row>
    <row r="80" spans="1:13">
      <c r="A80" s="68"/>
      <c r="B80" s="68"/>
      <c r="C80" s="67"/>
      <c r="D80" s="1156"/>
      <c r="E80" s="1136"/>
      <c r="F80" s="480"/>
      <c r="G80" s="67"/>
      <c r="H80" s="67"/>
      <c r="I80" s="67"/>
      <c r="J80" s="67"/>
      <c r="K80" s="67"/>
      <c r="L80" s="67"/>
      <c r="M80" s="67"/>
    </row>
    <row r="81" spans="1:13">
      <c r="A81" s="68"/>
      <c r="B81" s="68"/>
      <c r="C81" s="67"/>
      <c r="D81" s="1156"/>
      <c r="E81" s="1136"/>
      <c r="F81" s="480"/>
      <c r="G81" s="67"/>
      <c r="H81" s="67"/>
      <c r="I81" s="67"/>
      <c r="J81" s="67"/>
      <c r="K81" s="67"/>
      <c r="L81" s="67"/>
      <c r="M81" s="67"/>
    </row>
    <row r="82" spans="1:13">
      <c r="A82" s="68"/>
      <c r="B82" s="68"/>
      <c r="C82" s="67"/>
      <c r="D82" s="1156"/>
      <c r="E82" s="1136"/>
      <c r="F82" s="480"/>
      <c r="G82" s="67"/>
      <c r="H82" s="67"/>
      <c r="I82" s="67"/>
      <c r="J82" s="67"/>
      <c r="K82" s="67"/>
      <c r="L82" s="67"/>
      <c r="M82" s="67"/>
    </row>
    <row r="83" spans="1:13">
      <c r="A83" s="68"/>
      <c r="B83" s="68"/>
      <c r="C83" s="67"/>
      <c r="D83" s="1156"/>
      <c r="E83" s="1136"/>
      <c r="F83" s="480"/>
      <c r="G83" s="67"/>
      <c r="H83" s="67"/>
      <c r="I83" s="67"/>
      <c r="J83" s="67"/>
      <c r="K83" s="67"/>
      <c r="L83" s="67"/>
      <c r="M83" s="67"/>
    </row>
    <row r="84" spans="1:13">
      <c r="A84" s="68"/>
      <c r="B84" s="68"/>
      <c r="C84" s="67"/>
      <c r="D84" s="1156"/>
      <c r="E84" s="1136"/>
      <c r="F84" s="480"/>
      <c r="G84" s="67"/>
      <c r="H84" s="67"/>
      <c r="I84" s="67"/>
      <c r="J84" s="67"/>
      <c r="K84" s="67"/>
      <c r="L84" s="67"/>
      <c r="M84" s="67"/>
    </row>
    <row r="85" spans="1:13">
      <c r="A85" s="68"/>
      <c r="B85" s="68"/>
      <c r="C85" s="67"/>
      <c r="D85" s="1156"/>
      <c r="E85" s="1136"/>
      <c r="F85" s="480"/>
      <c r="G85" s="67"/>
      <c r="H85" s="67"/>
      <c r="I85" s="67"/>
      <c r="J85" s="67"/>
      <c r="K85" s="67"/>
      <c r="L85" s="67"/>
      <c r="M85" s="67"/>
    </row>
    <row r="86" spans="1:13">
      <c r="A86" s="68"/>
      <c r="B86" s="68"/>
      <c r="C86" s="67"/>
      <c r="D86" s="1156"/>
      <c r="E86" s="1136"/>
      <c r="F86" s="480"/>
      <c r="G86" s="67"/>
      <c r="H86" s="67"/>
      <c r="I86" s="67"/>
      <c r="J86" s="67"/>
      <c r="K86" s="67"/>
      <c r="L86" s="67"/>
      <c r="M86" s="67"/>
    </row>
    <row r="87" spans="1:13">
      <c r="A87" s="68"/>
      <c r="B87" s="68"/>
      <c r="C87" s="67"/>
      <c r="D87" s="1156"/>
      <c r="E87" s="1136"/>
      <c r="F87" s="480"/>
      <c r="G87" s="67"/>
      <c r="H87" s="67"/>
      <c r="I87" s="67"/>
      <c r="J87" s="67"/>
      <c r="K87" s="67"/>
      <c r="L87" s="67"/>
      <c r="M87" s="67"/>
    </row>
    <row r="88" spans="1:13">
      <c r="A88" s="68"/>
      <c r="B88" s="68"/>
      <c r="C88" s="67"/>
      <c r="D88" s="1156"/>
      <c r="E88" s="1136"/>
      <c r="F88" s="480"/>
      <c r="G88" s="67"/>
      <c r="H88" s="67"/>
      <c r="I88" s="67"/>
      <c r="J88" s="67"/>
      <c r="K88" s="67"/>
      <c r="L88" s="67"/>
      <c r="M88" s="67"/>
    </row>
    <row r="89" spans="1:13">
      <c r="A89" s="68"/>
      <c r="B89" s="68"/>
      <c r="C89" s="67"/>
      <c r="D89" s="1156"/>
      <c r="E89" s="1136"/>
      <c r="F89" s="480"/>
      <c r="G89" s="67"/>
      <c r="H89" s="67"/>
      <c r="I89" s="67"/>
      <c r="J89" s="67"/>
      <c r="K89" s="67"/>
      <c r="L89" s="67"/>
      <c r="M89" s="67"/>
    </row>
    <row r="90" spans="1:13">
      <c r="A90" s="68"/>
      <c r="B90" s="68"/>
      <c r="C90" s="67"/>
      <c r="D90" s="1156"/>
      <c r="E90" s="1136"/>
      <c r="F90" s="480"/>
      <c r="G90" s="67"/>
      <c r="H90" s="67"/>
      <c r="I90" s="67"/>
      <c r="J90" s="67"/>
      <c r="K90" s="67"/>
      <c r="L90" s="67"/>
      <c r="M90" s="67"/>
    </row>
    <row r="91" spans="1:13">
      <c r="A91" s="68"/>
      <c r="B91" s="68"/>
      <c r="C91" s="67"/>
      <c r="D91" s="1156"/>
      <c r="E91" s="1136"/>
      <c r="F91" s="480"/>
      <c r="G91" s="67"/>
      <c r="H91" s="67"/>
      <c r="I91" s="67"/>
      <c r="J91" s="67"/>
      <c r="K91" s="67"/>
      <c r="L91" s="67"/>
      <c r="M91" s="67"/>
    </row>
    <row r="92" spans="1:13">
      <c r="A92" s="68"/>
      <c r="B92" s="68"/>
      <c r="C92" s="67"/>
      <c r="D92" s="1156"/>
      <c r="E92" s="1136"/>
      <c r="F92" s="480"/>
      <c r="G92" s="67"/>
      <c r="H92" s="67"/>
      <c r="I92" s="67"/>
      <c r="J92" s="67"/>
      <c r="K92" s="67"/>
      <c r="L92" s="67"/>
      <c r="M92" s="67"/>
    </row>
    <row r="93" spans="1:13">
      <c r="A93" s="68"/>
      <c r="B93" s="68"/>
      <c r="C93" s="67"/>
      <c r="D93" s="1156"/>
      <c r="E93" s="1136"/>
      <c r="F93" s="480"/>
      <c r="G93" s="67"/>
      <c r="H93" s="67"/>
      <c r="I93" s="67"/>
      <c r="J93" s="67"/>
      <c r="K93" s="67"/>
      <c r="L93" s="67"/>
      <c r="M93" s="67"/>
    </row>
    <row r="94" spans="1:13">
      <c r="A94" s="68"/>
      <c r="B94" s="68"/>
      <c r="C94" s="67"/>
      <c r="D94" s="1156"/>
      <c r="E94" s="1136"/>
      <c r="F94" s="480"/>
      <c r="G94" s="67"/>
      <c r="H94" s="67"/>
      <c r="I94" s="67"/>
      <c r="J94" s="67"/>
      <c r="K94" s="67"/>
      <c r="L94" s="67"/>
      <c r="M94" s="67"/>
    </row>
    <row r="95" spans="1:13">
      <c r="A95" s="68"/>
      <c r="B95" s="68"/>
      <c r="C95" s="67"/>
      <c r="D95" s="1156"/>
      <c r="E95" s="1136"/>
      <c r="F95" s="480"/>
      <c r="G95" s="67"/>
      <c r="H95" s="67"/>
      <c r="I95" s="67"/>
      <c r="J95" s="67"/>
      <c r="K95" s="67"/>
      <c r="L95" s="67"/>
      <c r="M95" s="67"/>
    </row>
    <row r="96" spans="1:13">
      <c r="A96" s="68"/>
      <c r="B96" s="68"/>
      <c r="C96" s="67"/>
      <c r="D96" s="1156"/>
      <c r="E96" s="1136"/>
      <c r="F96" s="480"/>
      <c r="G96" s="67"/>
      <c r="H96" s="67"/>
      <c r="I96" s="67"/>
      <c r="J96" s="67"/>
      <c r="K96" s="67"/>
      <c r="L96" s="67"/>
      <c r="M96" s="67"/>
    </row>
    <row r="97" spans="1:13">
      <c r="A97" s="68"/>
      <c r="B97" s="68"/>
      <c r="C97" s="67"/>
      <c r="D97" s="1156"/>
      <c r="E97" s="1136"/>
      <c r="F97" s="480"/>
      <c r="G97" s="67"/>
      <c r="H97" s="67"/>
      <c r="I97" s="67"/>
      <c r="J97" s="67"/>
      <c r="K97" s="67"/>
      <c r="L97" s="67"/>
      <c r="M97" s="67"/>
    </row>
    <row r="98" spans="1:13">
      <c r="A98" s="68"/>
      <c r="B98" s="68"/>
      <c r="C98" s="67"/>
      <c r="D98" s="1156"/>
      <c r="E98" s="1136"/>
      <c r="F98" s="480"/>
      <c r="G98" s="67"/>
      <c r="H98" s="67"/>
      <c r="I98" s="67"/>
      <c r="J98" s="67"/>
      <c r="K98" s="67"/>
      <c r="L98" s="67"/>
      <c r="M98" s="67"/>
    </row>
    <row r="99" spans="1:13">
      <c r="A99" s="68"/>
      <c r="B99" s="68"/>
      <c r="C99" s="67"/>
      <c r="D99" s="1156"/>
      <c r="E99" s="1136"/>
      <c r="F99" s="480"/>
      <c r="G99" s="67"/>
      <c r="H99" s="67"/>
      <c r="I99" s="67"/>
      <c r="J99" s="67"/>
      <c r="K99" s="67"/>
      <c r="L99" s="67"/>
      <c r="M99" s="67"/>
    </row>
    <row r="100" spans="1:13">
      <c r="A100" s="68"/>
      <c r="B100" s="68"/>
      <c r="C100" s="67"/>
      <c r="D100" s="1156"/>
      <c r="E100" s="1136"/>
      <c r="F100" s="480"/>
      <c r="G100" s="67"/>
      <c r="H100" s="67"/>
      <c r="I100" s="67"/>
      <c r="J100" s="67"/>
      <c r="K100" s="67"/>
      <c r="L100" s="67"/>
      <c r="M100" s="67"/>
    </row>
    <row r="101" spans="1:13">
      <c r="A101" s="68"/>
      <c r="B101" s="68"/>
      <c r="C101" s="67"/>
      <c r="D101" s="1156"/>
      <c r="E101" s="1136"/>
      <c r="F101" s="480"/>
      <c r="G101" s="67"/>
      <c r="H101" s="67"/>
      <c r="I101" s="67"/>
      <c r="J101" s="67"/>
      <c r="K101" s="67"/>
      <c r="L101" s="67"/>
      <c r="M101" s="67"/>
    </row>
    <row r="102" spans="1:13">
      <c r="A102" s="68"/>
      <c r="B102" s="68"/>
      <c r="C102" s="67"/>
      <c r="D102" s="1156"/>
      <c r="E102" s="1136"/>
      <c r="F102" s="480"/>
      <c r="G102" s="67"/>
      <c r="H102" s="67"/>
      <c r="I102" s="67"/>
      <c r="J102" s="67"/>
      <c r="K102" s="67"/>
      <c r="L102" s="67"/>
      <c r="M102" s="67"/>
    </row>
    <row r="103" spans="1:13">
      <c r="A103" s="68"/>
      <c r="B103" s="68"/>
      <c r="C103" s="67"/>
      <c r="D103" s="1156"/>
      <c r="E103" s="1136"/>
      <c r="F103" s="480"/>
      <c r="G103" s="67"/>
      <c r="H103" s="67"/>
      <c r="I103" s="67"/>
      <c r="J103" s="67"/>
      <c r="K103" s="67"/>
      <c r="L103" s="67"/>
      <c r="M103" s="67"/>
    </row>
    <row r="104" spans="1:13">
      <c r="A104" s="68"/>
      <c r="B104" s="68"/>
      <c r="C104" s="67"/>
      <c r="D104" s="1156"/>
      <c r="E104" s="1136"/>
      <c r="F104" s="480"/>
      <c r="G104" s="67"/>
      <c r="H104" s="67"/>
      <c r="I104" s="67"/>
      <c r="J104" s="67"/>
      <c r="K104" s="67"/>
      <c r="L104" s="67"/>
      <c r="M104" s="67"/>
    </row>
    <row r="105" spans="1:13">
      <c r="A105" s="68"/>
      <c r="B105" s="68"/>
      <c r="C105" s="67"/>
      <c r="D105" s="1156"/>
      <c r="E105" s="1136"/>
      <c r="F105" s="480"/>
      <c r="G105" s="67"/>
      <c r="H105" s="67"/>
      <c r="I105" s="67"/>
      <c r="J105" s="67"/>
      <c r="K105" s="67"/>
      <c r="L105" s="67"/>
      <c r="M105" s="67"/>
    </row>
    <row r="106" spans="1:13">
      <c r="A106" s="68"/>
      <c r="B106" s="68"/>
      <c r="C106" s="67"/>
      <c r="D106" s="1156"/>
      <c r="E106" s="1136"/>
      <c r="F106" s="480"/>
      <c r="G106" s="67"/>
      <c r="H106" s="67"/>
      <c r="I106" s="67"/>
      <c r="J106" s="67"/>
      <c r="K106" s="67"/>
      <c r="L106" s="67"/>
      <c r="M106" s="67"/>
    </row>
    <row r="107" spans="1:13">
      <c r="A107" s="68"/>
      <c r="B107" s="68"/>
      <c r="C107" s="67"/>
      <c r="D107" s="1156"/>
      <c r="E107" s="1136"/>
      <c r="F107" s="480"/>
      <c r="G107" s="67"/>
      <c r="H107" s="67"/>
      <c r="I107" s="67"/>
      <c r="J107" s="67"/>
      <c r="K107" s="67"/>
      <c r="L107" s="67"/>
      <c r="M107" s="67"/>
    </row>
    <row r="108" spans="1:13">
      <c r="A108" s="68"/>
      <c r="B108" s="68"/>
      <c r="C108" s="67"/>
      <c r="D108" s="1156"/>
      <c r="E108" s="1136"/>
      <c r="F108" s="480"/>
      <c r="G108" s="67"/>
      <c r="H108" s="67"/>
      <c r="I108" s="67"/>
      <c r="J108" s="67"/>
      <c r="K108" s="67"/>
      <c r="L108" s="67"/>
      <c r="M108" s="67"/>
    </row>
    <row r="109" spans="1:13">
      <c r="A109" s="68"/>
      <c r="B109" s="68"/>
      <c r="C109" s="67"/>
      <c r="D109" s="1156"/>
      <c r="E109" s="1136"/>
      <c r="F109" s="480"/>
      <c r="G109" s="67"/>
      <c r="H109" s="67"/>
      <c r="I109" s="67"/>
      <c r="J109" s="67"/>
      <c r="K109" s="67"/>
      <c r="L109" s="67"/>
      <c r="M109" s="67"/>
    </row>
    <row r="110" spans="1:13">
      <c r="A110" s="68"/>
      <c r="B110" s="68"/>
      <c r="C110" s="67"/>
      <c r="D110" s="1156"/>
      <c r="E110" s="1136"/>
      <c r="F110" s="480"/>
      <c r="G110" s="67"/>
      <c r="H110" s="67"/>
      <c r="I110" s="67"/>
      <c r="J110" s="67"/>
      <c r="K110" s="67"/>
      <c r="L110" s="67"/>
      <c r="M110" s="67"/>
    </row>
    <row r="111" spans="1:13">
      <c r="A111" s="68"/>
      <c r="B111" s="68"/>
      <c r="C111" s="67"/>
      <c r="D111" s="1156"/>
      <c r="E111" s="1136"/>
      <c r="F111" s="480"/>
      <c r="G111" s="67"/>
      <c r="H111" s="67"/>
      <c r="I111" s="67"/>
      <c r="J111" s="67"/>
      <c r="K111" s="67"/>
      <c r="L111" s="67"/>
      <c r="M111" s="67"/>
    </row>
    <row r="112" spans="1:13">
      <c r="A112" s="68"/>
      <c r="B112" s="68"/>
      <c r="C112" s="67"/>
      <c r="D112" s="1156"/>
      <c r="E112" s="1136"/>
      <c r="F112" s="480"/>
      <c r="G112" s="67"/>
      <c r="H112" s="67"/>
      <c r="I112" s="67"/>
      <c r="J112" s="67"/>
      <c r="K112" s="67"/>
      <c r="L112" s="67"/>
      <c r="M112" s="67"/>
    </row>
    <row r="113" spans="1:13">
      <c r="A113" s="68"/>
      <c r="B113" s="68"/>
      <c r="C113" s="67"/>
      <c r="D113" s="1156"/>
      <c r="E113" s="1136"/>
      <c r="F113" s="480"/>
      <c r="G113" s="67"/>
      <c r="H113" s="67"/>
      <c r="I113" s="67"/>
      <c r="J113" s="67"/>
      <c r="K113" s="67"/>
      <c r="L113" s="67"/>
      <c r="M113" s="67"/>
    </row>
    <row r="114" spans="1:13">
      <c r="A114" s="68"/>
      <c r="B114" s="68"/>
      <c r="C114" s="67"/>
      <c r="D114" s="1156"/>
      <c r="E114" s="1136"/>
      <c r="F114" s="480"/>
      <c r="G114" s="67"/>
      <c r="H114" s="67"/>
      <c r="I114" s="67"/>
      <c r="J114" s="67"/>
      <c r="K114" s="67"/>
      <c r="L114" s="67"/>
      <c r="M114" s="67"/>
    </row>
    <row r="115" spans="1:13">
      <c r="A115" s="68"/>
      <c r="B115" s="68"/>
      <c r="C115" s="67"/>
      <c r="D115" s="1156"/>
      <c r="E115" s="1136"/>
      <c r="F115" s="480"/>
      <c r="G115" s="67"/>
      <c r="H115" s="67"/>
      <c r="I115" s="67"/>
      <c r="J115" s="67"/>
      <c r="K115" s="67"/>
      <c r="L115" s="67"/>
      <c r="M115" s="67"/>
    </row>
    <row r="116" spans="1:13">
      <c r="A116" s="68"/>
      <c r="B116" s="68"/>
      <c r="C116" s="67"/>
      <c r="D116" s="1156"/>
      <c r="E116" s="1136"/>
      <c r="F116" s="480"/>
      <c r="G116" s="67"/>
      <c r="H116" s="67"/>
      <c r="I116" s="67"/>
      <c r="J116" s="67"/>
      <c r="K116" s="67"/>
      <c r="L116" s="67"/>
      <c r="M116" s="67"/>
    </row>
    <row r="117" spans="1:13">
      <c r="A117" s="68"/>
      <c r="B117" s="68"/>
      <c r="C117" s="67"/>
      <c r="D117" s="1156"/>
      <c r="E117" s="1136"/>
      <c r="F117" s="480"/>
      <c r="G117" s="67"/>
      <c r="H117" s="67"/>
      <c r="I117" s="67"/>
      <c r="J117" s="67"/>
      <c r="K117" s="67"/>
      <c r="L117" s="67"/>
      <c r="M117" s="67"/>
    </row>
    <row r="118" spans="1:13">
      <c r="A118" s="68"/>
      <c r="B118" s="68"/>
      <c r="C118" s="67"/>
      <c r="D118" s="1156"/>
      <c r="E118" s="1136"/>
      <c r="F118" s="480"/>
      <c r="G118" s="67"/>
      <c r="H118" s="67"/>
      <c r="I118" s="67"/>
      <c r="J118" s="67"/>
      <c r="K118" s="67"/>
      <c r="L118" s="67"/>
      <c r="M118" s="67"/>
    </row>
    <row r="119" spans="1:13">
      <c r="A119" s="68"/>
      <c r="B119" s="68"/>
      <c r="C119" s="67"/>
      <c r="D119" s="1156"/>
      <c r="E119" s="1136"/>
      <c r="F119" s="480"/>
      <c r="G119" s="67"/>
      <c r="H119" s="67"/>
      <c r="I119" s="67"/>
      <c r="J119" s="67"/>
      <c r="K119" s="67"/>
      <c r="L119" s="67"/>
      <c r="M119" s="67"/>
    </row>
    <row r="120" spans="1:13">
      <c r="A120" s="68"/>
      <c r="B120" s="68"/>
      <c r="C120" s="67"/>
      <c r="D120" s="1156"/>
      <c r="E120" s="1136"/>
      <c r="F120" s="480"/>
      <c r="G120" s="67"/>
      <c r="H120" s="67"/>
      <c r="I120" s="67"/>
      <c r="J120" s="67"/>
      <c r="K120" s="67"/>
      <c r="L120" s="67"/>
      <c r="M120" s="67"/>
    </row>
    <row r="121" spans="1:13">
      <c r="A121" s="68"/>
      <c r="B121" s="68"/>
      <c r="C121" s="67"/>
      <c r="D121" s="1156"/>
      <c r="E121" s="1136"/>
      <c r="F121" s="480"/>
      <c r="G121" s="67"/>
      <c r="H121" s="67"/>
      <c r="I121" s="67"/>
      <c r="J121" s="67"/>
      <c r="K121" s="67"/>
      <c r="L121" s="67"/>
      <c r="M121" s="67"/>
    </row>
    <row r="122" spans="1:13">
      <c r="A122" s="68"/>
      <c r="B122" s="68"/>
      <c r="C122" s="67"/>
      <c r="D122" s="1156"/>
      <c r="E122" s="1136"/>
      <c r="F122" s="480"/>
      <c r="G122" s="67"/>
      <c r="H122" s="67"/>
      <c r="I122" s="67"/>
      <c r="J122" s="67"/>
      <c r="K122" s="67"/>
      <c r="L122" s="67"/>
      <c r="M122" s="67"/>
    </row>
    <row r="123" spans="1:13">
      <c r="A123" s="68"/>
      <c r="B123" s="68"/>
      <c r="C123" s="67"/>
      <c r="D123" s="1156"/>
      <c r="E123" s="1136"/>
      <c r="F123" s="480"/>
      <c r="G123" s="67"/>
      <c r="H123" s="67"/>
      <c r="I123" s="67"/>
      <c r="J123" s="67"/>
      <c r="K123" s="67"/>
      <c r="L123" s="67"/>
      <c r="M123" s="67"/>
    </row>
    <row r="124" spans="1:13">
      <c r="A124" s="68"/>
      <c r="B124" s="68"/>
      <c r="C124" s="67"/>
      <c r="D124" s="1156"/>
      <c r="E124" s="1136"/>
      <c r="F124" s="480"/>
      <c r="G124" s="67"/>
      <c r="H124" s="67"/>
      <c r="I124" s="67"/>
      <c r="J124" s="67"/>
      <c r="K124" s="67"/>
      <c r="L124" s="67"/>
      <c r="M124" s="67"/>
    </row>
    <row r="125" spans="1:13">
      <c r="A125" s="68"/>
      <c r="B125" s="68"/>
      <c r="C125" s="67"/>
      <c r="D125" s="1156"/>
      <c r="E125" s="1136"/>
      <c r="F125" s="480"/>
      <c r="G125" s="67"/>
      <c r="H125" s="67"/>
      <c r="I125" s="67"/>
      <c r="J125" s="67"/>
      <c r="K125" s="67"/>
      <c r="L125" s="67"/>
      <c r="M125" s="67"/>
    </row>
    <row r="126" spans="1:13">
      <c r="A126" s="68"/>
      <c r="B126" s="68"/>
      <c r="C126" s="67"/>
      <c r="D126" s="1156"/>
      <c r="E126" s="1136"/>
      <c r="F126" s="480"/>
      <c r="G126" s="67"/>
      <c r="H126" s="67"/>
      <c r="I126" s="67"/>
      <c r="J126" s="67"/>
      <c r="K126" s="67"/>
      <c r="L126" s="67"/>
      <c r="M126" s="67"/>
    </row>
    <row r="127" spans="1:13">
      <c r="A127" s="68"/>
      <c r="B127" s="68"/>
      <c r="C127" s="67"/>
      <c r="D127" s="1156"/>
      <c r="E127" s="1136"/>
      <c r="F127" s="480"/>
      <c r="G127" s="67"/>
      <c r="H127" s="67"/>
      <c r="I127" s="67"/>
      <c r="J127" s="67"/>
      <c r="K127" s="67"/>
      <c r="L127" s="67"/>
      <c r="M127" s="67"/>
    </row>
    <row r="128" spans="1:13">
      <c r="A128" s="68"/>
      <c r="B128" s="68"/>
      <c r="C128" s="67"/>
      <c r="D128" s="1156"/>
      <c r="E128" s="1136"/>
      <c r="F128" s="480"/>
      <c r="G128" s="67"/>
      <c r="H128" s="67"/>
      <c r="I128" s="67"/>
      <c r="J128" s="67"/>
      <c r="K128" s="67"/>
      <c r="L128" s="67"/>
      <c r="M128" s="67"/>
    </row>
    <row r="129" spans="1:13">
      <c r="A129" s="68"/>
      <c r="B129" s="68"/>
      <c r="C129" s="67"/>
      <c r="D129" s="1156"/>
      <c r="E129" s="1136"/>
      <c r="F129" s="480"/>
      <c r="G129" s="67"/>
      <c r="H129" s="67"/>
      <c r="I129" s="67"/>
      <c r="J129" s="67"/>
      <c r="K129" s="67"/>
      <c r="L129" s="67"/>
      <c r="M129" s="67"/>
    </row>
    <row r="130" spans="1:13">
      <c r="A130" s="68"/>
      <c r="B130" s="68"/>
      <c r="C130" s="67"/>
      <c r="D130" s="1156"/>
      <c r="E130" s="1136"/>
      <c r="F130" s="480"/>
      <c r="G130" s="67"/>
      <c r="H130" s="67"/>
      <c r="I130" s="67"/>
      <c r="J130" s="67"/>
      <c r="K130" s="67"/>
      <c r="L130" s="67"/>
      <c r="M130" s="67"/>
    </row>
    <row r="131" spans="1:13">
      <c r="A131" s="68"/>
      <c r="B131" s="68"/>
      <c r="C131" s="67"/>
      <c r="D131" s="1156"/>
      <c r="E131" s="1136"/>
      <c r="F131" s="480"/>
      <c r="G131" s="67"/>
      <c r="H131" s="67"/>
      <c r="I131" s="67"/>
      <c r="J131" s="67"/>
      <c r="K131" s="67"/>
      <c r="L131" s="67"/>
      <c r="M131" s="67"/>
    </row>
    <row r="132" spans="1:13">
      <c r="A132" s="68"/>
      <c r="B132" s="68"/>
      <c r="C132" s="67"/>
      <c r="D132" s="1156"/>
      <c r="E132" s="1136"/>
      <c r="F132" s="480"/>
      <c r="G132" s="67"/>
      <c r="H132" s="67"/>
      <c r="I132" s="67"/>
      <c r="J132" s="67"/>
      <c r="K132" s="67"/>
      <c r="L132" s="67"/>
      <c r="M132" s="67"/>
    </row>
    <row r="133" spans="1:13">
      <c r="A133" s="68"/>
      <c r="B133" s="68"/>
      <c r="C133" s="67"/>
      <c r="D133" s="1156"/>
      <c r="E133" s="1136"/>
      <c r="F133" s="480"/>
      <c r="G133" s="67"/>
      <c r="H133" s="67"/>
      <c r="I133" s="67"/>
      <c r="J133" s="67"/>
      <c r="K133" s="67"/>
      <c r="L133" s="67"/>
      <c r="M133" s="67"/>
    </row>
    <row r="134" spans="1:13">
      <c r="A134" s="68"/>
      <c r="B134" s="68"/>
      <c r="C134" s="67"/>
      <c r="D134" s="1156"/>
      <c r="E134" s="1136"/>
      <c r="F134" s="480"/>
      <c r="G134" s="67"/>
      <c r="H134" s="67"/>
      <c r="I134" s="67"/>
      <c r="J134" s="67"/>
      <c r="K134" s="67"/>
      <c r="L134" s="67"/>
      <c r="M134" s="67"/>
    </row>
    <row r="135" spans="1:13">
      <c r="A135" s="68"/>
      <c r="B135" s="68"/>
      <c r="C135" s="67"/>
      <c r="D135" s="1156"/>
      <c r="E135" s="1136"/>
      <c r="F135" s="480"/>
      <c r="G135" s="67"/>
      <c r="H135" s="67"/>
      <c r="I135" s="67"/>
      <c r="J135" s="67"/>
      <c r="K135" s="67"/>
      <c r="L135" s="67"/>
      <c r="M135" s="67"/>
    </row>
    <row r="136" spans="1:13">
      <c r="A136" s="68"/>
      <c r="B136" s="68"/>
      <c r="C136" s="67"/>
      <c r="D136" s="1156"/>
      <c r="E136" s="1136"/>
      <c r="F136" s="480"/>
      <c r="G136" s="67"/>
      <c r="H136" s="67"/>
      <c r="I136" s="67"/>
      <c r="J136" s="67"/>
      <c r="K136" s="67"/>
      <c r="L136" s="67"/>
      <c r="M136" s="67"/>
    </row>
    <row r="137" spans="1:13">
      <c r="A137" s="68"/>
      <c r="B137" s="68"/>
      <c r="C137" s="67"/>
      <c r="D137" s="1156"/>
      <c r="E137" s="1136"/>
      <c r="F137" s="480"/>
      <c r="G137" s="67"/>
      <c r="H137" s="67"/>
      <c r="I137" s="67"/>
      <c r="J137" s="67"/>
      <c r="K137" s="67"/>
      <c r="L137" s="67"/>
      <c r="M137" s="67"/>
    </row>
    <row r="138" spans="1:13">
      <c r="A138" s="68"/>
      <c r="B138" s="68"/>
      <c r="C138" s="67"/>
      <c r="D138" s="1156"/>
      <c r="E138" s="1136"/>
      <c r="F138" s="480"/>
      <c r="G138" s="67"/>
      <c r="H138" s="67"/>
      <c r="I138" s="67"/>
      <c r="J138" s="67"/>
      <c r="K138" s="67"/>
      <c r="L138" s="67"/>
      <c r="M138" s="67"/>
    </row>
    <row r="139" spans="1:13">
      <c r="A139" s="68"/>
      <c r="B139" s="68"/>
      <c r="C139" s="67"/>
      <c r="D139" s="1156"/>
      <c r="E139" s="1136"/>
      <c r="F139" s="480"/>
      <c r="G139" s="67"/>
      <c r="H139" s="67"/>
      <c r="I139" s="67"/>
      <c r="J139" s="67"/>
      <c r="K139" s="67"/>
      <c r="L139" s="67"/>
      <c r="M139" s="67"/>
    </row>
    <row r="140" spans="1:13">
      <c r="A140" s="68"/>
      <c r="B140" s="68"/>
      <c r="C140" s="67"/>
      <c r="D140" s="1156"/>
      <c r="E140" s="1136"/>
      <c r="F140" s="480"/>
      <c r="G140" s="67"/>
      <c r="H140" s="67"/>
      <c r="I140" s="67"/>
      <c r="J140" s="67"/>
      <c r="K140" s="67"/>
      <c r="L140" s="67"/>
      <c r="M140" s="67"/>
    </row>
    <row r="141" spans="1:13">
      <c r="A141" s="68"/>
      <c r="B141" s="68"/>
      <c r="C141" s="67"/>
      <c r="D141" s="1156"/>
      <c r="E141" s="1136"/>
      <c r="F141" s="480"/>
      <c r="G141" s="67"/>
      <c r="H141" s="67"/>
      <c r="I141" s="67"/>
      <c r="J141" s="67"/>
      <c r="K141" s="67"/>
      <c r="L141" s="67"/>
      <c r="M141" s="67"/>
    </row>
    <row r="142" spans="1:13">
      <c r="A142" s="68"/>
      <c r="B142" s="68"/>
      <c r="C142" s="67"/>
      <c r="D142" s="1156"/>
      <c r="E142" s="1136"/>
      <c r="F142" s="480"/>
      <c r="G142" s="67"/>
      <c r="H142" s="67"/>
      <c r="I142" s="67"/>
      <c r="J142" s="67"/>
      <c r="K142" s="67"/>
      <c r="L142" s="67"/>
      <c r="M142" s="67"/>
    </row>
    <row r="143" spans="1:13">
      <c r="A143" s="68"/>
      <c r="B143" s="68"/>
      <c r="C143" s="67"/>
      <c r="D143" s="1156"/>
      <c r="E143" s="1136"/>
      <c r="F143" s="480"/>
      <c r="G143" s="67"/>
      <c r="H143" s="67"/>
      <c r="I143" s="67"/>
      <c r="J143" s="67"/>
      <c r="K143" s="67"/>
      <c r="L143" s="67"/>
      <c r="M143" s="67"/>
    </row>
    <row r="144" spans="1:13">
      <c r="A144" s="68"/>
      <c r="B144" s="68"/>
      <c r="C144" s="67"/>
      <c r="D144" s="1156"/>
      <c r="E144" s="1136"/>
      <c r="F144" s="480"/>
      <c r="G144" s="67"/>
      <c r="H144" s="67"/>
      <c r="I144" s="67"/>
      <c r="J144" s="67"/>
      <c r="K144" s="67"/>
      <c r="L144" s="67"/>
      <c r="M144" s="67"/>
    </row>
    <row r="145" spans="1:13">
      <c r="A145" s="68"/>
      <c r="B145" s="68"/>
      <c r="C145" s="67"/>
      <c r="D145" s="1156"/>
      <c r="E145" s="1136"/>
      <c r="F145" s="480"/>
      <c r="G145" s="67"/>
      <c r="H145" s="67"/>
      <c r="I145" s="67"/>
      <c r="J145" s="67"/>
      <c r="K145" s="67"/>
      <c r="L145" s="67"/>
      <c r="M145" s="67"/>
    </row>
    <row r="146" spans="1:13">
      <c r="A146" s="68"/>
      <c r="B146" s="68"/>
      <c r="C146" s="67"/>
      <c r="D146" s="1156"/>
      <c r="E146" s="1136"/>
      <c r="F146" s="480"/>
      <c r="G146" s="67"/>
      <c r="H146" s="67"/>
      <c r="I146" s="67"/>
      <c r="J146" s="67"/>
      <c r="K146" s="67"/>
      <c r="L146" s="67"/>
      <c r="M146" s="67"/>
    </row>
    <row r="147" spans="1:13">
      <c r="A147" s="68"/>
      <c r="B147" s="68"/>
      <c r="C147" s="67"/>
      <c r="D147" s="1156"/>
      <c r="E147" s="1136"/>
      <c r="F147" s="480"/>
      <c r="G147" s="67"/>
      <c r="H147" s="67"/>
      <c r="I147" s="67"/>
      <c r="J147" s="67"/>
      <c r="K147" s="67"/>
      <c r="L147" s="67"/>
      <c r="M147" s="67"/>
    </row>
    <row r="148" spans="1:13">
      <c r="A148" s="68"/>
      <c r="B148" s="68"/>
      <c r="C148" s="67"/>
      <c r="D148" s="1156"/>
      <c r="E148" s="1136"/>
      <c r="F148" s="480"/>
      <c r="G148" s="67"/>
      <c r="H148" s="67"/>
      <c r="I148" s="67"/>
      <c r="J148" s="67"/>
      <c r="K148" s="67"/>
      <c r="L148" s="67"/>
      <c r="M148" s="67"/>
    </row>
    <row r="149" spans="1:13">
      <c r="A149" s="68"/>
      <c r="B149" s="68"/>
      <c r="C149" s="67"/>
      <c r="D149" s="1156"/>
      <c r="E149" s="1136"/>
      <c r="F149" s="480"/>
      <c r="G149" s="67"/>
      <c r="H149" s="67"/>
      <c r="I149" s="67"/>
      <c r="J149" s="67"/>
      <c r="K149" s="67"/>
      <c r="L149" s="67"/>
      <c r="M149" s="67"/>
    </row>
    <row r="150" spans="1:13">
      <c r="A150" s="68"/>
      <c r="B150" s="68"/>
      <c r="C150" s="67"/>
      <c r="D150" s="1156"/>
      <c r="E150" s="1136"/>
      <c r="F150" s="480"/>
      <c r="G150" s="67"/>
      <c r="H150" s="67"/>
      <c r="I150" s="67"/>
      <c r="J150" s="67"/>
      <c r="K150" s="67"/>
      <c r="L150" s="67"/>
      <c r="M150" s="67"/>
    </row>
    <row r="151" spans="1:13">
      <c r="A151" s="68"/>
      <c r="B151" s="68"/>
      <c r="C151" s="67"/>
      <c r="D151" s="1156"/>
      <c r="E151" s="1136"/>
      <c r="F151" s="480"/>
      <c r="G151" s="67"/>
      <c r="H151" s="67"/>
      <c r="I151" s="67"/>
      <c r="J151" s="67"/>
      <c r="K151" s="67"/>
      <c r="L151" s="67"/>
      <c r="M151" s="67"/>
    </row>
    <row r="152" spans="1:13">
      <c r="A152" s="68"/>
      <c r="B152" s="68"/>
      <c r="C152" s="67"/>
      <c r="D152" s="1156"/>
      <c r="E152" s="1136"/>
      <c r="F152" s="480"/>
      <c r="G152" s="67"/>
      <c r="H152" s="67"/>
      <c r="I152" s="67"/>
      <c r="J152" s="67"/>
      <c r="K152" s="67"/>
      <c r="L152" s="67"/>
      <c r="M152" s="67"/>
    </row>
    <row r="153" spans="1:13">
      <c r="A153" s="68"/>
      <c r="B153" s="68"/>
      <c r="C153" s="67"/>
      <c r="D153" s="1156"/>
      <c r="E153" s="1136"/>
      <c r="F153" s="480"/>
      <c r="G153" s="67"/>
      <c r="H153" s="67"/>
      <c r="I153" s="67"/>
      <c r="J153" s="67"/>
      <c r="K153" s="67"/>
      <c r="L153" s="67"/>
      <c r="M153" s="67"/>
    </row>
    <row r="154" spans="1:13">
      <c r="A154" s="68"/>
      <c r="B154" s="68"/>
      <c r="C154" s="67"/>
      <c r="D154" s="1156"/>
      <c r="E154" s="1136"/>
      <c r="F154" s="480"/>
      <c r="G154" s="67"/>
      <c r="H154" s="67"/>
      <c r="I154" s="67"/>
      <c r="J154" s="67"/>
      <c r="K154" s="67"/>
      <c r="L154" s="67"/>
      <c r="M154" s="67"/>
    </row>
    <row r="155" spans="1:13">
      <c r="A155" s="68"/>
      <c r="B155" s="68"/>
      <c r="C155" s="67"/>
      <c r="D155" s="1156"/>
      <c r="E155" s="1136"/>
      <c r="F155" s="480"/>
      <c r="G155" s="67"/>
      <c r="H155" s="67"/>
      <c r="I155" s="67"/>
      <c r="J155" s="67"/>
      <c r="K155" s="67"/>
      <c r="L155" s="67"/>
      <c r="M155" s="67"/>
    </row>
    <row r="156" spans="1:13">
      <c r="A156" s="68"/>
      <c r="B156" s="68"/>
      <c r="C156" s="67"/>
      <c r="D156" s="1156"/>
      <c r="E156" s="1136"/>
      <c r="F156" s="480"/>
      <c r="G156" s="67"/>
      <c r="H156" s="67"/>
      <c r="I156" s="67"/>
      <c r="J156" s="67"/>
      <c r="K156" s="67"/>
      <c r="L156" s="67"/>
      <c r="M156" s="67"/>
    </row>
    <row r="157" spans="1:13">
      <c r="A157" s="68"/>
      <c r="B157" s="68"/>
      <c r="C157" s="67"/>
      <c r="D157" s="1156"/>
      <c r="E157" s="1136"/>
      <c r="F157" s="480"/>
      <c r="G157" s="67"/>
      <c r="H157" s="67"/>
      <c r="I157" s="67"/>
      <c r="J157" s="67"/>
      <c r="K157" s="67"/>
      <c r="L157" s="67"/>
      <c r="M157" s="67"/>
    </row>
    <row r="158" spans="1:13">
      <c r="A158" s="68"/>
      <c r="B158" s="68"/>
      <c r="C158" s="67"/>
      <c r="D158" s="1156"/>
      <c r="E158" s="1136"/>
      <c r="F158" s="480"/>
      <c r="G158" s="67"/>
      <c r="H158" s="67"/>
      <c r="I158" s="67"/>
      <c r="J158" s="67"/>
      <c r="K158" s="67"/>
      <c r="L158" s="67"/>
      <c r="M158" s="67"/>
    </row>
    <row r="159" spans="1:13">
      <c r="A159" s="68"/>
      <c r="B159" s="68"/>
      <c r="C159" s="67"/>
      <c r="D159" s="1156"/>
      <c r="E159" s="1136"/>
      <c r="F159" s="480"/>
      <c r="G159" s="67"/>
      <c r="H159" s="67"/>
      <c r="I159" s="67"/>
      <c r="J159" s="67"/>
      <c r="K159" s="67"/>
      <c r="L159" s="67"/>
      <c r="M159" s="67"/>
    </row>
    <row r="160" spans="1:13">
      <c r="A160" s="68"/>
      <c r="B160" s="68"/>
      <c r="C160" s="67"/>
      <c r="D160" s="1156"/>
      <c r="E160" s="1136"/>
      <c r="F160" s="480"/>
      <c r="G160" s="67"/>
      <c r="H160" s="67"/>
      <c r="I160" s="67"/>
      <c r="J160" s="67"/>
      <c r="K160" s="67"/>
      <c r="L160" s="67"/>
      <c r="M160" s="67"/>
    </row>
    <row r="161" spans="1:13">
      <c r="A161" s="68"/>
      <c r="B161" s="68"/>
      <c r="C161" s="67"/>
      <c r="D161" s="1156"/>
      <c r="E161" s="1136"/>
      <c r="F161" s="480"/>
      <c r="G161" s="67"/>
      <c r="H161" s="67"/>
      <c r="I161" s="67"/>
      <c r="J161" s="67"/>
      <c r="K161" s="67"/>
      <c r="L161" s="67"/>
      <c r="M161" s="67"/>
    </row>
    <row r="162" spans="1:13">
      <c r="A162" s="68"/>
      <c r="B162" s="68"/>
      <c r="C162" s="67"/>
      <c r="D162" s="1156"/>
      <c r="E162" s="1136"/>
      <c r="F162" s="480"/>
      <c r="G162" s="67"/>
      <c r="H162" s="67"/>
      <c r="I162" s="67"/>
      <c r="J162" s="67"/>
      <c r="K162" s="67"/>
      <c r="L162" s="67"/>
      <c r="M162" s="67"/>
    </row>
    <row r="163" spans="1:13">
      <c r="A163" s="68"/>
      <c r="B163" s="68"/>
      <c r="C163" s="67"/>
      <c r="D163" s="1156"/>
      <c r="E163" s="1136"/>
      <c r="F163" s="480"/>
      <c r="G163" s="67"/>
      <c r="H163" s="67"/>
      <c r="I163" s="67"/>
      <c r="J163" s="67"/>
      <c r="K163" s="67"/>
      <c r="L163" s="67"/>
      <c r="M163" s="67"/>
    </row>
    <row r="164" spans="1:13">
      <c r="A164" s="68"/>
      <c r="B164" s="68"/>
      <c r="C164" s="67"/>
      <c r="D164" s="1156"/>
      <c r="E164" s="1136"/>
      <c r="F164" s="480"/>
      <c r="G164" s="67"/>
      <c r="H164" s="67"/>
      <c r="I164" s="67"/>
      <c r="J164" s="67"/>
      <c r="K164" s="67"/>
      <c r="L164" s="67"/>
      <c r="M164" s="67"/>
    </row>
    <row r="165" spans="1:13">
      <c r="A165" s="68"/>
      <c r="B165" s="68"/>
      <c r="C165" s="67"/>
      <c r="D165" s="1156"/>
      <c r="E165" s="1136"/>
      <c r="F165" s="480"/>
      <c r="G165" s="67"/>
      <c r="H165" s="67"/>
      <c r="I165" s="67"/>
      <c r="J165" s="67"/>
      <c r="K165" s="67"/>
      <c r="L165" s="67"/>
      <c r="M165" s="67"/>
    </row>
    <row r="166" spans="1:13">
      <c r="A166" s="68"/>
      <c r="B166" s="68"/>
      <c r="C166" s="67"/>
      <c r="D166" s="1156"/>
      <c r="E166" s="1136"/>
      <c r="F166" s="480"/>
      <c r="G166" s="67"/>
      <c r="H166" s="67"/>
      <c r="I166" s="67"/>
      <c r="J166" s="67"/>
      <c r="K166" s="67"/>
      <c r="L166" s="67"/>
      <c r="M166" s="67"/>
    </row>
    <row r="167" spans="1:13">
      <c r="A167" s="68"/>
      <c r="B167" s="68"/>
      <c r="C167" s="67"/>
      <c r="D167" s="1156"/>
      <c r="E167" s="1136"/>
      <c r="F167" s="480"/>
      <c r="G167" s="67"/>
      <c r="H167" s="67"/>
      <c r="I167" s="67"/>
      <c r="J167" s="67"/>
      <c r="K167" s="67"/>
      <c r="L167" s="67"/>
      <c r="M167" s="67"/>
    </row>
    <row r="168" spans="1:13">
      <c r="A168" s="68"/>
      <c r="B168" s="68"/>
      <c r="C168" s="67"/>
      <c r="D168" s="1156"/>
      <c r="E168" s="1136"/>
      <c r="F168" s="480"/>
      <c r="G168" s="67"/>
      <c r="H168" s="67"/>
      <c r="I168" s="67"/>
      <c r="J168" s="67"/>
      <c r="K168" s="67"/>
      <c r="L168" s="67"/>
      <c r="M168" s="67"/>
    </row>
    <row r="169" spans="1:13">
      <c r="A169" s="68"/>
      <c r="B169" s="68"/>
      <c r="C169" s="67"/>
      <c r="D169" s="1156"/>
      <c r="E169" s="1136"/>
      <c r="F169" s="480"/>
      <c r="G169" s="67"/>
      <c r="H169" s="67"/>
      <c r="I169" s="67"/>
      <c r="J169" s="67"/>
      <c r="K169" s="67"/>
      <c r="L169" s="67"/>
      <c r="M169" s="67"/>
    </row>
    <row r="170" spans="1:13">
      <c r="A170" s="68"/>
      <c r="B170" s="68"/>
      <c r="C170" s="67"/>
      <c r="D170" s="1156"/>
      <c r="E170" s="1136"/>
      <c r="F170" s="480"/>
      <c r="G170" s="67"/>
      <c r="H170" s="67"/>
      <c r="I170" s="67"/>
      <c r="J170" s="67"/>
      <c r="K170" s="67"/>
      <c r="L170" s="67"/>
      <c r="M170" s="67"/>
    </row>
    <row r="171" spans="1:13">
      <c r="A171" s="68"/>
      <c r="B171" s="68"/>
      <c r="C171" s="67"/>
      <c r="D171" s="1156"/>
      <c r="E171" s="1136"/>
      <c r="F171" s="480"/>
      <c r="G171" s="67"/>
      <c r="H171" s="67"/>
      <c r="I171" s="67"/>
      <c r="J171" s="67"/>
      <c r="K171" s="67"/>
      <c r="L171" s="67"/>
      <c r="M171" s="67"/>
    </row>
    <row r="172" spans="1:13">
      <c r="A172" s="68"/>
      <c r="B172" s="68"/>
      <c r="C172" s="67"/>
      <c r="D172" s="1156"/>
      <c r="E172" s="1136"/>
      <c r="F172" s="480"/>
      <c r="G172" s="67"/>
      <c r="H172" s="67"/>
      <c r="I172" s="67"/>
      <c r="J172" s="67"/>
      <c r="K172" s="67"/>
      <c r="L172" s="67"/>
      <c r="M172" s="67"/>
    </row>
    <row r="173" spans="1:13">
      <c r="A173" s="68"/>
      <c r="B173" s="68"/>
      <c r="C173" s="67"/>
      <c r="D173" s="1156"/>
      <c r="E173" s="1136"/>
      <c r="F173" s="480"/>
      <c r="G173" s="67"/>
      <c r="H173" s="67"/>
      <c r="I173" s="67"/>
      <c r="J173" s="67"/>
      <c r="K173" s="67"/>
      <c r="L173" s="67"/>
      <c r="M173" s="67"/>
    </row>
    <row r="174" spans="1:13">
      <c r="A174" s="68"/>
      <c r="B174" s="68"/>
      <c r="C174" s="67"/>
      <c r="D174" s="1156"/>
      <c r="E174" s="1136"/>
      <c r="F174" s="480"/>
      <c r="G174" s="67"/>
      <c r="H174" s="67"/>
      <c r="I174" s="67"/>
      <c r="J174" s="67"/>
      <c r="K174" s="67"/>
      <c r="L174" s="67"/>
      <c r="M174" s="67"/>
    </row>
    <row r="175" spans="1:13">
      <c r="A175" s="68"/>
      <c r="B175" s="68"/>
      <c r="C175" s="67"/>
      <c r="D175" s="1156"/>
      <c r="E175" s="1136"/>
      <c r="F175" s="480"/>
      <c r="G175" s="67"/>
      <c r="H175" s="67"/>
      <c r="I175" s="67"/>
      <c r="J175" s="67"/>
      <c r="K175" s="67"/>
      <c r="L175" s="67"/>
      <c r="M175" s="67"/>
    </row>
    <row r="176" spans="1:13">
      <c r="A176" s="68"/>
      <c r="B176" s="68"/>
      <c r="C176" s="67"/>
      <c r="D176" s="1156"/>
      <c r="E176" s="1136"/>
      <c r="F176" s="480"/>
      <c r="G176" s="67"/>
      <c r="H176" s="67"/>
      <c r="I176" s="67"/>
      <c r="J176" s="67"/>
      <c r="K176" s="67"/>
      <c r="L176" s="67"/>
      <c r="M176" s="67"/>
    </row>
    <row r="177" spans="1:13">
      <c r="A177" s="68"/>
      <c r="B177" s="68"/>
      <c r="C177" s="67"/>
      <c r="D177" s="1156"/>
      <c r="E177" s="1136"/>
      <c r="F177" s="480"/>
      <c r="G177" s="67"/>
      <c r="H177" s="67"/>
      <c r="I177" s="67"/>
      <c r="J177" s="67"/>
      <c r="K177" s="67"/>
      <c r="L177" s="67"/>
      <c r="M177" s="67"/>
    </row>
    <row r="178" spans="1:13">
      <c r="A178" s="68"/>
      <c r="B178" s="68"/>
      <c r="C178" s="67"/>
      <c r="D178" s="1156"/>
      <c r="E178" s="1136"/>
      <c r="F178" s="480"/>
      <c r="G178" s="67"/>
      <c r="H178" s="67"/>
      <c r="I178" s="67"/>
      <c r="J178" s="67"/>
      <c r="K178" s="67"/>
      <c r="L178" s="67"/>
      <c r="M178" s="67"/>
    </row>
    <row r="179" spans="1:13">
      <c r="A179" s="68"/>
      <c r="B179" s="68"/>
      <c r="C179" s="67"/>
      <c r="D179" s="1156"/>
      <c r="E179" s="1136"/>
      <c r="F179" s="480"/>
      <c r="G179" s="67"/>
      <c r="H179" s="67"/>
      <c r="I179" s="67"/>
      <c r="J179" s="67"/>
      <c r="K179" s="67"/>
      <c r="L179" s="67"/>
      <c r="M179" s="67"/>
    </row>
    <row r="180" spans="1:13">
      <c r="A180" s="68"/>
      <c r="B180" s="68"/>
      <c r="C180" s="67"/>
      <c r="D180" s="1156"/>
      <c r="E180" s="1136"/>
      <c r="F180" s="480"/>
      <c r="G180" s="67"/>
      <c r="H180" s="67"/>
      <c r="I180" s="67"/>
      <c r="J180" s="67"/>
      <c r="K180" s="67"/>
      <c r="L180" s="67"/>
      <c r="M180" s="67"/>
    </row>
    <row r="181" spans="1:13">
      <c r="A181" s="68"/>
      <c r="B181" s="68"/>
      <c r="C181" s="67"/>
      <c r="D181" s="1156"/>
      <c r="E181" s="1136"/>
      <c r="F181" s="480"/>
      <c r="G181" s="67"/>
      <c r="H181" s="67"/>
      <c r="I181" s="67"/>
      <c r="J181" s="67"/>
      <c r="K181" s="67"/>
      <c r="L181" s="67"/>
      <c r="M181" s="67"/>
    </row>
    <row r="182" spans="1:13">
      <c r="A182" s="68"/>
      <c r="B182" s="68"/>
      <c r="C182" s="67"/>
      <c r="D182" s="1156"/>
      <c r="E182" s="1136"/>
      <c r="F182" s="480"/>
      <c r="G182" s="67"/>
      <c r="H182" s="67"/>
      <c r="I182" s="67"/>
      <c r="J182" s="67"/>
      <c r="K182" s="67"/>
      <c r="L182" s="67"/>
      <c r="M182" s="67"/>
    </row>
    <row r="183" spans="1:13">
      <c r="A183" s="68"/>
      <c r="B183" s="68"/>
      <c r="C183" s="67"/>
      <c r="D183" s="1156"/>
      <c r="E183" s="1136"/>
      <c r="F183" s="480"/>
      <c r="G183" s="67"/>
      <c r="H183" s="67"/>
      <c r="I183" s="67"/>
      <c r="J183" s="67"/>
      <c r="K183" s="67"/>
      <c r="L183" s="67"/>
      <c r="M183" s="67"/>
    </row>
    <row r="184" spans="1:13">
      <c r="A184" s="68"/>
      <c r="B184" s="68"/>
      <c r="C184" s="67"/>
      <c r="D184" s="1156"/>
      <c r="E184" s="1136"/>
      <c r="F184" s="480"/>
      <c r="G184" s="67"/>
      <c r="H184" s="67"/>
      <c r="I184" s="67"/>
      <c r="J184" s="67"/>
      <c r="K184" s="67"/>
      <c r="L184" s="67"/>
      <c r="M184" s="67"/>
    </row>
    <row r="185" spans="1:13">
      <c r="A185" s="68"/>
      <c r="B185" s="68"/>
      <c r="C185" s="67"/>
      <c r="D185" s="1156"/>
      <c r="E185" s="1136"/>
      <c r="F185" s="480"/>
      <c r="G185" s="67"/>
      <c r="H185" s="67"/>
      <c r="I185" s="67"/>
      <c r="J185" s="67"/>
      <c r="K185" s="67"/>
      <c r="L185" s="67"/>
      <c r="M185" s="67"/>
    </row>
    <row r="186" spans="1:13">
      <c r="A186" s="68"/>
      <c r="B186" s="68"/>
      <c r="C186" s="67"/>
      <c r="D186" s="1156"/>
      <c r="E186" s="1136"/>
      <c r="F186" s="480"/>
      <c r="G186" s="67"/>
      <c r="H186" s="67"/>
      <c r="I186" s="67"/>
      <c r="J186" s="67"/>
      <c r="K186" s="67"/>
      <c r="L186" s="67"/>
      <c r="M186" s="67"/>
    </row>
    <row r="187" spans="1:13">
      <c r="A187" s="68"/>
      <c r="B187" s="68"/>
      <c r="C187" s="67"/>
      <c r="D187" s="1156"/>
      <c r="E187" s="1136"/>
      <c r="F187" s="480"/>
      <c r="G187" s="67"/>
      <c r="H187" s="67"/>
      <c r="I187" s="67"/>
      <c r="J187" s="67"/>
      <c r="K187" s="67"/>
      <c r="L187" s="67"/>
      <c r="M187" s="67"/>
    </row>
    <row r="188" spans="1:13">
      <c r="A188" s="68"/>
      <c r="B188" s="68"/>
      <c r="C188" s="67"/>
      <c r="D188" s="1156"/>
      <c r="E188" s="1136"/>
      <c r="F188" s="480"/>
      <c r="G188" s="67"/>
      <c r="H188" s="67"/>
      <c r="I188" s="67"/>
      <c r="J188" s="67"/>
      <c r="K188" s="67"/>
      <c r="L188" s="67"/>
      <c r="M188" s="67"/>
    </row>
    <row r="189" spans="1:13">
      <c r="A189" s="68"/>
      <c r="B189" s="68"/>
      <c r="C189" s="67"/>
      <c r="D189" s="1156"/>
      <c r="E189" s="1136"/>
      <c r="F189" s="480"/>
      <c r="G189" s="67"/>
      <c r="H189" s="67"/>
      <c r="I189" s="67"/>
      <c r="J189" s="67"/>
      <c r="K189" s="67"/>
      <c r="L189" s="67"/>
      <c r="M189" s="67"/>
    </row>
    <row r="190" spans="1:13">
      <c r="A190" s="68"/>
      <c r="B190" s="68"/>
      <c r="C190" s="67"/>
      <c r="D190" s="1156"/>
      <c r="E190" s="1136"/>
      <c r="F190" s="480"/>
      <c r="G190" s="67"/>
      <c r="H190" s="67"/>
      <c r="I190" s="67"/>
      <c r="J190" s="67"/>
      <c r="K190" s="67"/>
      <c r="L190" s="67"/>
      <c r="M190" s="67"/>
    </row>
    <row r="191" spans="1:13">
      <c r="A191" s="68"/>
      <c r="B191" s="68"/>
      <c r="C191" s="67"/>
      <c r="D191" s="1156"/>
      <c r="E191" s="1136"/>
      <c r="F191" s="480"/>
      <c r="G191" s="67"/>
      <c r="H191" s="67"/>
      <c r="I191" s="67"/>
      <c r="J191" s="67"/>
      <c r="K191" s="67"/>
      <c r="L191" s="67"/>
      <c r="M191" s="67"/>
    </row>
    <row r="192" spans="1:13">
      <c r="A192" s="68"/>
      <c r="B192" s="68"/>
      <c r="C192" s="67"/>
      <c r="D192" s="1156"/>
      <c r="E192" s="1136"/>
      <c r="F192" s="480"/>
      <c r="G192" s="67"/>
      <c r="H192" s="67"/>
      <c r="I192" s="67"/>
      <c r="J192" s="67"/>
      <c r="K192" s="67"/>
      <c r="L192" s="67"/>
      <c r="M192" s="67"/>
    </row>
    <row r="193" spans="1:13">
      <c r="A193" s="68"/>
      <c r="B193" s="68"/>
      <c r="C193" s="67"/>
      <c r="D193" s="1156"/>
      <c r="E193" s="1136"/>
      <c r="F193" s="480"/>
      <c r="G193" s="67"/>
      <c r="H193" s="67"/>
      <c r="I193" s="67"/>
      <c r="J193" s="67"/>
      <c r="K193" s="67"/>
      <c r="L193" s="67"/>
      <c r="M193" s="67"/>
    </row>
    <row r="194" spans="1:13">
      <c r="A194" s="68"/>
      <c r="B194" s="68"/>
      <c r="C194" s="67"/>
      <c r="D194" s="1156"/>
      <c r="E194" s="1136"/>
      <c r="F194" s="480"/>
      <c r="G194" s="67"/>
      <c r="H194" s="67"/>
      <c r="I194" s="67"/>
      <c r="J194" s="67"/>
      <c r="K194" s="67"/>
      <c r="L194" s="67"/>
      <c r="M194" s="67"/>
    </row>
    <row r="195" spans="1:13">
      <c r="A195" s="68"/>
      <c r="B195" s="68"/>
      <c r="C195" s="67"/>
      <c r="D195" s="1156"/>
      <c r="E195" s="1136"/>
      <c r="F195" s="480"/>
      <c r="G195" s="67"/>
      <c r="H195" s="67"/>
      <c r="I195" s="67"/>
      <c r="J195" s="67"/>
      <c r="K195" s="67"/>
      <c r="L195" s="67"/>
      <c r="M195" s="67"/>
    </row>
    <row r="196" spans="1:13">
      <c r="A196" s="68"/>
      <c r="B196" s="68"/>
      <c r="C196" s="67"/>
      <c r="D196" s="1156"/>
      <c r="E196" s="1136"/>
      <c r="F196" s="480"/>
      <c r="G196" s="67"/>
      <c r="H196" s="67"/>
      <c r="I196" s="67"/>
      <c r="J196" s="67"/>
      <c r="K196" s="67"/>
      <c r="L196" s="67"/>
      <c r="M196" s="67"/>
    </row>
    <row r="197" spans="1:13">
      <c r="A197" s="68"/>
      <c r="B197" s="68"/>
      <c r="C197" s="67"/>
      <c r="D197" s="1156"/>
      <c r="E197" s="1136"/>
      <c r="F197" s="480"/>
      <c r="G197" s="67"/>
      <c r="H197" s="67"/>
      <c r="I197" s="67"/>
      <c r="J197" s="67"/>
      <c r="K197" s="67"/>
      <c r="L197" s="67"/>
      <c r="M197" s="67"/>
    </row>
    <row r="198" spans="1:13">
      <c r="A198" s="68"/>
      <c r="B198" s="68"/>
      <c r="C198" s="67"/>
      <c r="D198" s="1156"/>
      <c r="E198" s="1136"/>
      <c r="F198" s="480"/>
      <c r="G198" s="67"/>
      <c r="H198" s="67"/>
      <c r="I198" s="67"/>
      <c r="J198" s="67"/>
      <c r="K198" s="67"/>
      <c r="L198" s="67"/>
      <c r="M198" s="67"/>
    </row>
    <row r="199" spans="1:13">
      <c r="A199" s="68"/>
      <c r="B199" s="68"/>
      <c r="C199" s="67"/>
      <c r="D199" s="1156"/>
      <c r="E199" s="1136"/>
      <c r="F199" s="480"/>
      <c r="G199" s="67"/>
      <c r="H199" s="67"/>
      <c r="I199" s="67"/>
      <c r="J199" s="67"/>
      <c r="K199" s="67"/>
      <c r="L199" s="67"/>
      <c r="M199" s="67"/>
    </row>
    <row r="200" spans="1:13">
      <c r="A200" s="68"/>
      <c r="B200" s="68"/>
      <c r="C200" s="67"/>
      <c r="D200" s="1156"/>
      <c r="E200" s="1136"/>
      <c r="F200" s="480"/>
      <c r="G200" s="67"/>
      <c r="H200" s="67"/>
      <c r="I200" s="67"/>
      <c r="J200" s="67"/>
      <c r="K200" s="67"/>
      <c r="L200" s="67"/>
      <c r="M200" s="67"/>
    </row>
    <row r="201" spans="1:13">
      <c r="A201" s="68"/>
      <c r="B201" s="68"/>
      <c r="C201" s="67"/>
      <c r="D201" s="1156"/>
      <c r="E201" s="1136"/>
      <c r="F201" s="480"/>
      <c r="G201" s="67"/>
      <c r="H201" s="67"/>
      <c r="I201" s="67"/>
      <c r="J201" s="67"/>
      <c r="K201" s="67"/>
      <c r="L201" s="67"/>
      <c r="M201" s="67"/>
    </row>
    <row r="202" spans="1:13">
      <c r="A202" s="68"/>
      <c r="B202" s="68"/>
      <c r="C202" s="67"/>
      <c r="D202" s="1156"/>
      <c r="E202" s="1136"/>
      <c r="F202" s="480"/>
      <c r="G202" s="67"/>
      <c r="H202" s="67"/>
      <c r="I202" s="67"/>
      <c r="J202" s="67"/>
      <c r="K202" s="67"/>
      <c r="L202" s="67"/>
      <c r="M202" s="67"/>
    </row>
    <row r="203" spans="1:13">
      <c r="A203" s="68"/>
      <c r="B203" s="68"/>
      <c r="C203" s="67"/>
      <c r="D203" s="1156"/>
      <c r="E203" s="1136"/>
      <c r="F203" s="480"/>
      <c r="G203" s="67"/>
      <c r="H203" s="67"/>
      <c r="I203" s="67"/>
      <c r="J203" s="67"/>
      <c r="K203" s="67"/>
      <c r="L203" s="67"/>
      <c r="M203" s="67"/>
    </row>
    <row r="204" spans="1:13">
      <c r="A204" s="68"/>
      <c r="B204" s="68"/>
      <c r="C204" s="67"/>
      <c r="D204" s="1156"/>
      <c r="E204" s="1136"/>
      <c r="F204" s="480"/>
      <c r="G204" s="67"/>
      <c r="H204" s="67"/>
      <c r="I204" s="67"/>
      <c r="J204" s="67"/>
      <c r="K204" s="67"/>
      <c r="L204" s="67"/>
      <c r="M204" s="67"/>
    </row>
    <row r="205" spans="1:13">
      <c r="A205" s="68"/>
      <c r="B205" s="68"/>
      <c r="C205" s="67"/>
      <c r="D205" s="1156"/>
      <c r="E205" s="1136"/>
      <c r="F205" s="480"/>
      <c r="G205" s="67"/>
      <c r="H205" s="67"/>
      <c r="I205" s="67"/>
      <c r="J205" s="67"/>
      <c r="K205" s="67"/>
      <c r="L205" s="67"/>
      <c r="M205" s="67"/>
    </row>
    <row r="206" spans="1:13">
      <c r="A206" s="68"/>
      <c r="B206" s="68"/>
      <c r="C206" s="67"/>
      <c r="D206" s="1156"/>
      <c r="E206" s="1136"/>
      <c r="F206" s="480"/>
      <c r="G206" s="67"/>
      <c r="H206" s="67"/>
      <c r="I206" s="67"/>
      <c r="J206" s="67"/>
      <c r="K206" s="67"/>
      <c r="L206" s="67"/>
      <c r="M206" s="67"/>
    </row>
    <row r="207" spans="1:13">
      <c r="A207" s="68"/>
      <c r="B207" s="68"/>
      <c r="C207" s="67"/>
      <c r="D207" s="1156"/>
      <c r="E207" s="1136"/>
      <c r="F207" s="480"/>
      <c r="G207" s="67"/>
      <c r="H207" s="67"/>
      <c r="I207" s="67"/>
      <c r="J207" s="67"/>
      <c r="K207" s="67"/>
      <c r="L207" s="67"/>
      <c r="M207" s="67"/>
    </row>
    <row r="208" spans="1:13">
      <c r="A208" s="68"/>
      <c r="B208" s="68"/>
      <c r="C208" s="67"/>
      <c r="D208" s="1156"/>
      <c r="E208" s="1136"/>
      <c r="F208" s="480"/>
      <c r="G208" s="67"/>
      <c r="H208" s="67"/>
      <c r="I208" s="67"/>
      <c r="J208" s="67"/>
      <c r="K208" s="67"/>
      <c r="L208" s="67"/>
      <c r="M208" s="67"/>
    </row>
    <row r="209" spans="1:13">
      <c r="A209" s="68"/>
      <c r="B209" s="68"/>
      <c r="C209" s="67"/>
      <c r="D209" s="1156"/>
      <c r="E209" s="1136"/>
      <c r="F209" s="480"/>
      <c r="G209" s="67"/>
      <c r="H209" s="67"/>
      <c r="I209" s="67"/>
      <c r="J209" s="67"/>
      <c r="K209" s="67"/>
      <c r="L209" s="67"/>
      <c r="M209" s="67"/>
    </row>
    <row r="210" spans="1:13">
      <c r="A210" s="68"/>
      <c r="B210" s="68"/>
      <c r="C210" s="67"/>
      <c r="D210" s="1156"/>
      <c r="E210" s="1136"/>
      <c r="F210" s="480"/>
      <c r="G210" s="67"/>
      <c r="H210" s="67"/>
      <c r="I210" s="67"/>
      <c r="J210" s="67"/>
      <c r="K210" s="67"/>
      <c r="L210" s="67"/>
      <c r="M210" s="67"/>
    </row>
    <row r="211" spans="1:13">
      <c r="A211" s="68"/>
      <c r="B211" s="68"/>
      <c r="C211" s="67"/>
      <c r="D211" s="1156"/>
      <c r="E211" s="1136"/>
      <c r="F211" s="480"/>
      <c r="G211" s="67"/>
      <c r="H211" s="67"/>
      <c r="I211" s="67"/>
      <c r="J211" s="67"/>
      <c r="K211" s="67"/>
      <c r="L211" s="67"/>
      <c r="M211" s="67"/>
    </row>
    <row r="212" spans="1:13">
      <c r="A212" s="68"/>
      <c r="B212" s="68"/>
      <c r="C212" s="67"/>
      <c r="D212" s="1156"/>
      <c r="E212" s="1136"/>
      <c r="F212" s="480"/>
      <c r="G212" s="67"/>
      <c r="H212" s="67"/>
      <c r="I212" s="67"/>
      <c r="J212" s="67"/>
      <c r="K212" s="67"/>
      <c r="L212" s="67"/>
      <c r="M212" s="67"/>
    </row>
    <row r="213" spans="1:13">
      <c r="A213" s="68"/>
      <c r="B213" s="68"/>
      <c r="C213" s="67"/>
      <c r="D213" s="1156"/>
      <c r="E213" s="1136"/>
      <c r="F213" s="480"/>
      <c r="G213" s="67"/>
      <c r="H213" s="67"/>
      <c r="I213" s="67"/>
      <c r="J213" s="67"/>
      <c r="K213" s="67"/>
      <c r="L213" s="67"/>
      <c r="M213" s="67"/>
    </row>
    <row r="214" spans="1:13">
      <c r="A214" s="68"/>
      <c r="B214" s="68"/>
      <c r="C214" s="67"/>
      <c r="D214" s="1156"/>
      <c r="E214" s="1136"/>
      <c r="F214" s="480"/>
      <c r="G214" s="67"/>
      <c r="H214" s="67"/>
      <c r="I214" s="67"/>
      <c r="J214" s="67"/>
      <c r="K214" s="67"/>
      <c r="L214" s="67"/>
      <c r="M214" s="67"/>
    </row>
    <row r="215" spans="1:13">
      <c r="A215" s="68"/>
      <c r="B215" s="68"/>
      <c r="C215" s="67"/>
      <c r="D215" s="1156"/>
      <c r="E215" s="1136"/>
      <c r="F215" s="480"/>
      <c r="G215" s="67"/>
      <c r="H215" s="67"/>
      <c r="I215" s="67"/>
      <c r="J215" s="67"/>
      <c r="K215" s="67"/>
      <c r="L215" s="67"/>
      <c r="M215" s="67"/>
    </row>
    <row r="216" spans="1:13">
      <c r="A216" s="68"/>
      <c r="B216" s="68"/>
      <c r="C216" s="67"/>
      <c r="D216" s="1156"/>
      <c r="E216" s="1136"/>
      <c r="F216" s="480"/>
      <c r="G216" s="67"/>
      <c r="H216" s="67"/>
      <c r="I216" s="67"/>
      <c r="J216" s="67"/>
      <c r="K216" s="67"/>
      <c r="L216" s="67"/>
      <c r="M216" s="67"/>
    </row>
    <row r="217" spans="1:13">
      <c r="A217" s="68"/>
      <c r="B217" s="68"/>
      <c r="C217" s="67"/>
      <c r="D217" s="1156"/>
      <c r="E217" s="1136"/>
      <c r="F217" s="480"/>
      <c r="G217" s="67"/>
      <c r="H217" s="67"/>
      <c r="I217" s="67"/>
      <c r="J217" s="67"/>
      <c r="K217" s="67"/>
      <c r="L217" s="67"/>
      <c r="M217" s="67"/>
    </row>
    <row r="218" spans="1:13">
      <c r="A218" s="68"/>
      <c r="B218" s="68"/>
      <c r="C218" s="67"/>
      <c r="D218" s="1156"/>
      <c r="E218" s="1136"/>
      <c r="F218" s="480"/>
      <c r="G218" s="67"/>
      <c r="H218" s="67"/>
      <c r="I218" s="67"/>
      <c r="J218" s="67"/>
      <c r="K218" s="67"/>
      <c r="L218" s="67"/>
      <c r="M218" s="67"/>
    </row>
    <row r="219" spans="1:13">
      <c r="A219" s="68"/>
      <c r="B219" s="68"/>
      <c r="C219" s="67"/>
      <c r="D219" s="1156"/>
      <c r="E219" s="1136"/>
      <c r="F219" s="480"/>
      <c r="G219" s="67"/>
      <c r="H219" s="67"/>
      <c r="I219" s="67"/>
      <c r="J219" s="67"/>
      <c r="K219" s="67"/>
      <c r="L219" s="67"/>
      <c r="M219" s="67"/>
    </row>
    <row r="220" spans="1:13">
      <c r="A220" s="68"/>
      <c r="B220" s="68"/>
      <c r="C220" s="67"/>
      <c r="D220" s="1156"/>
      <c r="E220" s="1136"/>
      <c r="F220" s="480"/>
      <c r="G220" s="67"/>
      <c r="H220" s="67"/>
      <c r="I220" s="67"/>
      <c r="J220" s="67"/>
      <c r="K220" s="67"/>
      <c r="L220" s="67"/>
      <c r="M220" s="67"/>
    </row>
    <row r="221" spans="1:13">
      <c r="A221" s="68"/>
      <c r="B221" s="68"/>
      <c r="C221" s="67"/>
      <c r="D221" s="1156"/>
      <c r="E221" s="1136"/>
      <c r="F221" s="480"/>
      <c r="G221" s="67"/>
      <c r="H221" s="67"/>
      <c r="I221" s="67"/>
      <c r="J221" s="67"/>
      <c r="K221" s="67"/>
      <c r="L221" s="67"/>
      <c r="M221" s="67"/>
    </row>
    <row r="222" spans="1:13">
      <c r="A222" s="68"/>
      <c r="B222" s="68"/>
      <c r="C222" s="67"/>
      <c r="D222" s="1156"/>
      <c r="E222" s="1136"/>
      <c r="F222" s="480"/>
      <c r="G222" s="67"/>
      <c r="H222" s="67"/>
      <c r="I222" s="67"/>
      <c r="J222" s="67"/>
      <c r="K222" s="67"/>
      <c r="L222" s="67"/>
      <c r="M222" s="67"/>
    </row>
    <row r="223" spans="1:13">
      <c r="A223" s="68"/>
      <c r="B223" s="68"/>
      <c r="C223" s="67"/>
      <c r="D223" s="1156"/>
      <c r="E223" s="1136"/>
      <c r="F223" s="480"/>
      <c r="G223" s="67"/>
      <c r="H223" s="67"/>
      <c r="I223" s="67"/>
      <c r="J223" s="67"/>
      <c r="K223" s="67"/>
      <c r="L223" s="67"/>
      <c r="M223" s="67"/>
    </row>
    <row r="224" spans="1:13">
      <c r="A224" s="68"/>
      <c r="B224" s="68"/>
      <c r="C224" s="67"/>
      <c r="D224" s="1156"/>
      <c r="E224" s="1136"/>
      <c r="F224" s="480"/>
      <c r="G224" s="67"/>
      <c r="H224" s="67"/>
      <c r="I224" s="67"/>
      <c r="J224" s="67"/>
      <c r="K224" s="67"/>
      <c r="L224" s="67"/>
      <c r="M224" s="67"/>
    </row>
    <row r="225" spans="1:13">
      <c r="A225" s="68"/>
      <c r="B225" s="68"/>
      <c r="C225" s="67"/>
      <c r="D225" s="1156"/>
      <c r="E225" s="1136"/>
      <c r="F225" s="480"/>
      <c r="G225" s="67"/>
      <c r="H225" s="67"/>
      <c r="I225" s="67"/>
      <c r="J225" s="67"/>
      <c r="K225" s="67"/>
      <c r="L225" s="67"/>
      <c r="M225" s="67"/>
    </row>
    <row r="226" spans="1:13">
      <c r="A226" s="68"/>
      <c r="B226" s="68"/>
      <c r="C226" s="67"/>
      <c r="D226" s="1156"/>
      <c r="E226" s="1136"/>
      <c r="F226" s="480"/>
      <c r="G226" s="67"/>
      <c r="H226" s="67"/>
      <c r="I226" s="67"/>
      <c r="J226" s="67"/>
      <c r="K226" s="67"/>
      <c r="L226" s="67"/>
      <c r="M226" s="67"/>
    </row>
    <row r="227" spans="1:13">
      <c r="A227" s="68"/>
      <c r="B227" s="68"/>
      <c r="C227" s="67"/>
      <c r="D227" s="1156"/>
      <c r="E227" s="1136"/>
      <c r="F227" s="480"/>
      <c r="G227" s="67"/>
      <c r="H227" s="67"/>
      <c r="I227" s="67"/>
      <c r="J227" s="67"/>
      <c r="K227" s="67"/>
      <c r="L227" s="67"/>
      <c r="M227" s="67"/>
    </row>
    <row r="228" spans="1:13">
      <c r="A228" s="68"/>
      <c r="B228" s="68"/>
      <c r="C228" s="67"/>
      <c r="D228" s="1156"/>
      <c r="E228" s="1136"/>
      <c r="F228" s="480"/>
      <c r="G228" s="67"/>
      <c r="H228" s="67"/>
      <c r="I228" s="67"/>
      <c r="J228" s="67"/>
      <c r="K228" s="67"/>
      <c r="L228" s="67"/>
      <c r="M228" s="67"/>
    </row>
    <row r="229" spans="1:13">
      <c r="A229" s="68"/>
      <c r="B229" s="68"/>
      <c r="C229" s="67"/>
      <c r="D229" s="1156"/>
      <c r="E229" s="1136"/>
      <c r="F229" s="480"/>
      <c r="G229" s="67"/>
      <c r="H229" s="67"/>
      <c r="I229" s="67"/>
      <c r="J229" s="67"/>
      <c r="K229" s="67"/>
      <c r="L229" s="67"/>
      <c r="M229" s="67"/>
    </row>
    <row r="230" spans="1:13">
      <c r="A230" s="68"/>
      <c r="B230" s="68"/>
      <c r="C230" s="67"/>
      <c r="D230" s="1156"/>
      <c r="E230" s="1136"/>
      <c r="F230" s="480"/>
      <c r="G230" s="67"/>
      <c r="H230" s="67"/>
      <c r="I230" s="67"/>
      <c r="J230" s="67"/>
      <c r="K230" s="67"/>
      <c r="L230" s="67"/>
      <c r="M230" s="67"/>
    </row>
    <row r="231" spans="1:13">
      <c r="A231" s="68"/>
      <c r="B231" s="68"/>
      <c r="C231" s="67"/>
      <c r="D231" s="1156"/>
      <c r="E231" s="1136"/>
      <c r="F231" s="480"/>
      <c r="G231" s="67"/>
      <c r="H231" s="67"/>
      <c r="I231" s="67"/>
      <c r="J231" s="67"/>
      <c r="K231" s="67"/>
      <c r="L231" s="67"/>
      <c r="M231" s="67"/>
    </row>
    <row r="232" spans="1:13">
      <c r="A232" s="68"/>
      <c r="B232" s="68"/>
      <c r="C232" s="67"/>
      <c r="D232" s="1156"/>
      <c r="E232" s="1136"/>
      <c r="F232" s="480"/>
      <c r="G232" s="67"/>
      <c r="H232" s="67"/>
      <c r="I232" s="67"/>
      <c r="J232" s="67"/>
      <c r="K232" s="67"/>
      <c r="L232" s="67"/>
      <c r="M232" s="67"/>
    </row>
    <row r="233" spans="1:13">
      <c r="A233" s="68"/>
      <c r="B233" s="68"/>
      <c r="C233" s="67"/>
      <c r="D233" s="1156"/>
      <c r="E233" s="1136"/>
      <c r="F233" s="480"/>
      <c r="G233" s="67"/>
      <c r="H233" s="67"/>
      <c r="I233" s="67"/>
      <c r="J233" s="67"/>
      <c r="K233" s="67"/>
      <c r="L233" s="67"/>
      <c r="M233" s="67"/>
    </row>
    <row r="234" spans="1:13">
      <c r="A234" s="68"/>
      <c r="B234" s="68"/>
      <c r="C234" s="67"/>
      <c r="D234" s="1156"/>
      <c r="E234" s="1136"/>
      <c r="F234" s="480"/>
      <c r="G234" s="67"/>
      <c r="H234" s="67"/>
      <c r="I234" s="67"/>
      <c r="J234" s="67"/>
      <c r="K234" s="67"/>
      <c r="L234" s="67"/>
      <c r="M234" s="67"/>
    </row>
    <row r="235" spans="1:13">
      <c r="A235" s="68"/>
      <c r="B235" s="68"/>
      <c r="C235" s="67"/>
      <c r="D235" s="1156"/>
      <c r="E235" s="1136"/>
      <c r="F235" s="480"/>
      <c r="G235" s="67"/>
      <c r="H235" s="67"/>
      <c r="I235" s="67"/>
      <c r="J235" s="67"/>
      <c r="K235" s="67"/>
      <c r="L235" s="67"/>
      <c r="M235" s="67"/>
    </row>
    <row r="236" spans="1:13">
      <c r="A236" s="68"/>
      <c r="B236" s="68"/>
      <c r="C236" s="67"/>
      <c r="D236" s="1156"/>
      <c r="E236" s="1136"/>
      <c r="F236" s="480"/>
      <c r="G236" s="67"/>
      <c r="H236" s="67"/>
      <c r="I236" s="67"/>
      <c r="J236" s="67"/>
      <c r="K236" s="67"/>
      <c r="L236" s="67"/>
      <c r="M236" s="67"/>
    </row>
    <row r="237" spans="1:13">
      <c r="A237" s="68"/>
      <c r="B237" s="68"/>
      <c r="C237" s="67"/>
      <c r="D237" s="1156"/>
      <c r="E237" s="1136"/>
      <c r="F237" s="480"/>
      <c r="G237" s="67"/>
      <c r="H237" s="67"/>
      <c r="I237" s="67"/>
      <c r="J237" s="67"/>
      <c r="K237" s="67"/>
      <c r="L237" s="67"/>
      <c r="M237" s="67"/>
    </row>
    <row r="238" spans="1:13">
      <c r="A238" s="68"/>
      <c r="B238" s="68"/>
      <c r="C238" s="67"/>
      <c r="D238" s="1156"/>
      <c r="E238" s="1136"/>
      <c r="F238" s="480"/>
      <c r="G238" s="67"/>
      <c r="H238" s="67"/>
      <c r="I238" s="67"/>
      <c r="J238" s="67"/>
      <c r="K238" s="67"/>
      <c r="L238" s="67"/>
      <c r="M238" s="67"/>
    </row>
    <row r="239" spans="1:13">
      <c r="A239" s="68"/>
      <c r="B239" s="68"/>
      <c r="C239" s="67"/>
      <c r="D239" s="1156"/>
      <c r="E239" s="1136"/>
      <c r="F239" s="480"/>
      <c r="G239" s="67"/>
      <c r="H239" s="67"/>
      <c r="I239" s="67"/>
      <c r="J239" s="67"/>
      <c r="K239" s="67"/>
      <c r="L239" s="67"/>
      <c r="M239" s="67"/>
    </row>
    <row r="240" spans="1:13">
      <c r="A240" s="68"/>
      <c r="B240" s="68"/>
      <c r="C240" s="67"/>
      <c r="D240" s="1156"/>
      <c r="E240" s="1136"/>
      <c r="F240" s="480"/>
      <c r="G240" s="67"/>
      <c r="H240" s="67"/>
      <c r="I240" s="67"/>
      <c r="J240" s="67"/>
      <c r="K240" s="67"/>
      <c r="L240" s="67"/>
      <c r="M240" s="67"/>
    </row>
    <row r="241" spans="1:13">
      <c r="A241" s="68"/>
      <c r="B241" s="68"/>
      <c r="C241" s="67"/>
      <c r="D241" s="1156"/>
      <c r="E241" s="1136"/>
      <c r="F241" s="480"/>
      <c r="G241" s="67"/>
      <c r="H241" s="67"/>
      <c r="I241" s="67"/>
      <c r="J241" s="67"/>
      <c r="K241" s="67"/>
      <c r="L241" s="67"/>
      <c r="M241" s="67"/>
    </row>
    <row r="242" spans="1:13">
      <c r="A242" s="68"/>
      <c r="B242" s="68"/>
      <c r="C242" s="67"/>
      <c r="D242" s="1156"/>
      <c r="E242" s="1136"/>
      <c r="F242" s="480"/>
      <c r="G242" s="67"/>
      <c r="H242" s="67"/>
      <c r="I242" s="67"/>
      <c r="J242" s="67"/>
      <c r="K242" s="67"/>
      <c r="L242" s="67"/>
      <c r="M242" s="67"/>
    </row>
    <row r="243" spans="1:13">
      <c r="A243" s="68"/>
      <c r="B243" s="68"/>
      <c r="C243" s="67"/>
      <c r="D243" s="1156"/>
      <c r="E243" s="1136"/>
      <c r="F243" s="480"/>
      <c r="G243" s="67"/>
      <c r="H243" s="67"/>
      <c r="I243" s="67"/>
      <c r="J243" s="67"/>
      <c r="K243" s="67"/>
      <c r="L243" s="67"/>
      <c r="M243" s="67"/>
    </row>
    <row r="244" spans="1:13">
      <c r="A244" s="68"/>
      <c r="B244" s="68"/>
      <c r="C244" s="67"/>
      <c r="D244" s="1156"/>
      <c r="E244" s="1136"/>
      <c r="F244" s="480"/>
      <c r="G244" s="67"/>
      <c r="H244" s="67"/>
      <c r="I244" s="67"/>
      <c r="J244" s="67"/>
      <c r="K244" s="67"/>
      <c r="L244" s="67"/>
      <c r="M244" s="67"/>
    </row>
    <row r="245" spans="1:13">
      <c r="A245" s="68"/>
      <c r="B245" s="68"/>
      <c r="C245" s="67"/>
      <c r="D245" s="1156"/>
      <c r="E245" s="1136"/>
      <c r="F245" s="480"/>
      <c r="G245" s="67"/>
      <c r="H245" s="67"/>
      <c r="I245" s="67"/>
      <c r="J245" s="67"/>
      <c r="K245" s="67"/>
      <c r="L245" s="67"/>
      <c r="M245" s="67"/>
    </row>
    <row r="246" spans="1:13">
      <c r="A246" s="68"/>
      <c r="B246" s="68"/>
      <c r="C246" s="67"/>
      <c r="D246" s="1156"/>
      <c r="E246" s="1136"/>
      <c r="F246" s="480"/>
      <c r="G246" s="67"/>
      <c r="H246" s="67"/>
      <c r="I246" s="67"/>
      <c r="J246" s="67"/>
      <c r="K246" s="67"/>
      <c r="L246" s="67"/>
      <c r="M246" s="67"/>
    </row>
    <row r="247" spans="1:13">
      <c r="A247" s="68"/>
      <c r="B247" s="68"/>
      <c r="C247" s="67"/>
      <c r="D247" s="1156"/>
      <c r="E247" s="1136"/>
      <c r="F247" s="480"/>
      <c r="G247" s="67"/>
      <c r="H247" s="67"/>
      <c r="I247" s="67"/>
      <c r="J247" s="67"/>
      <c r="K247" s="67"/>
      <c r="L247" s="67"/>
      <c r="M247" s="67"/>
    </row>
    <row r="248" spans="1:13">
      <c r="A248" s="68"/>
      <c r="B248" s="68"/>
      <c r="C248" s="67"/>
      <c r="D248" s="1156"/>
      <c r="E248" s="1136"/>
      <c r="F248" s="480"/>
      <c r="G248" s="67"/>
      <c r="H248" s="67"/>
      <c r="I248" s="67"/>
      <c r="J248" s="67"/>
      <c r="K248" s="67"/>
      <c r="L248" s="67"/>
      <c r="M248" s="67"/>
    </row>
    <row r="249" spans="1:13">
      <c r="A249" s="68"/>
      <c r="B249" s="68"/>
      <c r="C249" s="67"/>
      <c r="D249" s="1156"/>
      <c r="E249" s="1136"/>
      <c r="F249" s="480"/>
      <c r="G249" s="67"/>
      <c r="H249" s="67"/>
      <c r="I249" s="67"/>
      <c r="J249" s="67"/>
      <c r="K249" s="67"/>
      <c r="L249" s="67"/>
      <c r="M249" s="67"/>
    </row>
    <row r="250" spans="1:13">
      <c r="A250" s="68"/>
      <c r="B250" s="68"/>
      <c r="C250" s="67"/>
      <c r="D250" s="1156"/>
      <c r="E250" s="1136"/>
      <c r="F250" s="480"/>
      <c r="G250" s="67"/>
      <c r="H250" s="67"/>
      <c r="I250" s="67"/>
      <c r="J250" s="67"/>
      <c r="K250" s="67"/>
      <c r="L250" s="67"/>
      <c r="M250" s="67"/>
    </row>
    <row r="251" spans="1:13">
      <c r="A251" s="68"/>
      <c r="B251" s="68"/>
      <c r="C251" s="67"/>
      <c r="D251" s="1156"/>
      <c r="E251" s="1136"/>
      <c r="F251" s="480"/>
      <c r="G251" s="67"/>
      <c r="H251" s="67"/>
      <c r="I251" s="67"/>
      <c r="J251" s="67"/>
      <c r="K251" s="67"/>
      <c r="L251" s="67"/>
      <c r="M251" s="67"/>
    </row>
    <row r="252" spans="1:13">
      <c r="A252" s="68"/>
      <c r="B252" s="68"/>
      <c r="C252" s="67"/>
      <c r="D252" s="1156"/>
      <c r="E252" s="1136"/>
      <c r="F252" s="480"/>
      <c r="G252" s="67"/>
      <c r="H252" s="67"/>
      <c r="I252" s="67"/>
      <c r="J252" s="67"/>
      <c r="K252" s="67"/>
      <c r="L252" s="67"/>
      <c r="M252" s="67"/>
    </row>
    <row r="253" spans="1:13">
      <c r="A253" s="68"/>
      <c r="B253" s="68"/>
      <c r="C253" s="67"/>
      <c r="D253" s="1156"/>
      <c r="E253" s="1136"/>
      <c r="F253" s="480"/>
      <c r="G253" s="67"/>
      <c r="H253" s="67"/>
      <c r="I253" s="67"/>
      <c r="J253" s="67"/>
      <c r="K253" s="67"/>
      <c r="L253" s="67"/>
      <c r="M253" s="67"/>
    </row>
    <row r="254" spans="1:13">
      <c r="A254" s="68"/>
      <c r="B254" s="68"/>
      <c r="C254" s="67"/>
      <c r="D254" s="1156"/>
      <c r="E254" s="1136"/>
      <c r="F254" s="480"/>
      <c r="G254" s="67"/>
      <c r="H254" s="67"/>
      <c r="I254" s="67"/>
      <c r="J254" s="67"/>
      <c r="K254" s="67"/>
      <c r="L254" s="67"/>
      <c r="M254" s="67"/>
    </row>
    <row r="255" spans="1:13">
      <c r="A255" s="68"/>
      <c r="B255" s="68"/>
      <c r="C255" s="67"/>
      <c r="D255" s="1156"/>
      <c r="E255" s="1136"/>
      <c r="F255" s="480"/>
      <c r="G255" s="67"/>
      <c r="H255" s="67"/>
      <c r="I255" s="67"/>
      <c r="J255" s="67"/>
      <c r="K255" s="67"/>
      <c r="L255" s="67"/>
      <c r="M255" s="67"/>
    </row>
    <row r="256" spans="1:13">
      <c r="A256" s="68"/>
      <c r="B256" s="68"/>
      <c r="C256" s="67"/>
      <c r="D256" s="1156"/>
      <c r="E256" s="1136"/>
      <c r="F256" s="480"/>
      <c r="G256" s="67"/>
      <c r="H256" s="67"/>
      <c r="I256" s="67"/>
      <c r="J256" s="67"/>
      <c r="K256" s="67"/>
      <c r="L256" s="67"/>
      <c r="M256" s="67"/>
    </row>
    <row r="257" spans="1:13">
      <c r="A257" s="68"/>
      <c r="B257" s="68"/>
      <c r="C257" s="67"/>
      <c r="D257" s="1156"/>
      <c r="E257" s="1136"/>
      <c r="F257" s="480"/>
      <c r="G257" s="67"/>
      <c r="H257" s="67"/>
      <c r="I257" s="67"/>
      <c r="J257" s="67"/>
      <c r="K257" s="67"/>
      <c r="L257" s="67"/>
      <c r="M257" s="67"/>
    </row>
    <row r="258" spans="1:13">
      <c r="A258" s="68"/>
      <c r="B258" s="68"/>
      <c r="C258" s="67"/>
      <c r="D258" s="1156"/>
      <c r="E258" s="1136"/>
      <c r="F258" s="480"/>
      <c r="G258" s="67"/>
      <c r="H258" s="67"/>
      <c r="I258" s="67"/>
      <c r="J258" s="67"/>
      <c r="K258" s="67"/>
      <c r="L258" s="67"/>
      <c r="M258" s="67"/>
    </row>
    <row r="259" spans="1:13">
      <c r="A259" s="68"/>
      <c r="B259" s="68"/>
      <c r="C259" s="67"/>
      <c r="D259" s="1156"/>
      <c r="E259" s="1136"/>
      <c r="F259" s="480"/>
      <c r="G259" s="67"/>
      <c r="H259" s="67"/>
      <c r="I259" s="67"/>
      <c r="J259" s="67"/>
      <c r="K259" s="67"/>
      <c r="L259" s="67"/>
      <c r="M259" s="67"/>
    </row>
    <row r="260" spans="1:13">
      <c r="A260" s="68"/>
      <c r="B260" s="68"/>
      <c r="C260" s="67"/>
      <c r="D260" s="1156"/>
      <c r="E260" s="1136"/>
      <c r="F260" s="480"/>
      <c r="G260" s="67"/>
      <c r="H260" s="67"/>
      <c r="I260" s="67"/>
      <c r="J260" s="67"/>
      <c r="K260" s="67"/>
      <c r="L260" s="67"/>
      <c r="M260" s="67"/>
    </row>
    <row r="261" spans="1:13">
      <c r="A261" s="68"/>
      <c r="B261" s="68"/>
      <c r="C261" s="67"/>
      <c r="D261" s="1156"/>
      <c r="E261" s="1136"/>
      <c r="F261" s="480"/>
      <c r="G261" s="67"/>
      <c r="H261" s="67"/>
      <c r="I261" s="67"/>
      <c r="J261" s="67"/>
      <c r="K261" s="67"/>
      <c r="L261" s="67"/>
      <c r="M261" s="67"/>
    </row>
    <row r="262" spans="1:13">
      <c r="A262" s="68"/>
      <c r="B262" s="68"/>
      <c r="C262" s="67"/>
      <c r="D262" s="1156"/>
      <c r="E262" s="1136"/>
      <c r="F262" s="480"/>
      <c r="G262" s="67"/>
      <c r="H262" s="67"/>
      <c r="I262" s="67"/>
      <c r="J262" s="67"/>
      <c r="K262" s="67"/>
      <c r="L262" s="67"/>
      <c r="M262" s="67"/>
    </row>
    <row r="263" spans="1:13">
      <c r="A263" s="68"/>
      <c r="B263" s="68"/>
      <c r="C263" s="67"/>
      <c r="D263" s="1156"/>
      <c r="E263" s="1136"/>
      <c r="F263" s="480"/>
      <c r="G263" s="67"/>
      <c r="H263" s="67"/>
      <c r="I263" s="67"/>
      <c r="J263" s="67"/>
      <c r="K263" s="67"/>
      <c r="L263" s="67"/>
      <c r="M263" s="67"/>
    </row>
    <row r="264" spans="1:13">
      <c r="A264" s="68"/>
      <c r="B264" s="68"/>
      <c r="C264" s="67"/>
      <c r="D264" s="1156"/>
      <c r="E264" s="1136"/>
      <c r="F264" s="480"/>
      <c r="G264" s="67"/>
      <c r="H264" s="67"/>
      <c r="I264" s="67"/>
      <c r="J264" s="67"/>
      <c r="K264" s="67"/>
      <c r="L264" s="67"/>
      <c r="M264" s="67"/>
    </row>
    <row r="265" spans="1:13">
      <c r="A265" s="68"/>
      <c r="B265" s="68"/>
      <c r="C265" s="67"/>
      <c r="D265" s="1156"/>
      <c r="E265" s="1136"/>
      <c r="F265" s="480"/>
      <c r="G265" s="67"/>
      <c r="H265" s="67"/>
      <c r="I265" s="67"/>
      <c r="J265" s="67"/>
      <c r="K265" s="67"/>
      <c r="L265" s="67"/>
      <c r="M265" s="67"/>
    </row>
    <row r="266" spans="1:13">
      <c r="A266" s="68"/>
      <c r="B266" s="68"/>
      <c r="C266" s="67"/>
      <c r="D266" s="1156"/>
      <c r="E266" s="1136"/>
      <c r="F266" s="480"/>
      <c r="G266" s="67"/>
      <c r="H266" s="67"/>
      <c r="I266" s="67"/>
      <c r="J266" s="67"/>
      <c r="K266" s="67"/>
      <c r="L266" s="67"/>
      <c r="M266" s="67"/>
    </row>
    <row r="267" spans="1:13">
      <c r="A267" s="68"/>
      <c r="B267" s="68"/>
      <c r="C267" s="67"/>
      <c r="D267" s="1156"/>
      <c r="E267" s="1136"/>
      <c r="F267" s="480"/>
      <c r="G267" s="67"/>
      <c r="H267" s="67"/>
      <c r="I267" s="67"/>
      <c r="J267" s="67"/>
      <c r="K267" s="67"/>
      <c r="L267" s="67"/>
      <c r="M267" s="67"/>
    </row>
    <row r="268" spans="1:13">
      <c r="A268" s="68"/>
      <c r="B268" s="68"/>
      <c r="C268" s="67"/>
      <c r="D268" s="1156"/>
      <c r="E268" s="1136"/>
      <c r="F268" s="480"/>
      <c r="G268" s="67"/>
      <c r="H268" s="67"/>
      <c r="I268" s="67"/>
      <c r="J268" s="67"/>
      <c r="K268" s="67"/>
      <c r="L268" s="67"/>
      <c r="M268" s="67"/>
    </row>
    <row r="269" spans="1:13">
      <c r="A269" s="68"/>
      <c r="B269" s="68"/>
      <c r="C269" s="67"/>
      <c r="D269" s="1156"/>
      <c r="E269" s="1136"/>
      <c r="F269" s="480"/>
      <c r="G269" s="67"/>
      <c r="H269" s="67"/>
      <c r="I269" s="67"/>
      <c r="J269" s="67"/>
      <c r="K269" s="67"/>
      <c r="L269" s="67"/>
      <c r="M269" s="67"/>
    </row>
    <row r="270" spans="1:13">
      <c r="A270" s="68"/>
      <c r="B270" s="68"/>
      <c r="C270" s="67"/>
      <c r="D270" s="1156"/>
      <c r="E270" s="1136"/>
      <c r="F270" s="480"/>
      <c r="G270" s="67"/>
      <c r="H270" s="67"/>
      <c r="I270" s="67"/>
      <c r="J270" s="67"/>
      <c r="K270" s="67"/>
      <c r="L270" s="67"/>
      <c r="M270" s="67"/>
    </row>
    <row r="271" spans="1:13">
      <c r="A271" s="68"/>
      <c r="B271" s="68"/>
      <c r="C271" s="67"/>
      <c r="D271" s="1156"/>
      <c r="E271" s="1136"/>
      <c r="F271" s="480"/>
      <c r="G271" s="67"/>
      <c r="H271" s="67"/>
      <c r="I271" s="67"/>
      <c r="J271" s="67"/>
      <c r="K271" s="67"/>
      <c r="L271" s="67"/>
      <c r="M271" s="67"/>
    </row>
    <row r="272" spans="1:13">
      <c r="A272" s="68"/>
      <c r="B272" s="68"/>
      <c r="C272" s="67"/>
      <c r="D272" s="1156"/>
      <c r="E272" s="1136"/>
      <c r="F272" s="480"/>
      <c r="G272" s="67"/>
      <c r="H272" s="67"/>
      <c r="I272" s="67"/>
      <c r="J272" s="67"/>
      <c r="K272" s="67"/>
      <c r="L272" s="67"/>
      <c r="M272" s="67"/>
    </row>
    <row r="273" spans="1:13">
      <c r="A273" s="68"/>
      <c r="B273" s="68"/>
      <c r="C273" s="67"/>
      <c r="D273" s="1156"/>
      <c r="E273" s="1136"/>
      <c r="F273" s="480"/>
      <c r="G273" s="67"/>
      <c r="H273" s="67"/>
      <c r="I273" s="67"/>
      <c r="J273" s="67"/>
      <c r="K273" s="67"/>
      <c r="L273" s="67"/>
      <c r="M273" s="67"/>
    </row>
    <row r="274" spans="1:13">
      <c r="A274" s="68"/>
      <c r="B274" s="68"/>
      <c r="C274" s="67"/>
      <c r="D274" s="1156"/>
      <c r="E274" s="1136"/>
      <c r="F274" s="480"/>
      <c r="G274" s="67"/>
      <c r="H274" s="67"/>
      <c r="I274" s="67"/>
      <c r="J274" s="67"/>
      <c r="K274" s="67"/>
      <c r="L274" s="67"/>
      <c r="M274" s="67"/>
    </row>
    <row r="275" spans="1:13">
      <c r="A275" s="68"/>
      <c r="B275" s="68"/>
      <c r="C275" s="67"/>
      <c r="D275" s="1156"/>
      <c r="E275" s="1136"/>
      <c r="F275" s="480"/>
      <c r="G275" s="67"/>
      <c r="H275" s="67"/>
      <c r="I275" s="67"/>
      <c r="J275" s="67"/>
      <c r="K275" s="67"/>
      <c r="L275" s="67"/>
      <c r="M275" s="67"/>
    </row>
    <row r="276" spans="1:13">
      <c r="A276" s="68"/>
      <c r="B276" s="68"/>
      <c r="C276" s="67"/>
      <c r="D276" s="1156"/>
      <c r="E276" s="1136"/>
      <c r="F276" s="480"/>
      <c r="G276" s="67"/>
      <c r="H276" s="67"/>
      <c r="I276" s="67"/>
      <c r="J276" s="67"/>
      <c r="K276" s="67"/>
      <c r="L276" s="67"/>
      <c r="M276" s="67"/>
    </row>
    <row r="277" spans="1:13">
      <c r="A277" s="68"/>
      <c r="B277" s="68"/>
      <c r="C277" s="67"/>
      <c r="D277" s="1156"/>
      <c r="E277" s="1136"/>
      <c r="F277" s="480"/>
      <c r="G277" s="67"/>
      <c r="H277" s="67"/>
      <c r="I277" s="67"/>
      <c r="J277" s="67"/>
      <c r="K277" s="67"/>
      <c r="L277" s="67"/>
      <c r="M277" s="67"/>
    </row>
    <row r="278" spans="1:13">
      <c r="A278" s="68"/>
      <c r="B278" s="68"/>
      <c r="C278" s="67"/>
      <c r="D278" s="1156"/>
      <c r="E278" s="1136"/>
      <c r="F278" s="480"/>
      <c r="G278" s="67"/>
      <c r="H278" s="67"/>
      <c r="I278" s="67"/>
      <c r="J278" s="67"/>
      <c r="K278" s="67"/>
      <c r="L278" s="67"/>
      <c r="M278" s="67"/>
    </row>
    <row r="279" spans="1:13">
      <c r="A279" s="68"/>
      <c r="B279" s="68"/>
      <c r="C279" s="67"/>
      <c r="D279" s="1156"/>
      <c r="E279" s="1136"/>
      <c r="F279" s="480"/>
      <c r="G279" s="67"/>
      <c r="H279" s="67"/>
      <c r="I279" s="67"/>
      <c r="J279" s="67"/>
      <c r="K279" s="67"/>
      <c r="L279" s="67"/>
      <c r="M279" s="67"/>
    </row>
    <row r="280" spans="1:13">
      <c r="A280" s="68"/>
      <c r="B280" s="68"/>
      <c r="C280" s="67"/>
      <c r="D280" s="1156"/>
      <c r="E280" s="1136"/>
      <c r="F280" s="480"/>
      <c r="G280" s="67"/>
      <c r="H280" s="67"/>
      <c r="I280" s="67"/>
      <c r="J280" s="67"/>
      <c r="K280" s="67"/>
      <c r="L280" s="67"/>
      <c r="M280" s="67"/>
    </row>
    <row r="281" spans="1:13">
      <c r="A281" s="68"/>
      <c r="B281" s="68"/>
      <c r="C281" s="67"/>
      <c r="D281" s="1156"/>
      <c r="E281" s="1136"/>
      <c r="F281" s="480"/>
      <c r="G281" s="67"/>
      <c r="H281" s="67"/>
      <c r="I281" s="67"/>
      <c r="J281" s="67"/>
      <c r="K281" s="67"/>
      <c r="L281" s="67"/>
      <c r="M281" s="67"/>
    </row>
    <row r="282" spans="1:13">
      <c r="A282" s="68"/>
      <c r="B282" s="68"/>
      <c r="C282" s="67"/>
      <c r="D282" s="1156"/>
      <c r="E282" s="1136"/>
      <c r="F282" s="480"/>
      <c r="G282" s="67"/>
      <c r="H282" s="67"/>
      <c r="I282" s="67"/>
      <c r="J282" s="67"/>
      <c r="K282" s="67"/>
      <c r="L282" s="67"/>
      <c r="M282" s="67"/>
    </row>
    <row r="283" spans="1:13">
      <c r="A283" s="68"/>
      <c r="B283" s="68"/>
      <c r="C283" s="67"/>
      <c r="D283" s="1156"/>
      <c r="E283" s="1136"/>
      <c r="F283" s="480"/>
      <c r="G283" s="67"/>
      <c r="H283" s="67"/>
      <c r="I283" s="67"/>
      <c r="J283" s="67"/>
      <c r="K283" s="67"/>
      <c r="L283" s="67"/>
      <c r="M283" s="67"/>
    </row>
    <row r="284" spans="1:13">
      <c r="A284" s="68"/>
      <c r="B284" s="68"/>
      <c r="C284" s="67"/>
      <c r="D284" s="1156"/>
      <c r="E284" s="1136"/>
      <c r="F284" s="480"/>
      <c r="G284" s="67"/>
      <c r="H284" s="67"/>
      <c r="I284" s="67"/>
      <c r="J284" s="67"/>
      <c r="K284" s="67"/>
      <c r="L284" s="67"/>
      <c r="M284" s="67"/>
    </row>
    <row r="285" spans="1:13">
      <c r="A285" s="68"/>
      <c r="B285" s="68"/>
      <c r="C285" s="67"/>
      <c r="D285" s="1156"/>
      <c r="E285" s="1136"/>
      <c r="F285" s="480"/>
      <c r="G285" s="67"/>
      <c r="H285" s="67"/>
      <c r="I285" s="67"/>
      <c r="J285" s="67"/>
      <c r="K285" s="67"/>
      <c r="L285" s="67"/>
      <c r="M285" s="67"/>
    </row>
    <row r="286" spans="1:13">
      <c r="A286" s="68"/>
      <c r="B286" s="68"/>
      <c r="C286" s="67"/>
      <c r="D286" s="1156"/>
      <c r="E286" s="1136"/>
      <c r="F286" s="480"/>
      <c r="G286" s="67"/>
      <c r="H286" s="67"/>
      <c r="I286" s="67"/>
      <c r="J286" s="67"/>
      <c r="K286" s="67"/>
      <c r="L286" s="67"/>
      <c r="M286" s="67"/>
    </row>
    <row r="287" spans="1:13">
      <c r="A287" s="68"/>
      <c r="B287" s="68"/>
      <c r="C287" s="67"/>
      <c r="D287" s="1156"/>
      <c r="E287" s="1136"/>
      <c r="F287" s="480"/>
      <c r="G287" s="67"/>
      <c r="H287" s="67"/>
      <c r="I287" s="67"/>
      <c r="J287" s="67"/>
      <c r="K287" s="67"/>
      <c r="L287" s="67"/>
      <c r="M287" s="67"/>
    </row>
    <row r="288" spans="1:13">
      <c r="A288" s="68"/>
      <c r="B288" s="68"/>
      <c r="C288" s="67"/>
      <c r="D288" s="1156"/>
      <c r="E288" s="1136"/>
      <c r="F288" s="480"/>
      <c r="G288" s="67"/>
      <c r="H288" s="67"/>
      <c r="I288" s="67"/>
      <c r="J288" s="67"/>
      <c r="K288" s="67"/>
      <c r="L288" s="67"/>
      <c r="M288" s="67"/>
    </row>
    <row r="289" spans="1:13">
      <c r="A289" s="68"/>
      <c r="B289" s="68"/>
      <c r="C289" s="67"/>
      <c r="D289" s="1156"/>
      <c r="E289" s="1136"/>
      <c r="F289" s="480"/>
      <c r="G289" s="67"/>
      <c r="H289" s="67"/>
      <c r="I289" s="67"/>
      <c r="J289" s="67"/>
      <c r="K289" s="67"/>
      <c r="L289" s="67"/>
      <c r="M289" s="67"/>
    </row>
    <row r="290" spans="1:13">
      <c r="A290" s="68"/>
      <c r="B290" s="68"/>
      <c r="C290" s="67"/>
      <c r="D290" s="1156"/>
      <c r="E290" s="1136"/>
      <c r="F290" s="480"/>
      <c r="G290" s="67"/>
      <c r="H290" s="67"/>
      <c r="I290" s="67"/>
      <c r="J290" s="67"/>
      <c r="K290" s="67"/>
      <c r="L290" s="67"/>
      <c r="M290" s="67"/>
    </row>
    <row r="291" spans="1:13">
      <c r="A291" s="68"/>
      <c r="B291" s="68"/>
      <c r="C291" s="67"/>
      <c r="D291" s="1156"/>
      <c r="E291" s="1136"/>
      <c r="F291" s="480"/>
      <c r="G291" s="67"/>
      <c r="H291" s="67"/>
      <c r="I291" s="67"/>
      <c r="J291" s="67"/>
      <c r="K291" s="67"/>
      <c r="L291" s="67"/>
      <c r="M291" s="67"/>
    </row>
    <row r="292" spans="1:13">
      <c r="A292" s="68"/>
      <c r="B292" s="68"/>
      <c r="C292" s="67"/>
      <c r="D292" s="1156"/>
      <c r="E292" s="1136"/>
      <c r="F292" s="480"/>
      <c r="G292" s="67"/>
      <c r="H292" s="67"/>
      <c r="I292" s="67"/>
      <c r="J292" s="67"/>
      <c r="K292" s="67"/>
      <c r="L292" s="67"/>
      <c r="M292" s="67"/>
    </row>
    <row r="293" spans="1:13">
      <c r="A293" s="68"/>
      <c r="B293" s="68"/>
      <c r="C293" s="67"/>
      <c r="D293" s="1156"/>
      <c r="E293" s="1136"/>
      <c r="F293" s="480"/>
      <c r="G293" s="67"/>
      <c r="H293" s="67"/>
      <c r="I293" s="67"/>
      <c r="J293" s="67"/>
      <c r="K293" s="67"/>
      <c r="L293" s="67"/>
      <c r="M293" s="67"/>
    </row>
    <row r="294" spans="1:13">
      <c r="A294" s="68"/>
      <c r="B294" s="68"/>
      <c r="C294" s="67"/>
      <c r="D294" s="1156"/>
      <c r="E294" s="1136"/>
      <c r="F294" s="480"/>
      <c r="G294" s="67"/>
      <c r="H294" s="67"/>
      <c r="I294" s="67"/>
      <c r="J294" s="67"/>
      <c r="K294" s="67"/>
      <c r="L294" s="67"/>
      <c r="M294" s="67"/>
    </row>
    <row r="295" spans="1:13">
      <c r="A295" s="68"/>
      <c r="B295" s="68"/>
      <c r="C295" s="67"/>
      <c r="D295" s="1156"/>
      <c r="E295" s="1136"/>
      <c r="F295" s="480"/>
      <c r="G295" s="67"/>
      <c r="H295" s="67"/>
      <c r="I295" s="67"/>
      <c r="J295" s="67"/>
      <c r="K295" s="67"/>
      <c r="L295" s="67"/>
      <c r="M295" s="67"/>
    </row>
    <row r="296" spans="1:13">
      <c r="A296" s="68"/>
      <c r="B296" s="68"/>
      <c r="C296" s="67"/>
      <c r="D296" s="1156"/>
      <c r="E296" s="1136"/>
      <c r="F296" s="480"/>
      <c r="G296" s="67"/>
      <c r="H296" s="67"/>
      <c r="I296" s="67"/>
      <c r="J296" s="67"/>
      <c r="K296" s="67"/>
      <c r="L296" s="67"/>
      <c r="M296" s="67"/>
    </row>
    <row r="297" spans="1:13">
      <c r="A297" s="68"/>
      <c r="B297" s="68"/>
      <c r="C297" s="67"/>
      <c r="D297" s="1156"/>
      <c r="E297" s="1136"/>
      <c r="F297" s="480"/>
      <c r="G297" s="67"/>
      <c r="H297" s="67"/>
      <c r="I297" s="67"/>
      <c r="J297" s="67"/>
      <c r="K297" s="67"/>
      <c r="L297" s="67"/>
      <c r="M297" s="67"/>
    </row>
    <row r="298" spans="1:13">
      <c r="A298" s="68"/>
      <c r="B298" s="68"/>
      <c r="C298" s="67"/>
      <c r="D298" s="1156"/>
      <c r="E298" s="1136"/>
      <c r="F298" s="480"/>
      <c r="G298" s="67"/>
      <c r="H298" s="67"/>
      <c r="I298" s="67"/>
      <c r="J298" s="67"/>
      <c r="K298" s="67"/>
      <c r="L298" s="67"/>
      <c r="M298" s="67"/>
    </row>
    <row r="299" spans="1:13">
      <c r="A299" s="68"/>
      <c r="B299" s="68"/>
      <c r="C299" s="67"/>
      <c r="D299" s="1156"/>
      <c r="E299" s="1136"/>
      <c r="F299" s="480"/>
      <c r="G299" s="67"/>
      <c r="H299" s="67"/>
      <c r="I299" s="67"/>
      <c r="J299" s="67"/>
      <c r="K299" s="67"/>
      <c r="L299" s="67"/>
      <c r="M299" s="67"/>
    </row>
    <row r="300" spans="1:13">
      <c r="A300" s="68"/>
      <c r="B300" s="68"/>
      <c r="C300" s="67"/>
      <c r="D300" s="1156"/>
      <c r="E300" s="1136"/>
      <c r="F300" s="480"/>
      <c r="G300" s="67"/>
      <c r="H300" s="67"/>
      <c r="I300" s="67"/>
      <c r="J300" s="67"/>
      <c r="K300" s="67"/>
      <c r="L300" s="67"/>
      <c r="M300" s="67"/>
    </row>
    <row r="301" spans="1:13">
      <c r="A301" s="68"/>
      <c r="B301" s="68"/>
      <c r="C301" s="67"/>
      <c r="D301" s="1156"/>
      <c r="E301" s="1136"/>
      <c r="F301" s="480"/>
      <c r="G301" s="67"/>
      <c r="H301" s="67"/>
      <c r="I301" s="67"/>
      <c r="J301" s="67"/>
      <c r="K301" s="67"/>
      <c r="L301" s="67"/>
      <c r="M301" s="67"/>
    </row>
    <row r="302" spans="1:13">
      <c r="A302" s="68"/>
      <c r="B302" s="68"/>
      <c r="C302" s="67"/>
      <c r="D302" s="1156"/>
      <c r="E302" s="1136"/>
      <c r="F302" s="480"/>
      <c r="G302" s="67"/>
      <c r="H302" s="67"/>
      <c r="I302" s="67"/>
      <c r="J302" s="67"/>
      <c r="K302" s="67"/>
      <c r="L302" s="67"/>
      <c r="M302" s="67"/>
    </row>
    <row r="303" spans="1:13">
      <c r="A303" s="68"/>
      <c r="B303" s="68"/>
      <c r="C303" s="67"/>
      <c r="D303" s="1156"/>
      <c r="E303" s="1136"/>
      <c r="F303" s="480"/>
      <c r="G303" s="67"/>
      <c r="H303" s="67"/>
      <c r="I303" s="67"/>
      <c r="J303" s="67"/>
      <c r="K303" s="67"/>
      <c r="L303" s="67"/>
      <c r="M303" s="67"/>
    </row>
    <row r="304" spans="1:13">
      <c r="A304" s="68"/>
      <c r="B304" s="68"/>
      <c r="C304" s="67"/>
      <c r="D304" s="1156"/>
      <c r="E304" s="1136"/>
      <c r="F304" s="480"/>
      <c r="G304" s="67"/>
      <c r="H304" s="67"/>
      <c r="I304" s="67"/>
      <c r="J304" s="67"/>
      <c r="K304" s="67"/>
      <c r="L304" s="67"/>
      <c r="M304" s="67"/>
    </row>
    <row r="305" spans="1:13">
      <c r="A305" s="68"/>
      <c r="B305" s="68"/>
      <c r="C305" s="67"/>
      <c r="D305" s="1156"/>
      <c r="E305" s="1136"/>
      <c r="F305" s="480"/>
      <c r="G305" s="67"/>
      <c r="H305" s="67"/>
      <c r="I305" s="67"/>
      <c r="J305" s="67"/>
      <c r="K305" s="67"/>
      <c r="L305" s="67"/>
      <c r="M305" s="67"/>
    </row>
    <row r="306" spans="1:13">
      <c r="A306" s="68"/>
      <c r="B306" s="68"/>
      <c r="C306" s="67"/>
      <c r="D306" s="1156"/>
      <c r="E306" s="1136"/>
      <c r="F306" s="480"/>
      <c r="G306" s="67"/>
      <c r="H306" s="67"/>
      <c r="I306" s="67"/>
      <c r="J306" s="67"/>
      <c r="K306" s="67"/>
      <c r="L306" s="67"/>
      <c r="M306" s="67"/>
    </row>
    <row r="307" spans="1:13">
      <c r="A307" s="68"/>
      <c r="B307" s="68"/>
      <c r="C307" s="67"/>
      <c r="D307" s="1156"/>
      <c r="E307" s="1136"/>
      <c r="F307" s="480"/>
      <c r="G307" s="67"/>
      <c r="H307" s="67"/>
      <c r="I307" s="67"/>
      <c r="J307" s="67"/>
      <c r="K307" s="67"/>
      <c r="L307" s="67"/>
      <c r="M307" s="67"/>
    </row>
    <row r="308" spans="1:13">
      <c r="A308" s="68"/>
      <c r="B308" s="68"/>
      <c r="C308" s="67"/>
      <c r="D308" s="1156"/>
      <c r="E308" s="1136"/>
      <c r="F308" s="480"/>
      <c r="G308" s="67"/>
      <c r="H308" s="67"/>
      <c r="I308" s="67"/>
      <c r="J308" s="67"/>
      <c r="K308" s="67"/>
      <c r="L308" s="67"/>
      <c r="M308" s="67"/>
    </row>
    <row r="309" spans="1:13">
      <c r="A309" s="68"/>
      <c r="B309" s="68"/>
      <c r="C309" s="67"/>
      <c r="D309" s="1156"/>
      <c r="E309" s="1136"/>
      <c r="F309" s="480"/>
      <c r="G309" s="67"/>
      <c r="H309" s="67"/>
      <c r="I309" s="67"/>
      <c r="J309" s="67"/>
      <c r="K309" s="67"/>
      <c r="L309" s="67"/>
      <c r="M309" s="67"/>
    </row>
    <row r="310" spans="1:13">
      <c r="A310" s="68"/>
      <c r="B310" s="68"/>
      <c r="C310" s="67"/>
      <c r="D310" s="1156"/>
      <c r="E310" s="1136"/>
      <c r="F310" s="480"/>
      <c r="G310" s="67"/>
      <c r="H310" s="67"/>
      <c r="I310" s="67"/>
      <c r="J310" s="67"/>
      <c r="K310" s="67"/>
      <c r="L310" s="67"/>
      <c r="M310" s="67"/>
    </row>
    <row r="311" spans="1:13">
      <c r="A311" s="68"/>
      <c r="B311" s="68"/>
      <c r="C311" s="67"/>
      <c r="D311" s="1156"/>
      <c r="E311" s="1136"/>
      <c r="F311" s="480"/>
      <c r="G311" s="67"/>
      <c r="H311" s="67"/>
      <c r="I311" s="67"/>
      <c r="J311" s="67"/>
      <c r="K311" s="67"/>
      <c r="L311" s="67"/>
      <c r="M311" s="67"/>
    </row>
    <row r="312" spans="1:13">
      <c r="A312" s="68"/>
      <c r="B312" s="68"/>
      <c r="C312" s="67"/>
      <c r="D312" s="1156"/>
      <c r="E312" s="1136"/>
      <c r="F312" s="480"/>
      <c r="G312" s="67"/>
      <c r="H312" s="67"/>
      <c r="I312" s="67"/>
      <c r="J312" s="67"/>
      <c r="K312" s="67"/>
      <c r="L312" s="67"/>
      <c r="M312" s="67"/>
    </row>
    <row r="313" spans="1:13">
      <c r="A313" s="68"/>
      <c r="B313" s="68"/>
      <c r="C313" s="67"/>
      <c r="D313" s="1156"/>
      <c r="E313" s="1136"/>
      <c r="F313" s="480"/>
      <c r="G313" s="67"/>
      <c r="H313" s="67"/>
      <c r="I313" s="67"/>
      <c r="J313" s="67"/>
      <c r="K313" s="67"/>
      <c r="L313" s="67"/>
      <c r="M313" s="67"/>
    </row>
    <row r="314" spans="1:13">
      <c r="A314" s="68"/>
      <c r="B314" s="68"/>
      <c r="C314" s="67"/>
      <c r="D314" s="1156"/>
      <c r="E314" s="1136"/>
      <c r="F314" s="480"/>
      <c r="G314" s="67"/>
      <c r="H314" s="67"/>
      <c r="I314" s="67"/>
      <c r="J314" s="67"/>
      <c r="K314" s="67"/>
      <c r="L314" s="67"/>
      <c r="M314" s="67"/>
    </row>
    <row r="315" spans="1:13">
      <c r="A315" s="68"/>
      <c r="B315" s="68"/>
      <c r="C315" s="67"/>
      <c r="D315" s="1156"/>
      <c r="E315" s="1136"/>
      <c r="F315" s="480"/>
      <c r="G315" s="67"/>
      <c r="H315" s="67"/>
      <c r="I315" s="67"/>
      <c r="J315" s="67"/>
      <c r="K315" s="67"/>
      <c r="L315" s="67"/>
      <c r="M315" s="67"/>
    </row>
    <row r="316" spans="1:13">
      <c r="A316" s="68"/>
      <c r="B316" s="68"/>
      <c r="C316" s="67"/>
      <c r="D316" s="1156"/>
      <c r="E316" s="1136"/>
      <c r="F316" s="480"/>
      <c r="G316" s="67"/>
      <c r="H316" s="67"/>
      <c r="I316" s="67"/>
      <c r="J316" s="67"/>
      <c r="K316" s="67"/>
      <c r="L316" s="67"/>
      <c r="M316" s="67"/>
    </row>
    <row r="317" spans="1:13">
      <c r="A317" s="68"/>
      <c r="B317" s="68"/>
      <c r="C317" s="67"/>
      <c r="D317" s="1156"/>
      <c r="E317" s="1136"/>
      <c r="F317" s="480"/>
      <c r="G317" s="67"/>
      <c r="H317" s="67"/>
      <c r="I317" s="67"/>
      <c r="J317" s="67"/>
      <c r="K317" s="67"/>
      <c r="L317" s="67"/>
      <c r="M317" s="67"/>
    </row>
    <row r="318" spans="1:13">
      <c r="A318" s="68"/>
      <c r="B318" s="68"/>
      <c r="C318" s="67"/>
      <c r="D318" s="1156"/>
      <c r="E318" s="1136"/>
      <c r="F318" s="480"/>
      <c r="G318" s="67"/>
      <c r="H318" s="67"/>
      <c r="I318" s="67"/>
      <c r="J318" s="67"/>
      <c r="K318" s="67"/>
      <c r="L318" s="67"/>
      <c r="M318" s="67"/>
    </row>
    <row r="319" spans="1:13">
      <c r="A319" s="68"/>
      <c r="B319" s="68"/>
      <c r="C319" s="67"/>
      <c r="D319" s="1156"/>
      <c r="E319" s="1136"/>
      <c r="F319" s="480"/>
      <c r="G319" s="67"/>
      <c r="H319" s="67"/>
      <c r="I319" s="67"/>
      <c r="J319" s="67"/>
      <c r="K319" s="67"/>
      <c r="L319" s="67"/>
      <c r="M319" s="67"/>
    </row>
    <row r="320" spans="1:13">
      <c r="A320" s="68"/>
      <c r="B320" s="68"/>
      <c r="C320" s="67"/>
      <c r="D320" s="1156"/>
      <c r="E320" s="1136"/>
      <c r="F320" s="480"/>
      <c r="G320" s="67"/>
      <c r="H320" s="67"/>
      <c r="I320" s="67"/>
      <c r="J320" s="67"/>
      <c r="K320" s="67"/>
      <c r="L320" s="67"/>
      <c r="M320" s="67"/>
    </row>
    <row r="321" spans="1:13">
      <c r="A321" s="68"/>
      <c r="B321" s="68"/>
      <c r="C321" s="67"/>
      <c r="D321" s="1156"/>
      <c r="E321" s="1136"/>
      <c r="F321" s="480"/>
      <c r="G321" s="67"/>
      <c r="H321" s="67"/>
      <c r="I321" s="67"/>
      <c r="J321" s="67"/>
      <c r="K321" s="67"/>
      <c r="L321" s="67"/>
      <c r="M321" s="67"/>
    </row>
    <row r="322" spans="1:13">
      <c r="A322" s="68"/>
      <c r="B322" s="68"/>
      <c r="C322" s="67"/>
      <c r="D322" s="1156"/>
      <c r="E322" s="1136"/>
      <c r="F322" s="480"/>
      <c r="G322" s="67"/>
      <c r="H322" s="67"/>
      <c r="I322" s="67"/>
      <c r="J322" s="67"/>
      <c r="K322" s="67"/>
      <c r="L322" s="67"/>
      <c r="M322" s="67"/>
    </row>
    <row r="323" spans="1:13">
      <c r="A323" s="68"/>
      <c r="B323" s="68"/>
      <c r="C323" s="67"/>
      <c r="D323" s="1156"/>
      <c r="E323" s="1136"/>
      <c r="F323" s="480"/>
      <c r="G323" s="67"/>
      <c r="H323" s="67"/>
      <c r="I323" s="67"/>
      <c r="J323" s="67"/>
      <c r="K323" s="67"/>
      <c r="L323" s="67"/>
      <c r="M323" s="67"/>
    </row>
    <row r="324" spans="1:13">
      <c r="A324" s="68"/>
      <c r="B324" s="68"/>
      <c r="C324" s="67"/>
      <c r="D324" s="1156"/>
      <c r="E324" s="1136"/>
      <c r="F324" s="480"/>
      <c r="G324" s="67"/>
      <c r="H324" s="67"/>
      <c r="I324" s="67"/>
      <c r="J324" s="67"/>
      <c r="K324" s="67"/>
      <c r="L324" s="67"/>
      <c r="M324" s="67"/>
    </row>
    <row r="325" spans="1:13">
      <c r="A325" s="68"/>
      <c r="B325" s="68"/>
      <c r="C325" s="67"/>
      <c r="D325" s="1156"/>
      <c r="E325" s="1136"/>
      <c r="F325" s="480"/>
      <c r="G325" s="67"/>
      <c r="H325" s="67"/>
      <c r="I325" s="67"/>
      <c r="J325" s="67"/>
      <c r="K325" s="67"/>
      <c r="L325" s="67"/>
      <c r="M325" s="67"/>
    </row>
    <row r="326" spans="1:13">
      <c r="A326" s="68"/>
      <c r="B326" s="68"/>
      <c r="C326" s="67"/>
      <c r="D326" s="1156"/>
      <c r="E326" s="1136"/>
      <c r="F326" s="480"/>
      <c r="G326" s="67"/>
      <c r="H326" s="67"/>
      <c r="I326" s="67"/>
      <c r="J326" s="67"/>
      <c r="K326" s="67"/>
      <c r="L326" s="67"/>
      <c r="M326" s="67"/>
    </row>
    <row r="327" spans="1:13">
      <c r="A327" s="68"/>
      <c r="B327" s="68"/>
      <c r="C327" s="67"/>
      <c r="D327" s="1156"/>
      <c r="E327" s="1136"/>
      <c r="F327" s="480"/>
      <c r="G327" s="67"/>
      <c r="H327" s="67"/>
      <c r="I327" s="67"/>
      <c r="J327" s="67"/>
      <c r="K327" s="67"/>
      <c r="L327" s="67"/>
      <c r="M327" s="67"/>
    </row>
    <row r="328" spans="1:13">
      <c r="A328" s="68"/>
      <c r="B328" s="68"/>
      <c r="C328" s="67"/>
      <c r="D328" s="1156"/>
      <c r="E328" s="1136"/>
      <c r="F328" s="480"/>
      <c r="G328" s="67"/>
      <c r="H328" s="67"/>
      <c r="I328" s="67"/>
      <c r="J328" s="67"/>
      <c r="K328" s="67"/>
      <c r="L328" s="67"/>
      <c r="M328" s="67"/>
    </row>
    <row r="329" spans="1:13">
      <c r="A329" s="68"/>
      <c r="B329" s="68"/>
      <c r="C329" s="67"/>
      <c r="D329" s="1156"/>
      <c r="E329" s="1136"/>
      <c r="F329" s="480"/>
      <c r="G329" s="67"/>
      <c r="H329" s="67"/>
      <c r="I329" s="67"/>
      <c r="J329" s="67"/>
      <c r="K329" s="67"/>
      <c r="L329" s="67"/>
      <c r="M329" s="67"/>
    </row>
    <row r="330" spans="1:13">
      <c r="A330" s="68"/>
      <c r="B330" s="68"/>
      <c r="C330" s="67"/>
      <c r="D330" s="1156"/>
      <c r="E330" s="1136"/>
      <c r="F330" s="480"/>
      <c r="G330" s="67"/>
      <c r="H330" s="67"/>
      <c r="I330" s="67"/>
      <c r="J330" s="67"/>
      <c r="K330" s="67"/>
      <c r="L330" s="67"/>
      <c r="M330" s="67"/>
    </row>
    <row r="331" spans="1:13">
      <c r="A331" s="68"/>
      <c r="B331" s="68"/>
      <c r="C331" s="67"/>
      <c r="D331" s="1156"/>
      <c r="E331" s="1136"/>
      <c r="F331" s="480"/>
      <c r="G331" s="67"/>
      <c r="H331" s="67"/>
      <c r="I331" s="67"/>
      <c r="J331" s="67"/>
      <c r="K331" s="67"/>
      <c r="L331" s="67"/>
      <c r="M331" s="67"/>
    </row>
    <row r="332" spans="1:13">
      <c r="A332" s="68"/>
      <c r="B332" s="68"/>
      <c r="C332" s="67"/>
      <c r="D332" s="1156"/>
      <c r="E332" s="1136"/>
      <c r="F332" s="480"/>
      <c r="G332" s="67"/>
      <c r="H332" s="67"/>
      <c r="I332" s="67"/>
      <c r="J332" s="67"/>
      <c r="K332" s="67"/>
      <c r="L332" s="67"/>
      <c r="M332" s="67"/>
    </row>
    <row r="333" spans="1:13">
      <c r="A333" s="68"/>
      <c r="B333" s="68"/>
      <c r="C333" s="67"/>
      <c r="D333" s="1156"/>
      <c r="E333" s="1136"/>
      <c r="F333" s="480"/>
      <c r="G333" s="67"/>
      <c r="H333" s="67"/>
      <c r="I333" s="67"/>
      <c r="J333" s="67"/>
      <c r="K333" s="67"/>
      <c r="L333" s="67"/>
      <c r="M333" s="67"/>
    </row>
    <row r="334" spans="1:13">
      <c r="A334" s="68"/>
      <c r="B334" s="68"/>
      <c r="C334" s="67"/>
      <c r="D334" s="1156"/>
      <c r="E334" s="1136"/>
      <c r="F334" s="480"/>
      <c r="G334" s="67"/>
      <c r="H334" s="67"/>
      <c r="I334" s="67"/>
      <c r="J334" s="67"/>
      <c r="K334" s="67"/>
      <c r="L334" s="67"/>
      <c r="M334" s="67"/>
    </row>
    <row r="335" spans="1:13">
      <c r="A335" s="68"/>
      <c r="B335" s="68"/>
      <c r="C335" s="67"/>
      <c r="D335" s="1156"/>
      <c r="E335" s="1136"/>
      <c r="F335" s="480"/>
      <c r="G335" s="67"/>
      <c r="H335" s="67"/>
      <c r="I335" s="67"/>
      <c r="J335" s="67"/>
      <c r="K335" s="67"/>
      <c r="L335" s="67"/>
      <c r="M335" s="67"/>
    </row>
    <row r="336" spans="1:13">
      <c r="A336" s="68"/>
      <c r="B336" s="68"/>
      <c r="C336" s="67"/>
      <c r="D336" s="1156"/>
      <c r="E336" s="1136"/>
      <c r="F336" s="480"/>
      <c r="G336" s="67"/>
      <c r="H336" s="67"/>
      <c r="I336" s="67"/>
      <c r="J336" s="67"/>
      <c r="K336" s="67"/>
      <c r="L336" s="67"/>
      <c r="M336" s="67"/>
    </row>
    <row r="337" spans="1:13">
      <c r="A337" s="68"/>
      <c r="B337" s="68"/>
      <c r="C337" s="67"/>
      <c r="D337" s="1156"/>
      <c r="E337" s="1136"/>
      <c r="F337" s="480"/>
      <c r="G337" s="67"/>
      <c r="H337" s="67"/>
      <c r="I337" s="67"/>
      <c r="J337" s="67"/>
      <c r="K337" s="67"/>
      <c r="L337" s="67"/>
      <c r="M337" s="67"/>
    </row>
    <row r="338" spans="1:13">
      <c r="A338" s="68"/>
      <c r="B338" s="68"/>
      <c r="C338" s="67"/>
      <c r="D338" s="1156"/>
      <c r="E338" s="1136"/>
      <c r="F338" s="480"/>
      <c r="G338" s="67"/>
      <c r="H338" s="67"/>
      <c r="I338" s="67"/>
      <c r="J338" s="67"/>
      <c r="K338" s="67"/>
      <c r="L338" s="67"/>
      <c r="M338" s="67"/>
    </row>
    <row r="339" spans="1:13">
      <c r="A339" s="68"/>
      <c r="B339" s="68"/>
      <c r="C339" s="67"/>
      <c r="D339" s="1156"/>
      <c r="E339" s="1136"/>
      <c r="F339" s="480"/>
      <c r="G339" s="67"/>
      <c r="H339" s="67"/>
      <c r="I339" s="67"/>
      <c r="J339" s="67"/>
      <c r="K339" s="67"/>
      <c r="L339" s="67"/>
      <c r="M339" s="67"/>
    </row>
    <row r="340" spans="1:13">
      <c r="A340" s="68"/>
      <c r="B340" s="68"/>
      <c r="C340" s="67"/>
      <c r="D340" s="1156"/>
      <c r="E340" s="1136"/>
      <c r="F340" s="480"/>
      <c r="G340" s="67"/>
      <c r="H340" s="67"/>
      <c r="I340" s="67"/>
      <c r="J340" s="67"/>
      <c r="K340" s="67"/>
      <c r="L340" s="67"/>
      <c r="M340" s="67"/>
    </row>
    <row r="341" spans="1:13">
      <c r="A341" s="68"/>
      <c r="B341" s="68"/>
      <c r="C341" s="67"/>
      <c r="D341" s="1156"/>
      <c r="E341" s="1136"/>
      <c r="F341" s="480"/>
      <c r="G341" s="67"/>
      <c r="H341" s="67"/>
      <c r="I341" s="67"/>
      <c r="J341" s="67"/>
      <c r="K341" s="67"/>
      <c r="L341" s="67"/>
      <c r="M341" s="67"/>
    </row>
    <row r="342" spans="1:13">
      <c r="A342" s="68"/>
      <c r="B342" s="68"/>
      <c r="C342" s="67"/>
      <c r="D342" s="1156"/>
      <c r="E342" s="1136"/>
      <c r="F342" s="480"/>
      <c r="G342" s="67"/>
      <c r="H342" s="67"/>
      <c r="I342" s="67"/>
      <c r="J342" s="67"/>
      <c r="K342" s="67"/>
      <c r="L342" s="67"/>
      <c r="M342" s="67"/>
    </row>
    <row r="343" spans="1:13">
      <c r="A343" s="68"/>
      <c r="B343" s="68"/>
      <c r="C343" s="67"/>
      <c r="D343" s="1156"/>
      <c r="E343" s="1136"/>
      <c r="F343" s="480"/>
      <c r="G343" s="67"/>
      <c r="H343" s="67"/>
      <c r="I343" s="67"/>
      <c r="J343" s="67"/>
      <c r="K343" s="67"/>
      <c r="L343" s="67"/>
      <c r="M343" s="67"/>
    </row>
    <row r="344" spans="1:13">
      <c r="A344" s="68"/>
      <c r="B344" s="68"/>
      <c r="C344" s="67"/>
      <c r="D344" s="1156"/>
      <c r="E344" s="1136"/>
      <c r="F344" s="480"/>
      <c r="G344" s="67"/>
      <c r="H344" s="67"/>
      <c r="I344" s="67"/>
      <c r="J344" s="67"/>
      <c r="K344" s="67"/>
      <c r="L344" s="67"/>
      <c r="M344" s="67"/>
    </row>
    <row r="345" spans="1:13">
      <c r="A345" s="68"/>
      <c r="B345" s="68"/>
      <c r="C345" s="67"/>
      <c r="D345" s="1156"/>
      <c r="E345" s="1136"/>
      <c r="F345" s="480"/>
      <c r="G345" s="67"/>
      <c r="H345" s="67"/>
      <c r="I345" s="67"/>
      <c r="J345" s="67"/>
      <c r="K345" s="67"/>
      <c r="L345" s="67"/>
      <c r="M345" s="67"/>
    </row>
    <row r="346" spans="1:13">
      <c r="A346" s="68"/>
      <c r="B346" s="68"/>
      <c r="C346" s="67"/>
      <c r="D346" s="1156"/>
      <c r="E346" s="1136"/>
      <c r="F346" s="480"/>
      <c r="G346" s="67"/>
      <c r="H346" s="67"/>
      <c r="I346" s="67"/>
      <c r="J346" s="67"/>
      <c r="K346" s="67"/>
      <c r="L346" s="67"/>
      <c r="M346" s="67"/>
    </row>
    <row r="347" spans="1:13">
      <c r="A347" s="68"/>
      <c r="B347" s="68"/>
      <c r="C347" s="67"/>
      <c r="D347" s="1156"/>
      <c r="E347" s="1136"/>
      <c r="F347" s="480"/>
      <c r="G347" s="67"/>
      <c r="H347" s="67"/>
      <c r="I347" s="67"/>
      <c r="J347" s="67"/>
      <c r="K347" s="67"/>
      <c r="L347" s="67"/>
      <c r="M347" s="67"/>
    </row>
    <row r="348" spans="1:13">
      <c r="A348" s="68"/>
      <c r="B348" s="68"/>
      <c r="C348" s="67"/>
      <c r="D348" s="1156"/>
      <c r="E348" s="1136"/>
      <c r="F348" s="480"/>
      <c r="G348" s="67"/>
      <c r="H348" s="67"/>
      <c r="I348" s="67"/>
      <c r="J348" s="67"/>
      <c r="K348" s="67"/>
      <c r="L348" s="67"/>
      <c r="M348" s="67"/>
    </row>
    <row r="349" spans="1:13">
      <c r="A349" s="68"/>
      <c r="B349" s="68"/>
      <c r="C349" s="67"/>
      <c r="D349" s="1156"/>
      <c r="E349" s="1136"/>
      <c r="F349" s="480"/>
      <c r="G349" s="67"/>
      <c r="H349" s="67"/>
      <c r="I349" s="67"/>
      <c r="J349" s="67"/>
      <c r="K349" s="67"/>
      <c r="L349" s="67"/>
      <c r="M349" s="67"/>
    </row>
    <row r="350" spans="1:13">
      <c r="A350" s="68"/>
      <c r="B350" s="68"/>
      <c r="C350" s="67"/>
      <c r="D350" s="1156"/>
      <c r="E350" s="1136"/>
      <c r="F350" s="480"/>
      <c r="G350" s="67"/>
      <c r="H350" s="67"/>
      <c r="I350" s="67"/>
      <c r="J350" s="67"/>
      <c r="K350" s="67"/>
      <c r="L350" s="67"/>
      <c r="M350" s="67"/>
    </row>
    <row r="351" spans="1:13">
      <c r="A351" s="68"/>
      <c r="B351" s="68"/>
      <c r="C351" s="67"/>
      <c r="D351" s="1156"/>
      <c r="E351" s="1136"/>
      <c r="F351" s="480"/>
      <c r="G351" s="67"/>
      <c r="H351" s="67"/>
      <c r="I351" s="67"/>
      <c r="J351" s="67"/>
      <c r="K351" s="67"/>
      <c r="L351" s="67"/>
      <c r="M351" s="67"/>
    </row>
    <row r="352" spans="1:13">
      <c r="A352" s="68"/>
      <c r="B352" s="68"/>
      <c r="C352" s="67"/>
      <c r="D352" s="1156"/>
      <c r="E352" s="1136"/>
      <c r="F352" s="480"/>
      <c r="G352" s="67"/>
      <c r="H352" s="67"/>
      <c r="I352" s="67"/>
      <c r="J352" s="67"/>
      <c r="K352" s="67"/>
      <c r="L352" s="67"/>
      <c r="M352" s="67"/>
    </row>
    <row r="353" spans="1:13">
      <c r="A353" s="68"/>
      <c r="B353" s="68"/>
      <c r="C353" s="67"/>
      <c r="D353" s="1156"/>
      <c r="E353" s="1136"/>
      <c r="F353" s="480"/>
      <c r="G353" s="67"/>
      <c r="H353" s="67"/>
      <c r="I353" s="67"/>
      <c r="J353" s="67"/>
      <c r="K353" s="67"/>
      <c r="L353" s="67"/>
      <c r="M353" s="67"/>
    </row>
    <row r="354" spans="1:13">
      <c r="A354" s="68"/>
      <c r="B354" s="68"/>
      <c r="C354" s="67"/>
      <c r="D354" s="1156"/>
      <c r="E354" s="1136"/>
      <c r="F354" s="480"/>
      <c r="G354" s="67"/>
      <c r="H354" s="67"/>
      <c r="I354" s="67"/>
      <c r="J354" s="67"/>
      <c r="K354" s="67"/>
      <c r="L354" s="67"/>
      <c r="M354" s="67"/>
    </row>
    <row r="355" spans="1:13">
      <c r="A355" s="68"/>
      <c r="B355" s="68"/>
      <c r="C355" s="67"/>
      <c r="D355" s="1156"/>
      <c r="E355" s="1136"/>
      <c r="F355" s="480"/>
      <c r="G355" s="67"/>
      <c r="H355" s="67"/>
      <c r="I355" s="67"/>
      <c r="J355" s="67"/>
      <c r="K355" s="67"/>
      <c r="L355" s="67"/>
      <c r="M355" s="67"/>
    </row>
    <row r="356" spans="1:13">
      <c r="A356" s="68"/>
      <c r="B356" s="68"/>
      <c r="C356" s="67"/>
      <c r="D356" s="1156"/>
      <c r="E356" s="1136"/>
      <c r="F356" s="480"/>
      <c r="G356" s="67"/>
      <c r="H356" s="67"/>
      <c r="I356" s="67"/>
      <c r="J356" s="67"/>
      <c r="K356" s="67"/>
      <c r="L356" s="67"/>
      <c r="M356" s="67"/>
    </row>
    <row r="357" spans="1:13">
      <c r="A357" s="68"/>
      <c r="B357" s="68"/>
      <c r="C357" s="67"/>
      <c r="D357" s="1156"/>
      <c r="E357" s="1136"/>
      <c r="F357" s="480"/>
      <c r="G357" s="67"/>
      <c r="H357" s="67"/>
      <c r="I357" s="67"/>
      <c r="J357" s="67"/>
      <c r="K357" s="67"/>
      <c r="L357" s="67"/>
      <c r="M357" s="67"/>
    </row>
    <row r="358" spans="1:13">
      <c r="A358" s="68"/>
      <c r="B358" s="68"/>
      <c r="C358" s="67"/>
      <c r="D358" s="1156"/>
      <c r="E358" s="1136"/>
      <c r="F358" s="480"/>
      <c r="G358" s="67"/>
      <c r="H358" s="67"/>
      <c r="I358" s="67"/>
      <c r="J358" s="67"/>
      <c r="K358" s="67"/>
      <c r="L358" s="67"/>
      <c r="M358" s="67"/>
    </row>
    <row r="359" spans="1:13">
      <c r="A359" s="68"/>
      <c r="B359" s="68"/>
      <c r="C359" s="67"/>
      <c r="D359" s="1156"/>
      <c r="E359" s="1136"/>
      <c r="F359" s="480"/>
      <c r="G359" s="67"/>
      <c r="H359" s="67"/>
      <c r="I359" s="67"/>
      <c r="J359" s="67"/>
      <c r="K359" s="67"/>
      <c r="L359" s="67"/>
      <c r="M359" s="67"/>
    </row>
    <row r="360" spans="1:13">
      <c r="A360" s="68"/>
      <c r="B360" s="68"/>
      <c r="C360" s="67"/>
      <c r="D360" s="1156"/>
      <c r="E360" s="1136"/>
      <c r="F360" s="480"/>
      <c r="G360" s="67"/>
      <c r="H360" s="67"/>
      <c r="I360" s="67"/>
      <c r="J360" s="67"/>
      <c r="K360" s="67"/>
      <c r="L360" s="67"/>
      <c r="M360" s="67"/>
    </row>
    <row r="361" spans="1:13">
      <c r="A361" s="68"/>
      <c r="B361" s="68"/>
      <c r="C361" s="67"/>
      <c r="D361" s="1156"/>
      <c r="E361" s="1136"/>
      <c r="F361" s="480"/>
      <c r="G361" s="67"/>
      <c r="H361" s="67"/>
      <c r="I361" s="67"/>
      <c r="J361" s="67"/>
      <c r="K361" s="67"/>
      <c r="L361" s="67"/>
      <c r="M361" s="67"/>
    </row>
    <row r="362" spans="1:13">
      <c r="A362" s="68"/>
      <c r="B362" s="68"/>
      <c r="C362" s="67"/>
      <c r="D362" s="1156"/>
      <c r="E362" s="1136"/>
      <c r="F362" s="480"/>
      <c r="G362" s="67"/>
      <c r="H362" s="67"/>
      <c r="I362" s="67"/>
      <c r="J362" s="67"/>
      <c r="K362" s="67"/>
      <c r="L362" s="67"/>
      <c r="M362" s="67"/>
    </row>
    <row r="363" spans="1:13">
      <c r="A363" s="68"/>
      <c r="B363" s="68"/>
      <c r="C363" s="67"/>
      <c r="D363" s="1156"/>
      <c r="E363" s="1136"/>
      <c r="F363" s="480"/>
      <c r="G363" s="67"/>
      <c r="H363" s="67"/>
      <c r="I363" s="67"/>
      <c r="J363" s="67"/>
      <c r="K363" s="67"/>
      <c r="L363" s="67"/>
      <c r="M363" s="67"/>
    </row>
    <row r="364" spans="1:13">
      <c r="A364" s="68"/>
      <c r="B364" s="68"/>
      <c r="C364" s="67"/>
      <c r="D364" s="1156"/>
      <c r="E364" s="1136"/>
      <c r="F364" s="480"/>
      <c r="G364" s="67"/>
      <c r="H364" s="67"/>
      <c r="I364" s="67"/>
      <c r="J364" s="67"/>
      <c r="K364" s="67"/>
      <c r="L364" s="67"/>
      <c r="M364" s="67"/>
    </row>
    <row r="365" spans="1:13">
      <c r="A365" s="68"/>
      <c r="B365" s="68"/>
      <c r="C365" s="67"/>
      <c r="D365" s="1156"/>
      <c r="E365" s="1136"/>
      <c r="F365" s="480"/>
      <c r="G365" s="67"/>
      <c r="H365" s="67"/>
      <c r="I365" s="67"/>
      <c r="J365" s="67"/>
      <c r="K365" s="67"/>
      <c r="L365" s="67"/>
      <c r="M365" s="67"/>
    </row>
    <row r="366" spans="1:13">
      <c r="A366" s="68"/>
      <c r="B366" s="68"/>
      <c r="C366" s="67"/>
      <c r="D366" s="1156"/>
      <c r="E366" s="1136"/>
      <c r="F366" s="480"/>
      <c r="G366" s="67"/>
      <c r="H366" s="67"/>
      <c r="I366" s="67"/>
      <c r="J366" s="67"/>
      <c r="K366" s="67"/>
      <c r="L366" s="67"/>
      <c r="M366" s="67"/>
    </row>
    <row r="367" spans="1:13">
      <c r="A367" s="68"/>
      <c r="B367" s="68"/>
      <c r="C367" s="67"/>
      <c r="D367" s="1156"/>
      <c r="E367" s="1136"/>
      <c r="F367" s="480"/>
      <c r="G367" s="67"/>
      <c r="H367" s="67"/>
      <c r="I367" s="67"/>
      <c r="J367" s="67"/>
      <c r="K367" s="67"/>
      <c r="L367" s="67"/>
      <c r="M367" s="67"/>
    </row>
    <row r="368" spans="1:13">
      <c r="A368" s="68"/>
      <c r="B368" s="68"/>
      <c r="C368" s="67"/>
      <c r="D368" s="1156"/>
      <c r="E368" s="1136"/>
      <c r="F368" s="480"/>
      <c r="G368" s="67"/>
      <c r="H368" s="67"/>
      <c r="I368" s="67"/>
      <c r="J368" s="67"/>
      <c r="K368" s="67"/>
      <c r="L368" s="67"/>
      <c r="M368" s="67"/>
    </row>
    <row r="369" spans="1:13">
      <c r="A369" s="68"/>
      <c r="B369" s="68"/>
      <c r="C369" s="67"/>
      <c r="D369" s="1156"/>
      <c r="E369" s="1136"/>
      <c r="F369" s="480"/>
      <c r="G369" s="67"/>
      <c r="H369" s="67"/>
      <c r="I369" s="67"/>
      <c r="J369" s="67"/>
      <c r="K369" s="67"/>
      <c r="L369" s="67"/>
      <c r="M369" s="67"/>
    </row>
    <row r="370" spans="1:13">
      <c r="A370" s="68"/>
      <c r="B370" s="68"/>
      <c r="C370" s="67"/>
      <c r="D370" s="1156"/>
      <c r="E370" s="1136"/>
      <c r="F370" s="480"/>
      <c r="G370" s="67"/>
      <c r="H370" s="67"/>
      <c r="I370" s="67"/>
      <c r="J370" s="67"/>
      <c r="K370" s="67"/>
      <c r="L370" s="67"/>
      <c r="M370" s="67"/>
    </row>
    <row r="371" spans="1:13">
      <c r="A371" s="68"/>
      <c r="B371" s="68"/>
      <c r="C371" s="67"/>
      <c r="D371" s="1156"/>
      <c r="E371" s="1136"/>
      <c r="F371" s="480"/>
      <c r="G371" s="67"/>
      <c r="H371" s="67"/>
      <c r="I371" s="67"/>
      <c r="J371" s="67"/>
      <c r="K371" s="67"/>
      <c r="L371" s="67"/>
      <c r="M371" s="67"/>
    </row>
    <row r="372" spans="1:13">
      <c r="A372" s="68"/>
      <c r="B372" s="68"/>
      <c r="C372" s="67"/>
      <c r="D372" s="1156"/>
      <c r="E372" s="1136"/>
      <c r="F372" s="480"/>
      <c r="G372" s="67"/>
      <c r="H372" s="67"/>
      <c r="I372" s="67"/>
      <c r="J372" s="67"/>
      <c r="K372" s="67"/>
      <c r="L372" s="67"/>
      <c r="M372" s="67"/>
    </row>
    <row r="373" spans="1:13">
      <c r="A373" s="68"/>
      <c r="B373" s="68"/>
      <c r="C373" s="67"/>
      <c r="D373" s="1156"/>
      <c r="E373" s="1136"/>
      <c r="F373" s="480"/>
      <c r="G373" s="67"/>
      <c r="H373" s="67"/>
      <c r="I373" s="67"/>
      <c r="J373" s="67"/>
      <c r="K373" s="67"/>
      <c r="L373" s="67"/>
      <c r="M373" s="67"/>
    </row>
    <row r="374" spans="1:13">
      <c r="A374" s="68"/>
      <c r="B374" s="68"/>
      <c r="C374" s="67"/>
      <c r="D374" s="1156"/>
      <c r="E374" s="1136"/>
      <c r="F374" s="480"/>
      <c r="G374" s="67"/>
      <c r="H374" s="67"/>
      <c r="I374" s="67"/>
      <c r="J374" s="67"/>
      <c r="K374" s="67"/>
      <c r="L374" s="67"/>
      <c r="M374" s="67"/>
    </row>
    <row r="375" spans="1:13">
      <c r="A375" s="68"/>
      <c r="B375" s="68"/>
      <c r="C375" s="67"/>
      <c r="D375" s="1156"/>
      <c r="E375" s="1136"/>
      <c r="F375" s="480"/>
      <c r="G375" s="67"/>
      <c r="H375" s="67"/>
      <c r="I375" s="67"/>
      <c r="J375" s="67"/>
      <c r="K375" s="67"/>
      <c r="L375" s="67"/>
      <c r="M375" s="67"/>
    </row>
    <row r="376" spans="1:13">
      <c r="A376" s="68"/>
      <c r="B376" s="68"/>
      <c r="C376" s="67"/>
      <c r="D376" s="1156"/>
      <c r="E376" s="1136"/>
      <c r="F376" s="480"/>
      <c r="G376" s="67"/>
      <c r="H376" s="67"/>
      <c r="I376" s="67"/>
      <c r="J376" s="67"/>
      <c r="K376" s="67"/>
      <c r="L376" s="67"/>
      <c r="M376" s="67"/>
    </row>
    <row r="377" spans="1:13">
      <c r="A377" s="68"/>
      <c r="B377" s="68"/>
      <c r="C377" s="67"/>
      <c r="D377" s="1156"/>
      <c r="E377" s="1136"/>
      <c r="F377" s="480"/>
      <c r="G377" s="67"/>
      <c r="H377" s="67"/>
      <c r="I377" s="67"/>
      <c r="J377" s="67"/>
      <c r="K377" s="67"/>
      <c r="L377" s="67"/>
      <c r="M377" s="67"/>
    </row>
    <row r="378" spans="1:13">
      <c r="A378" s="68"/>
      <c r="B378" s="68"/>
      <c r="C378" s="67"/>
      <c r="D378" s="1156"/>
      <c r="E378" s="1136"/>
      <c r="F378" s="480"/>
      <c r="G378" s="67"/>
      <c r="H378" s="67"/>
      <c r="I378" s="67"/>
      <c r="J378" s="67"/>
      <c r="K378" s="67"/>
      <c r="L378" s="67"/>
      <c r="M378" s="67"/>
    </row>
    <row r="379" spans="1:13">
      <c r="A379" s="68"/>
      <c r="B379" s="68"/>
      <c r="C379" s="67"/>
      <c r="D379" s="1156"/>
      <c r="E379" s="1136"/>
      <c r="F379" s="480"/>
      <c r="G379" s="67"/>
      <c r="H379" s="67"/>
      <c r="I379" s="67"/>
      <c r="J379" s="67"/>
      <c r="K379" s="67"/>
      <c r="L379" s="67"/>
      <c r="M379" s="67"/>
    </row>
    <row r="380" spans="1:13">
      <c r="A380" s="68"/>
      <c r="B380" s="68"/>
      <c r="C380" s="67"/>
      <c r="D380" s="1156"/>
      <c r="E380" s="1136"/>
      <c r="F380" s="480"/>
      <c r="G380" s="67"/>
      <c r="H380" s="67"/>
      <c r="I380" s="67"/>
      <c r="J380" s="67"/>
      <c r="K380" s="67"/>
      <c r="L380" s="67"/>
      <c r="M380" s="67"/>
    </row>
    <row r="381" spans="1:13">
      <c r="A381" s="68"/>
      <c r="B381" s="68"/>
      <c r="C381" s="67"/>
      <c r="D381" s="1156"/>
      <c r="E381" s="1136"/>
      <c r="F381" s="480"/>
      <c r="G381" s="67"/>
      <c r="H381" s="67"/>
      <c r="I381" s="67"/>
      <c r="J381" s="67"/>
      <c r="K381" s="67"/>
      <c r="L381" s="67"/>
      <c r="M381" s="67"/>
    </row>
    <row r="382" spans="1:13">
      <c r="A382" s="68"/>
      <c r="B382" s="68"/>
      <c r="C382" s="67"/>
      <c r="D382" s="1156"/>
      <c r="E382" s="1136"/>
      <c r="F382" s="480"/>
      <c r="G382" s="67"/>
      <c r="H382" s="67"/>
      <c r="I382" s="67"/>
      <c r="J382" s="67"/>
      <c r="K382" s="67"/>
      <c r="L382" s="67"/>
      <c r="M382" s="67"/>
    </row>
    <row r="383" spans="1:13">
      <c r="A383" s="68"/>
      <c r="B383" s="68"/>
      <c r="C383" s="67"/>
      <c r="D383" s="1156"/>
      <c r="E383" s="1136"/>
      <c r="F383" s="480"/>
      <c r="G383" s="67"/>
      <c r="H383" s="67"/>
      <c r="I383" s="67"/>
      <c r="J383" s="67"/>
      <c r="K383" s="67"/>
      <c r="L383" s="67"/>
      <c r="M383" s="67"/>
    </row>
    <row r="384" spans="1:13">
      <c r="A384" s="68"/>
      <c r="B384" s="68"/>
      <c r="C384" s="67"/>
      <c r="D384" s="1156"/>
      <c r="E384" s="1136"/>
      <c r="F384" s="480"/>
      <c r="G384" s="67"/>
      <c r="H384" s="67"/>
      <c r="I384" s="67"/>
      <c r="J384" s="67"/>
      <c r="K384" s="67"/>
      <c r="L384" s="67"/>
      <c r="M384" s="67"/>
    </row>
    <row r="385" spans="1:13">
      <c r="A385" s="68"/>
      <c r="B385" s="68"/>
      <c r="C385" s="67"/>
      <c r="D385" s="1156"/>
      <c r="E385" s="1136"/>
      <c r="F385" s="480"/>
      <c r="G385" s="67"/>
      <c r="H385" s="67"/>
      <c r="I385" s="67"/>
      <c r="J385" s="67"/>
      <c r="K385" s="67"/>
      <c r="L385" s="67"/>
      <c r="M385" s="67"/>
    </row>
    <row r="386" spans="1:13">
      <c r="A386" s="68"/>
      <c r="B386" s="68"/>
      <c r="C386" s="67"/>
      <c r="D386" s="1156"/>
      <c r="E386" s="1136"/>
      <c r="F386" s="480"/>
      <c r="G386" s="67"/>
      <c r="H386" s="67"/>
      <c r="I386" s="67"/>
      <c r="J386" s="67"/>
      <c r="K386" s="67"/>
      <c r="L386" s="67"/>
      <c r="M386" s="67"/>
    </row>
    <row r="387" spans="1:13">
      <c r="A387" s="68"/>
      <c r="B387" s="68"/>
      <c r="C387" s="67"/>
      <c r="D387" s="1156"/>
      <c r="E387" s="1136"/>
      <c r="F387" s="480"/>
      <c r="G387" s="67"/>
      <c r="H387" s="67"/>
      <c r="I387" s="67"/>
      <c r="J387" s="67"/>
      <c r="K387" s="67"/>
      <c r="L387" s="67"/>
      <c r="M387" s="67"/>
    </row>
    <row r="388" spans="1:13">
      <c r="A388" s="68"/>
      <c r="B388" s="68"/>
      <c r="C388" s="67"/>
      <c r="D388" s="1156"/>
      <c r="E388" s="1136"/>
      <c r="F388" s="480"/>
      <c r="G388" s="67"/>
      <c r="H388" s="67"/>
      <c r="I388" s="67"/>
      <c r="J388" s="67"/>
      <c r="K388" s="67"/>
      <c r="L388" s="67"/>
      <c r="M388" s="67"/>
    </row>
    <row r="389" spans="1:13">
      <c r="A389" s="68"/>
      <c r="B389" s="68"/>
      <c r="C389" s="67"/>
      <c r="D389" s="1156"/>
      <c r="E389" s="1136"/>
      <c r="F389" s="480"/>
      <c r="G389" s="67"/>
      <c r="H389" s="67"/>
      <c r="I389" s="67"/>
      <c r="J389" s="67"/>
      <c r="K389" s="67"/>
      <c r="L389" s="67"/>
      <c r="M389" s="67"/>
    </row>
    <row r="390" spans="1:13">
      <c r="A390" s="68"/>
      <c r="B390" s="68"/>
      <c r="C390" s="67"/>
      <c r="D390" s="1156"/>
      <c r="E390" s="1136"/>
      <c r="F390" s="480"/>
      <c r="G390" s="67"/>
      <c r="H390" s="67"/>
      <c r="I390" s="67"/>
      <c r="J390" s="67"/>
      <c r="K390" s="67"/>
      <c r="L390" s="67"/>
      <c r="M390" s="67"/>
    </row>
    <row r="391" spans="1:13">
      <c r="A391" s="68"/>
      <c r="B391" s="68"/>
      <c r="C391" s="67"/>
      <c r="D391" s="1156"/>
      <c r="E391" s="1136"/>
      <c r="F391" s="480"/>
      <c r="G391" s="67"/>
      <c r="H391" s="67"/>
      <c r="I391" s="67"/>
      <c r="J391" s="67"/>
      <c r="K391" s="67"/>
      <c r="L391" s="67"/>
      <c r="M391" s="67"/>
    </row>
    <row r="392" spans="1:13">
      <c r="A392" s="68"/>
      <c r="B392" s="68"/>
      <c r="C392" s="67"/>
      <c r="D392" s="1156"/>
      <c r="E392" s="1136"/>
      <c r="F392" s="480"/>
      <c r="G392" s="67"/>
      <c r="H392" s="67"/>
      <c r="I392" s="67"/>
      <c r="J392" s="67"/>
      <c r="K392" s="67"/>
      <c r="L392" s="67"/>
      <c r="M392" s="67"/>
    </row>
    <row r="393" spans="1:13">
      <c r="A393" s="68"/>
      <c r="B393" s="68"/>
      <c r="C393" s="67"/>
      <c r="D393" s="1156"/>
      <c r="E393" s="1136"/>
      <c r="F393" s="480"/>
      <c r="G393" s="67"/>
      <c r="H393" s="67"/>
      <c r="I393" s="67"/>
      <c r="J393" s="67"/>
      <c r="K393" s="67"/>
      <c r="L393" s="67"/>
      <c r="M393" s="67"/>
    </row>
    <row r="394" spans="1:13">
      <c r="A394" s="68"/>
      <c r="B394" s="68"/>
      <c r="C394" s="67"/>
      <c r="D394" s="1156"/>
      <c r="E394" s="1136"/>
      <c r="F394" s="480"/>
      <c r="G394" s="67"/>
      <c r="H394" s="67"/>
      <c r="I394" s="67"/>
      <c r="J394" s="67"/>
      <c r="K394" s="67"/>
      <c r="L394" s="67"/>
      <c r="M394" s="67"/>
    </row>
    <row r="395" spans="1:13">
      <c r="A395" s="68"/>
      <c r="B395" s="68"/>
      <c r="C395" s="67"/>
      <c r="D395" s="1156"/>
      <c r="E395" s="1136"/>
      <c r="F395" s="480"/>
      <c r="G395" s="67"/>
      <c r="H395" s="67"/>
      <c r="I395" s="67"/>
      <c r="J395" s="67"/>
      <c r="K395" s="67"/>
      <c r="L395" s="67"/>
      <c r="M395" s="67"/>
    </row>
    <row r="396" spans="1:13">
      <c r="A396" s="68"/>
      <c r="B396" s="68"/>
      <c r="C396" s="67"/>
      <c r="D396" s="1156"/>
      <c r="E396" s="1136"/>
      <c r="F396" s="480"/>
      <c r="G396" s="67"/>
      <c r="H396" s="67"/>
      <c r="I396" s="67"/>
      <c r="J396" s="67"/>
      <c r="K396" s="67"/>
      <c r="L396" s="67"/>
      <c r="M396" s="67"/>
    </row>
    <row r="397" spans="1:13">
      <c r="A397" s="68"/>
      <c r="B397" s="68"/>
      <c r="C397" s="67"/>
      <c r="D397" s="1156"/>
      <c r="E397" s="1136"/>
      <c r="F397" s="480"/>
      <c r="G397" s="67"/>
      <c r="H397" s="67"/>
      <c r="I397" s="67"/>
      <c r="J397" s="67"/>
      <c r="K397" s="67"/>
      <c r="L397" s="67"/>
      <c r="M397" s="67"/>
    </row>
    <row r="398" spans="1:13">
      <c r="A398" s="68"/>
      <c r="B398" s="68"/>
      <c r="C398" s="67"/>
      <c r="D398" s="1156"/>
      <c r="E398" s="1136"/>
      <c r="F398" s="480"/>
      <c r="G398" s="67"/>
      <c r="H398" s="67"/>
      <c r="I398" s="67"/>
      <c r="J398" s="67"/>
      <c r="K398" s="67"/>
      <c r="L398" s="67"/>
      <c r="M398" s="67"/>
    </row>
    <row r="399" spans="1:13">
      <c r="A399" s="68"/>
      <c r="B399" s="68"/>
      <c r="C399" s="67"/>
      <c r="D399" s="1156"/>
      <c r="E399" s="1136"/>
      <c r="F399" s="480"/>
      <c r="G399" s="67"/>
      <c r="H399" s="67"/>
      <c r="I399" s="67"/>
      <c r="J399" s="67"/>
      <c r="K399" s="67"/>
      <c r="L399" s="67"/>
      <c r="M399" s="67"/>
    </row>
    <row r="400" spans="1:13">
      <c r="A400" s="68"/>
      <c r="B400" s="68"/>
      <c r="C400" s="67"/>
      <c r="D400" s="1156"/>
      <c r="E400" s="1136"/>
      <c r="F400" s="480"/>
      <c r="G400" s="67"/>
      <c r="H400" s="67"/>
      <c r="I400" s="67"/>
      <c r="J400" s="67"/>
      <c r="K400" s="67"/>
      <c r="L400" s="67"/>
      <c r="M400" s="67"/>
    </row>
    <row r="401" spans="1:13">
      <c r="A401" s="68"/>
      <c r="B401" s="68"/>
      <c r="C401" s="67"/>
      <c r="D401" s="1156"/>
      <c r="E401" s="1136"/>
      <c r="F401" s="480"/>
      <c r="G401" s="67"/>
      <c r="H401" s="67"/>
      <c r="I401" s="67"/>
      <c r="J401" s="67"/>
      <c r="K401" s="67"/>
      <c r="L401" s="67"/>
      <c r="M401" s="67"/>
    </row>
    <row r="402" spans="1:13">
      <c r="A402" s="68"/>
      <c r="B402" s="68"/>
      <c r="C402" s="67"/>
      <c r="D402" s="1156"/>
      <c r="E402" s="1136"/>
      <c r="F402" s="480"/>
      <c r="G402" s="67"/>
      <c r="H402" s="67"/>
      <c r="I402" s="67"/>
      <c r="J402" s="67"/>
      <c r="K402" s="67"/>
      <c r="L402" s="67"/>
      <c r="M402" s="67"/>
    </row>
    <row r="403" spans="1:13">
      <c r="A403" s="68"/>
      <c r="B403" s="68"/>
      <c r="C403" s="67"/>
      <c r="D403" s="1156"/>
      <c r="E403" s="1136"/>
      <c r="F403" s="480"/>
      <c r="G403" s="67"/>
      <c r="H403" s="67"/>
      <c r="I403" s="67"/>
      <c r="J403" s="67"/>
      <c r="K403" s="67"/>
      <c r="L403" s="67"/>
      <c r="M403" s="67"/>
    </row>
    <row r="404" spans="1:13">
      <c r="A404" s="68"/>
      <c r="B404" s="68"/>
      <c r="C404" s="67"/>
      <c r="D404" s="1156"/>
      <c r="E404" s="1136"/>
      <c r="F404" s="480"/>
      <c r="G404" s="67"/>
      <c r="H404" s="67"/>
      <c r="I404" s="67"/>
      <c r="J404" s="67"/>
      <c r="K404" s="67"/>
      <c r="L404" s="67"/>
      <c r="M404" s="67"/>
    </row>
    <row r="405" spans="1:13">
      <c r="A405" s="68"/>
      <c r="B405" s="68"/>
      <c r="C405" s="67"/>
      <c r="D405" s="1156"/>
      <c r="E405" s="1136"/>
      <c r="F405" s="480"/>
      <c r="G405" s="67"/>
      <c r="H405" s="67"/>
      <c r="I405" s="67"/>
      <c r="J405" s="67"/>
      <c r="K405" s="67"/>
      <c r="L405" s="67"/>
      <c r="M405" s="67"/>
    </row>
    <row r="406" spans="1:13">
      <c r="A406" s="68"/>
      <c r="B406" s="68"/>
      <c r="C406" s="67"/>
      <c r="D406" s="1156"/>
      <c r="E406" s="1136"/>
      <c r="F406" s="480"/>
      <c r="G406" s="67"/>
      <c r="H406" s="67"/>
      <c r="I406" s="67"/>
      <c r="J406" s="67"/>
      <c r="K406" s="67"/>
      <c r="L406" s="67"/>
      <c r="M406" s="67"/>
    </row>
    <row r="407" spans="1:13">
      <c r="A407" s="68"/>
      <c r="B407" s="68"/>
      <c r="C407" s="67"/>
      <c r="D407" s="1156"/>
      <c r="E407" s="1136"/>
      <c r="F407" s="480"/>
      <c r="G407" s="67"/>
      <c r="H407" s="67"/>
      <c r="I407" s="67"/>
      <c r="J407" s="67"/>
      <c r="K407" s="67"/>
      <c r="L407" s="67"/>
      <c r="M407" s="67"/>
    </row>
    <row r="408" spans="1:13">
      <c r="A408" s="68"/>
      <c r="B408" s="68"/>
      <c r="C408" s="67"/>
      <c r="D408" s="1156"/>
      <c r="E408" s="1136"/>
      <c r="F408" s="480"/>
      <c r="G408" s="67"/>
      <c r="H408" s="67"/>
      <c r="I408" s="67"/>
      <c r="J408" s="67"/>
      <c r="K408" s="67"/>
      <c r="L408" s="67"/>
      <c r="M408" s="67"/>
    </row>
    <row r="409" spans="1:13">
      <c r="A409" s="68"/>
      <c r="B409" s="68"/>
      <c r="C409" s="67"/>
      <c r="D409" s="1156"/>
      <c r="E409" s="1136"/>
      <c r="F409" s="480"/>
      <c r="G409" s="67"/>
      <c r="H409" s="67"/>
      <c r="I409" s="67"/>
      <c r="J409" s="67"/>
      <c r="K409" s="67"/>
      <c r="L409" s="67"/>
      <c r="M409" s="67"/>
    </row>
    <row r="410" spans="1:13">
      <c r="A410" s="68"/>
      <c r="B410" s="68"/>
      <c r="C410" s="67"/>
      <c r="D410" s="1156"/>
      <c r="E410" s="1136"/>
      <c r="F410" s="480"/>
      <c r="G410" s="67"/>
      <c r="H410" s="67"/>
      <c r="I410" s="67"/>
      <c r="J410" s="67"/>
      <c r="K410" s="67"/>
      <c r="L410" s="67"/>
      <c r="M410" s="67"/>
    </row>
    <row r="411" spans="1:13">
      <c r="A411" s="68"/>
      <c r="B411" s="68"/>
      <c r="C411" s="67"/>
      <c r="D411" s="1156"/>
      <c r="E411" s="1136"/>
      <c r="F411" s="480"/>
      <c r="G411" s="67"/>
      <c r="H411" s="67"/>
      <c r="I411" s="67"/>
      <c r="J411" s="67"/>
      <c r="K411" s="67"/>
      <c r="L411" s="67"/>
      <c r="M411" s="67"/>
    </row>
    <row r="412" spans="1:13">
      <c r="A412" s="68"/>
      <c r="B412" s="68"/>
      <c r="C412" s="67"/>
      <c r="D412" s="1156"/>
      <c r="E412" s="1136"/>
      <c r="F412" s="480"/>
      <c r="G412" s="67"/>
      <c r="H412" s="67"/>
      <c r="I412" s="67"/>
      <c r="J412" s="67"/>
      <c r="K412" s="67"/>
      <c r="L412" s="67"/>
      <c r="M412" s="67"/>
    </row>
    <row r="413" spans="1:13">
      <c r="A413" s="68"/>
      <c r="B413" s="68"/>
      <c r="C413" s="67"/>
      <c r="D413" s="1156"/>
      <c r="E413" s="1136"/>
      <c r="F413" s="480"/>
      <c r="G413" s="67"/>
      <c r="H413" s="67"/>
      <c r="I413" s="67"/>
      <c r="J413" s="67"/>
      <c r="K413" s="67"/>
      <c r="L413" s="67"/>
      <c r="M413" s="67"/>
    </row>
    <row r="414" spans="1:13">
      <c r="A414" s="68"/>
      <c r="B414" s="68"/>
      <c r="C414" s="67"/>
      <c r="D414" s="1156"/>
      <c r="E414" s="1136"/>
      <c r="F414" s="480"/>
      <c r="G414" s="67"/>
      <c r="H414" s="67"/>
      <c r="I414" s="67"/>
      <c r="J414" s="67"/>
      <c r="K414" s="67"/>
      <c r="L414" s="67"/>
      <c r="M414" s="67"/>
    </row>
    <row r="415" spans="1:13">
      <c r="A415" s="68"/>
      <c r="B415" s="68"/>
      <c r="C415" s="67"/>
      <c r="D415" s="1156"/>
      <c r="E415" s="1136"/>
      <c r="F415" s="480"/>
      <c r="G415" s="67"/>
      <c r="H415" s="67"/>
      <c r="I415" s="67"/>
      <c r="J415" s="67"/>
      <c r="K415" s="67"/>
      <c r="L415" s="67"/>
      <c r="M415" s="67"/>
    </row>
    <row r="416" spans="1:13">
      <c r="A416" s="68"/>
      <c r="B416" s="68"/>
      <c r="C416" s="67"/>
      <c r="D416" s="1156"/>
      <c r="E416" s="1136"/>
      <c r="F416" s="480"/>
      <c r="G416" s="67"/>
      <c r="H416" s="67"/>
      <c r="I416" s="67"/>
      <c r="J416" s="67"/>
      <c r="K416" s="67"/>
      <c r="L416" s="67"/>
      <c r="M416" s="67"/>
    </row>
    <row r="417" spans="1:13">
      <c r="A417" s="68"/>
      <c r="B417" s="68"/>
      <c r="C417" s="67"/>
      <c r="D417" s="1156"/>
      <c r="E417" s="1136"/>
      <c r="F417" s="480"/>
      <c r="G417" s="67"/>
      <c r="H417" s="67"/>
      <c r="I417" s="67"/>
      <c r="J417" s="67"/>
      <c r="K417" s="67"/>
      <c r="L417" s="67"/>
      <c r="M417" s="67"/>
    </row>
    <row r="418" spans="1:13">
      <c r="A418" s="68"/>
      <c r="B418" s="68"/>
      <c r="C418" s="67"/>
      <c r="D418" s="1156"/>
      <c r="E418" s="1136"/>
      <c r="F418" s="480"/>
      <c r="G418" s="67"/>
      <c r="H418" s="67"/>
      <c r="I418" s="67"/>
      <c r="J418" s="67"/>
      <c r="K418" s="67"/>
      <c r="L418" s="67"/>
      <c r="M418" s="67"/>
    </row>
    <row r="419" spans="1:13">
      <c r="A419" s="68"/>
      <c r="B419" s="68"/>
      <c r="C419" s="67"/>
      <c r="D419" s="1156"/>
      <c r="E419" s="1136"/>
      <c r="F419" s="480"/>
      <c r="G419" s="67"/>
      <c r="H419" s="67"/>
      <c r="I419" s="67"/>
      <c r="J419" s="67"/>
      <c r="K419" s="67"/>
      <c r="L419" s="67"/>
      <c r="M419" s="67"/>
    </row>
    <row r="420" spans="1:13">
      <c r="A420" s="68"/>
      <c r="B420" s="68"/>
      <c r="C420" s="67"/>
      <c r="D420" s="1156"/>
      <c r="E420" s="1136"/>
      <c r="F420" s="480"/>
      <c r="G420" s="67"/>
      <c r="H420" s="67"/>
      <c r="I420" s="67"/>
      <c r="J420" s="67"/>
      <c r="K420" s="67"/>
      <c r="L420" s="67"/>
      <c r="M420" s="67"/>
    </row>
    <row r="421" spans="1:13">
      <c r="A421" s="68"/>
      <c r="B421" s="68"/>
      <c r="C421" s="67"/>
      <c r="D421" s="1156"/>
      <c r="E421" s="1136"/>
      <c r="F421" s="480"/>
      <c r="G421" s="67"/>
      <c r="H421" s="67"/>
      <c r="I421" s="67"/>
      <c r="J421" s="67"/>
      <c r="K421" s="67"/>
      <c r="L421" s="67"/>
      <c r="M421" s="67"/>
    </row>
    <row r="422" spans="1:13">
      <c r="A422" s="68"/>
      <c r="B422" s="68"/>
      <c r="C422" s="67"/>
      <c r="D422" s="1156"/>
      <c r="E422" s="1136"/>
      <c r="F422" s="480"/>
      <c r="G422" s="67"/>
      <c r="H422" s="67"/>
      <c r="I422" s="67"/>
      <c r="J422" s="67"/>
      <c r="K422" s="67"/>
      <c r="L422" s="67"/>
      <c r="M422" s="67"/>
    </row>
    <row r="423" spans="1:13">
      <c r="A423" s="68"/>
      <c r="B423" s="68"/>
      <c r="C423" s="67"/>
      <c r="D423" s="1156"/>
      <c r="E423" s="1136"/>
      <c r="F423" s="480"/>
      <c r="G423" s="67"/>
      <c r="H423" s="67"/>
      <c r="I423" s="67"/>
      <c r="J423" s="67"/>
      <c r="K423" s="67"/>
      <c r="L423" s="67"/>
      <c r="M423" s="67"/>
    </row>
    <row r="424" spans="1:13">
      <c r="A424" s="68"/>
      <c r="B424" s="68"/>
      <c r="C424" s="67"/>
      <c r="D424" s="1156"/>
      <c r="E424" s="1136"/>
      <c r="F424" s="480"/>
      <c r="G424" s="67"/>
      <c r="H424" s="67"/>
      <c r="I424" s="67"/>
      <c r="J424" s="67"/>
      <c r="K424" s="67"/>
      <c r="L424" s="67"/>
      <c r="M424" s="67"/>
    </row>
    <row r="425" spans="1:13">
      <c r="A425" s="68"/>
      <c r="B425" s="68"/>
      <c r="C425" s="67"/>
      <c r="D425" s="1156"/>
      <c r="E425" s="1136"/>
      <c r="F425" s="480"/>
      <c r="G425" s="67"/>
      <c r="H425" s="67"/>
      <c r="I425" s="67"/>
      <c r="J425" s="67"/>
      <c r="K425" s="67"/>
      <c r="L425" s="67"/>
      <c r="M425" s="67"/>
    </row>
    <row r="426" spans="1:13">
      <c r="A426" s="68"/>
      <c r="B426" s="68"/>
      <c r="C426" s="67"/>
      <c r="D426" s="1156"/>
      <c r="E426" s="1136"/>
      <c r="F426" s="480"/>
      <c r="G426" s="67"/>
      <c r="H426" s="67"/>
      <c r="I426" s="67"/>
      <c r="J426" s="67"/>
      <c r="K426" s="67"/>
      <c r="L426" s="67"/>
      <c r="M426" s="67"/>
    </row>
    <row r="427" spans="1:13">
      <c r="A427" s="68"/>
      <c r="B427" s="68"/>
      <c r="C427" s="67"/>
      <c r="D427" s="1156"/>
      <c r="E427" s="1136"/>
      <c r="F427" s="480"/>
      <c r="G427" s="67"/>
      <c r="H427" s="67"/>
      <c r="I427" s="67"/>
      <c r="J427" s="67"/>
      <c r="K427" s="67"/>
      <c r="L427" s="67"/>
      <c r="M427" s="67"/>
    </row>
    <row r="428" spans="1:13">
      <c r="A428" s="68"/>
      <c r="B428" s="68"/>
      <c r="C428" s="67"/>
      <c r="D428" s="1156"/>
      <c r="E428" s="1136"/>
      <c r="F428" s="480"/>
      <c r="G428" s="67"/>
      <c r="H428" s="67"/>
      <c r="I428" s="67"/>
      <c r="J428" s="67"/>
      <c r="K428" s="67"/>
      <c r="L428" s="67"/>
      <c r="M428" s="67"/>
    </row>
    <row r="429" spans="1:13">
      <c r="A429" s="68"/>
      <c r="B429" s="68"/>
      <c r="C429" s="67"/>
      <c r="D429" s="1156"/>
      <c r="E429" s="1136"/>
      <c r="F429" s="480"/>
      <c r="G429" s="67"/>
      <c r="H429" s="67"/>
      <c r="I429" s="67"/>
      <c r="J429" s="67"/>
      <c r="K429" s="67"/>
      <c r="L429" s="67"/>
      <c r="M429" s="67"/>
    </row>
    <row r="430" spans="1:13">
      <c r="A430" s="68"/>
      <c r="B430" s="68"/>
      <c r="C430" s="67"/>
      <c r="D430" s="1156"/>
      <c r="E430" s="1136"/>
      <c r="F430" s="480"/>
      <c r="G430" s="67"/>
      <c r="H430" s="67"/>
      <c r="I430" s="67"/>
      <c r="J430" s="67"/>
      <c r="K430" s="67"/>
      <c r="L430" s="67"/>
      <c r="M430" s="67"/>
    </row>
    <row r="431" spans="1:13">
      <c r="A431" s="68"/>
      <c r="B431" s="68"/>
      <c r="C431" s="67"/>
      <c r="D431" s="1156"/>
      <c r="E431" s="1136"/>
      <c r="F431" s="480"/>
      <c r="G431" s="67"/>
      <c r="H431" s="67"/>
      <c r="I431" s="67"/>
      <c r="J431" s="67"/>
      <c r="K431" s="67"/>
      <c r="L431" s="67"/>
      <c r="M431" s="67"/>
    </row>
    <row r="432" spans="1:13">
      <c r="A432" s="68"/>
      <c r="B432" s="68"/>
      <c r="C432" s="67"/>
      <c r="D432" s="1156"/>
      <c r="E432" s="1136"/>
      <c r="F432" s="480"/>
      <c r="G432" s="67"/>
      <c r="H432" s="67"/>
      <c r="I432" s="67"/>
      <c r="J432" s="67"/>
      <c r="K432" s="67"/>
      <c r="L432" s="67"/>
      <c r="M432" s="67"/>
    </row>
    <row r="433" spans="1:13">
      <c r="A433" s="68"/>
      <c r="B433" s="68"/>
      <c r="C433" s="67"/>
      <c r="D433" s="1156"/>
      <c r="E433" s="1136"/>
      <c r="F433" s="480"/>
      <c r="G433" s="67"/>
      <c r="H433" s="67"/>
      <c r="I433" s="67"/>
      <c r="J433" s="67"/>
      <c r="K433" s="67"/>
      <c r="L433" s="67"/>
      <c r="M433" s="67"/>
    </row>
    <row r="434" spans="1:13">
      <c r="A434" s="68"/>
      <c r="B434" s="68"/>
      <c r="C434" s="67"/>
      <c r="D434" s="1156"/>
      <c r="E434" s="1136"/>
      <c r="F434" s="480"/>
      <c r="G434" s="67"/>
      <c r="H434" s="67"/>
      <c r="I434" s="67"/>
      <c r="J434" s="67"/>
      <c r="K434" s="67"/>
      <c r="L434" s="67"/>
      <c r="M434" s="67"/>
    </row>
    <row r="435" spans="1:13">
      <c r="A435" s="68"/>
      <c r="B435" s="68"/>
      <c r="C435" s="67"/>
      <c r="D435" s="1156"/>
      <c r="E435" s="1136"/>
      <c r="F435" s="480"/>
      <c r="G435" s="67"/>
      <c r="H435" s="67"/>
      <c r="I435" s="67"/>
      <c r="J435" s="67"/>
      <c r="K435" s="67"/>
      <c r="L435" s="67"/>
      <c r="M435" s="67"/>
    </row>
    <row r="436" spans="1:13">
      <c r="A436" s="68"/>
      <c r="B436" s="68"/>
      <c r="C436" s="67"/>
      <c r="D436" s="1156"/>
      <c r="E436" s="1136"/>
      <c r="F436" s="480"/>
      <c r="G436" s="67"/>
      <c r="H436" s="67"/>
      <c r="I436" s="67"/>
      <c r="J436" s="67"/>
      <c r="K436" s="67"/>
      <c r="L436" s="67"/>
      <c r="M436" s="67"/>
    </row>
    <row r="437" spans="1:13">
      <c r="A437" s="68"/>
      <c r="B437" s="68"/>
      <c r="C437" s="67"/>
      <c r="D437" s="1156"/>
      <c r="E437" s="1136"/>
      <c r="F437" s="480"/>
      <c r="G437" s="67"/>
      <c r="H437" s="67"/>
      <c r="I437" s="67"/>
      <c r="J437" s="67"/>
      <c r="K437" s="67"/>
      <c r="L437" s="67"/>
      <c r="M437" s="67"/>
    </row>
    <row r="438" spans="1:13">
      <c r="A438" s="68"/>
      <c r="B438" s="68"/>
      <c r="C438" s="67"/>
      <c r="D438" s="1156"/>
      <c r="E438" s="1136"/>
      <c r="F438" s="480"/>
      <c r="G438" s="67"/>
      <c r="H438" s="67"/>
      <c r="I438" s="67"/>
      <c r="J438" s="67"/>
      <c r="K438" s="67"/>
      <c r="L438" s="67"/>
      <c r="M438" s="67"/>
    </row>
    <row r="439" spans="1:13">
      <c r="A439" s="68"/>
      <c r="B439" s="68"/>
      <c r="C439" s="67"/>
      <c r="D439" s="1156"/>
      <c r="E439" s="1136"/>
      <c r="F439" s="480"/>
      <c r="G439" s="67"/>
      <c r="H439" s="67"/>
      <c r="I439" s="67"/>
      <c r="J439" s="67"/>
      <c r="K439" s="67"/>
      <c r="L439" s="67"/>
      <c r="M439" s="67"/>
    </row>
    <row r="440" spans="1:13">
      <c r="A440" s="68"/>
      <c r="B440" s="68"/>
      <c r="C440" s="67"/>
      <c r="D440" s="1156"/>
      <c r="E440" s="1136"/>
      <c r="F440" s="480"/>
      <c r="G440" s="67"/>
      <c r="H440" s="67"/>
      <c r="I440" s="67"/>
      <c r="J440" s="67"/>
      <c r="K440" s="67"/>
      <c r="L440" s="67"/>
      <c r="M440" s="67"/>
    </row>
    <row r="441" spans="1:13">
      <c r="A441" s="68"/>
      <c r="B441" s="68"/>
      <c r="C441" s="67"/>
      <c r="D441" s="1156"/>
      <c r="E441" s="1136"/>
      <c r="F441" s="480"/>
      <c r="G441" s="67"/>
      <c r="H441" s="67"/>
      <c r="I441" s="67"/>
      <c r="J441" s="67"/>
      <c r="K441" s="67"/>
      <c r="L441" s="67"/>
      <c r="M441" s="67"/>
    </row>
    <row r="442" spans="1:13">
      <c r="A442" s="68"/>
      <c r="B442" s="68"/>
      <c r="C442" s="67"/>
      <c r="D442" s="1156"/>
      <c r="E442" s="1136"/>
      <c r="F442" s="480"/>
      <c r="G442" s="67"/>
      <c r="H442" s="67"/>
      <c r="I442" s="67"/>
      <c r="J442" s="67"/>
      <c r="K442" s="67"/>
      <c r="L442" s="67"/>
      <c r="M442" s="67"/>
    </row>
    <row r="443" spans="1:13">
      <c r="A443" s="68"/>
      <c r="B443" s="68"/>
      <c r="C443" s="67"/>
      <c r="D443" s="1156"/>
      <c r="E443" s="1136"/>
      <c r="F443" s="480"/>
      <c r="G443" s="67"/>
      <c r="H443" s="67"/>
      <c r="I443" s="67"/>
      <c r="J443" s="67"/>
      <c r="K443" s="67"/>
      <c r="L443" s="67"/>
      <c r="M443" s="67"/>
    </row>
    <row r="444" spans="1:13">
      <c r="A444" s="68"/>
      <c r="B444" s="68"/>
      <c r="C444" s="67"/>
      <c r="D444" s="1156"/>
      <c r="E444" s="1136"/>
      <c r="F444" s="480"/>
      <c r="G444" s="67"/>
      <c r="H444" s="67"/>
      <c r="I444" s="67"/>
      <c r="J444" s="67"/>
      <c r="K444" s="67"/>
      <c r="L444" s="67"/>
      <c r="M444" s="67"/>
    </row>
    <row r="445" spans="1:13">
      <c r="A445" s="68"/>
      <c r="B445" s="68"/>
      <c r="C445" s="67"/>
      <c r="D445" s="1156"/>
      <c r="E445" s="1136"/>
      <c r="F445" s="480"/>
      <c r="G445" s="67"/>
      <c r="H445" s="67"/>
      <c r="I445" s="67"/>
      <c r="J445" s="67"/>
      <c r="K445" s="67"/>
      <c r="L445" s="67"/>
      <c r="M445" s="67"/>
    </row>
    <row r="446" spans="1:13">
      <c r="A446" s="68"/>
      <c r="B446" s="68"/>
      <c r="C446" s="67"/>
      <c r="D446" s="1156"/>
      <c r="E446" s="1136"/>
      <c r="F446" s="480"/>
      <c r="G446" s="67"/>
      <c r="H446" s="67"/>
      <c r="I446" s="67"/>
      <c r="J446" s="67"/>
      <c r="K446" s="67"/>
      <c r="L446" s="67"/>
      <c r="M446" s="67"/>
    </row>
    <row r="447" spans="1:13">
      <c r="A447" s="68"/>
      <c r="B447" s="68"/>
      <c r="C447" s="67"/>
      <c r="D447" s="1156"/>
      <c r="E447" s="1136"/>
      <c r="F447" s="480"/>
      <c r="G447" s="67"/>
      <c r="H447" s="67"/>
      <c r="I447" s="67"/>
      <c r="J447" s="67"/>
      <c r="K447" s="67"/>
      <c r="L447" s="67"/>
      <c r="M447" s="67"/>
    </row>
    <row r="448" spans="1:13">
      <c r="A448" s="68"/>
      <c r="B448" s="68"/>
      <c r="C448" s="67"/>
      <c r="D448" s="1156"/>
      <c r="E448" s="1136"/>
      <c r="F448" s="480"/>
      <c r="G448" s="67"/>
      <c r="H448" s="67"/>
      <c r="I448" s="67"/>
      <c r="J448" s="67"/>
      <c r="K448" s="67"/>
      <c r="L448" s="67"/>
      <c r="M448" s="67"/>
    </row>
    <row r="449" spans="1:13">
      <c r="A449" s="68"/>
      <c r="B449" s="68"/>
      <c r="C449" s="67"/>
      <c r="D449" s="1156"/>
      <c r="E449" s="1136"/>
      <c r="F449" s="480"/>
      <c r="G449" s="67"/>
      <c r="H449" s="67"/>
      <c r="I449" s="67"/>
      <c r="J449" s="67"/>
      <c r="K449" s="67"/>
      <c r="L449" s="67"/>
      <c r="M449" s="67"/>
    </row>
    <row r="450" spans="1:13">
      <c r="A450" s="68"/>
      <c r="B450" s="68"/>
      <c r="C450" s="67"/>
      <c r="D450" s="1156"/>
      <c r="E450" s="1136"/>
      <c r="F450" s="480"/>
      <c r="G450" s="67"/>
      <c r="H450" s="67"/>
      <c r="I450" s="67"/>
      <c r="J450" s="67"/>
      <c r="K450" s="67"/>
      <c r="L450" s="67"/>
      <c r="M450" s="67"/>
    </row>
    <row r="451" spans="1:13">
      <c r="A451" s="68"/>
      <c r="B451" s="68"/>
      <c r="C451" s="67"/>
      <c r="D451" s="1156"/>
      <c r="E451" s="1136"/>
      <c r="F451" s="480"/>
      <c r="G451" s="67"/>
      <c r="H451" s="67"/>
      <c r="I451" s="67"/>
      <c r="J451" s="67"/>
      <c r="K451" s="67"/>
      <c r="L451" s="67"/>
      <c r="M451" s="67"/>
    </row>
    <row r="452" spans="1:13">
      <c r="A452" s="68"/>
      <c r="B452" s="68"/>
      <c r="C452" s="67"/>
      <c r="D452" s="1156"/>
      <c r="E452" s="1136"/>
      <c r="F452" s="480"/>
      <c r="G452" s="67"/>
      <c r="H452" s="67"/>
      <c r="I452" s="67"/>
      <c r="J452" s="67"/>
      <c r="K452" s="67"/>
      <c r="L452" s="67"/>
      <c r="M452" s="67"/>
    </row>
    <row r="453" spans="1:13">
      <c r="A453" s="68"/>
      <c r="B453" s="68"/>
      <c r="C453" s="67"/>
      <c r="D453" s="1156"/>
      <c r="E453" s="1136"/>
      <c r="F453" s="480"/>
      <c r="G453" s="67"/>
      <c r="H453" s="67"/>
      <c r="I453" s="67"/>
      <c r="J453" s="67"/>
      <c r="K453" s="67"/>
      <c r="L453" s="67"/>
      <c r="M453" s="67"/>
    </row>
    <row r="454" spans="1:13">
      <c r="A454" s="68"/>
      <c r="B454" s="68"/>
      <c r="C454" s="67"/>
      <c r="D454" s="1156"/>
      <c r="E454" s="1136"/>
      <c r="F454" s="480"/>
      <c r="G454" s="67"/>
      <c r="H454" s="67"/>
      <c r="I454" s="67"/>
      <c r="J454" s="67"/>
      <c r="K454" s="67"/>
      <c r="L454" s="67"/>
      <c r="M454" s="67"/>
    </row>
    <row r="455" spans="1:13">
      <c r="A455" s="68"/>
      <c r="B455" s="68"/>
      <c r="C455" s="67"/>
      <c r="D455" s="1156"/>
      <c r="E455" s="1136"/>
      <c r="F455" s="480"/>
      <c r="G455" s="67"/>
      <c r="H455" s="67"/>
      <c r="I455" s="67"/>
      <c r="J455" s="67"/>
      <c r="K455" s="67"/>
      <c r="L455" s="67"/>
      <c r="M455" s="67"/>
    </row>
    <row r="456" spans="1:13">
      <c r="A456" s="68"/>
      <c r="B456" s="68"/>
      <c r="C456" s="67"/>
      <c r="D456" s="1156"/>
      <c r="E456" s="1136"/>
      <c r="F456" s="480"/>
      <c r="G456" s="67"/>
      <c r="H456" s="67"/>
      <c r="I456" s="67"/>
      <c r="J456" s="67"/>
      <c r="K456" s="67"/>
      <c r="L456" s="67"/>
      <c r="M456" s="67"/>
    </row>
    <row r="457" spans="1:13">
      <c r="A457" s="68"/>
      <c r="B457" s="68"/>
      <c r="C457" s="67"/>
      <c r="D457" s="1156"/>
      <c r="E457" s="1136"/>
      <c r="F457" s="480"/>
      <c r="G457" s="67"/>
      <c r="H457" s="67"/>
      <c r="I457" s="67"/>
      <c r="J457" s="67"/>
      <c r="K457" s="67"/>
      <c r="L457" s="67"/>
      <c r="M457" s="67"/>
    </row>
    <row r="458" spans="1:13">
      <c r="A458" s="68"/>
      <c r="B458" s="68"/>
      <c r="C458" s="67"/>
      <c r="D458" s="1156"/>
      <c r="E458" s="1136"/>
      <c r="F458" s="480"/>
      <c r="G458" s="67"/>
      <c r="H458" s="67"/>
      <c r="I458" s="67"/>
      <c r="J458" s="67"/>
      <c r="K458" s="67"/>
      <c r="L458" s="67"/>
      <c r="M458" s="67"/>
    </row>
    <row r="459" spans="1:13">
      <c r="A459" s="68"/>
      <c r="B459" s="68"/>
      <c r="C459" s="67"/>
      <c r="D459" s="1156"/>
      <c r="E459" s="1136"/>
      <c r="F459" s="480"/>
      <c r="G459" s="67"/>
      <c r="H459" s="67"/>
      <c r="I459" s="67"/>
      <c r="J459" s="67"/>
      <c r="K459" s="67"/>
      <c r="L459" s="67"/>
      <c r="M459" s="67"/>
    </row>
    <row r="460" spans="1:13">
      <c r="A460" s="68"/>
      <c r="B460" s="68"/>
      <c r="C460" s="67"/>
      <c r="D460" s="1156"/>
      <c r="E460" s="1136"/>
      <c r="F460" s="480"/>
      <c r="G460" s="67"/>
      <c r="H460" s="67"/>
      <c r="I460" s="67"/>
      <c r="J460" s="67"/>
      <c r="K460" s="67"/>
      <c r="L460" s="67"/>
      <c r="M460" s="67"/>
    </row>
    <row r="461" spans="1:13">
      <c r="G461" s="67"/>
      <c r="H461" s="67"/>
      <c r="I461" s="67"/>
      <c r="J461" s="67"/>
      <c r="K461" s="67"/>
      <c r="L461" s="67"/>
      <c r="M461" s="67"/>
    </row>
    <row r="462" spans="1:13">
      <c r="G462" s="67"/>
      <c r="H462" s="67"/>
      <c r="I462" s="67"/>
      <c r="J462" s="67"/>
      <c r="K462" s="67"/>
      <c r="L462" s="67"/>
      <c r="M462" s="67"/>
    </row>
    <row r="463" spans="1:13">
      <c r="G463" s="67"/>
      <c r="H463" s="67"/>
      <c r="I463" s="67"/>
      <c r="J463" s="67"/>
      <c r="K463" s="67"/>
      <c r="L463" s="67"/>
      <c r="M463" s="67"/>
    </row>
    <row r="464" spans="1:13">
      <c r="G464" s="67"/>
      <c r="H464" s="67"/>
      <c r="I464" s="67"/>
      <c r="J464" s="67"/>
      <c r="K464" s="67"/>
      <c r="L464" s="67"/>
      <c r="M464" s="67"/>
    </row>
    <row r="465" spans="7:13">
      <c r="G465" s="67"/>
      <c r="H465" s="67"/>
      <c r="I465" s="67"/>
      <c r="J465" s="67"/>
      <c r="K465" s="67"/>
      <c r="L465" s="67"/>
      <c r="M465" s="67"/>
    </row>
    <row r="466" spans="7:13">
      <c r="G466" s="67"/>
      <c r="H466" s="67"/>
      <c r="I466" s="67"/>
      <c r="J466" s="67"/>
      <c r="K466" s="67"/>
      <c r="L466" s="67"/>
      <c r="M466" s="67"/>
    </row>
    <row r="467" spans="7:13">
      <c r="G467" s="67"/>
      <c r="H467" s="67"/>
      <c r="I467" s="67"/>
      <c r="J467" s="67"/>
      <c r="K467" s="67"/>
      <c r="L467" s="67"/>
      <c r="M467" s="67"/>
    </row>
    <row r="468" spans="7:13">
      <c r="G468" s="67"/>
      <c r="H468" s="67"/>
      <c r="I468" s="67"/>
      <c r="J468" s="67"/>
      <c r="K468" s="67"/>
      <c r="L468" s="67"/>
      <c r="M468" s="67"/>
    </row>
    <row r="469" spans="7:13">
      <c r="G469" s="67"/>
      <c r="H469" s="67"/>
      <c r="I469" s="67"/>
      <c r="J469" s="67"/>
      <c r="K469" s="67"/>
      <c r="L469" s="67"/>
      <c r="M469" s="67"/>
    </row>
    <row r="470" spans="7:13">
      <c r="G470" s="67"/>
      <c r="H470" s="67"/>
      <c r="I470" s="67"/>
      <c r="J470" s="67"/>
      <c r="K470" s="67"/>
      <c r="L470" s="67"/>
      <c r="M470" s="67"/>
    </row>
    <row r="471" spans="7:13">
      <c r="G471" s="67"/>
      <c r="H471" s="67"/>
      <c r="I471" s="67"/>
      <c r="J471" s="67"/>
      <c r="K471" s="67"/>
      <c r="L471" s="67"/>
      <c r="M471" s="67"/>
    </row>
    <row r="472" spans="7:13">
      <c r="G472" s="67"/>
      <c r="H472" s="67"/>
      <c r="I472" s="67"/>
      <c r="J472" s="67"/>
      <c r="K472" s="67"/>
      <c r="L472" s="67"/>
      <c r="M472" s="67"/>
    </row>
    <row r="473" spans="7:13">
      <c r="G473" s="67"/>
      <c r="H473" s="67"/>
      <c r="I473" s="67"/>
      <c r="J473" s="67"/>
      <c r="K473" s="67"/>
      <c r="L473" s="67"/>
      <c r="M473" s="67"/>
    </row>
    <row r="474" spans="7:13">
      <c r="G474" s="67"/>
      <c r="H474" s="67"/>
      <c r="I474" s="67"/>
      <c r="J474" s="67"/>
      <c r="K474" s="67"/>
      <c r="L474" s="67"/>
      <c r="M474" s="67"/>
    </row>
    <row r="475" spans="7:13">
      <c r="G475" s="67"/>
      <c r="H475" s="67"/>
      <c r="I475" s="67"/>
      <c r="J475" s="67"/>
      <c r="K475" s="67"/>
      <c r="L475" s="67"/>
      <c r="M475" s="67"/>
    </row>
    <row r="476" spans="7:13">
      <c r="G476" s="67"/>
      <c r="H476" s="67"/>
      <c r="I476" s="67"/>
      <c r="J476" s="67"/>
      <c r="K476" s="67"/>
      <c r="L476" s="67"/>
      <c r="M476" s="67"/>
    </row>
    <row r="477" spans="7:13">
      <c r="G477" s="67"/>
      <c r="H477" s="67"/>
      <c r="I477" s="67"/>
      <c r="J477" s="67"/>
      <c r="K477" s="67"/>
      <c r="L477" s="67"/>
      <c r="M477" s="67"/>
    </row>
    <row r="478" spans="7:13">
      <c r="G478" s="67"/>
      <c r="H478" s="67"/>
      <c r="I478" s="67"/>
      <c r="J478" s="67"/>
      <c r="K478" s="67"/>
      <c r="L478" s="67"/>
      <c r="M478" s="67"/>
    </row>
    <row r="479" spans="7:13">
      <c r="G479" s="67"/>
      <c r="H479" s="67"/>
      <c r="I479" s="67"/>
      <c r="J479" s="67"/>
      <c r="K479" s="67"/>
      <c r="L479" s="67"/>
      <c r="M479" s="67"/>
    </row>
    <row r="480" spans="7:13">
      <c r="G480" s="67"/>
      <c r="H480" s="67"/>
      <c r="I480" s="67"/>
      <c r="J480" s="67"/>
      <c r="K480" s="67"/>
      <c r="L480" s="67"/>
      <c r="M480" s="67"/>
    </row>
    <row r="481" spans="7:13">
      <c r="G481" s="67"/>
      <c r="H481" s="67"/>
      <c r="I481" s="67"/>
      <c r="J481" s="67"/>
      <c r="K481" s="67"/>
      <c r="L481" s="67"/>
      <c r="M481" s="67"/>
    </row>
    <row r="482" spans="7:13">
      <c r="G482" s="67"/>
      <c r="H482" s="67"/>
      <c r="I482" s="67"/>
      <c r="J482" s="67"/>
      <c r="K482" s="67"/>
      <c r="L482" s="67"/>
      <c r="M482" s="67"/>
    </row>
    <row r="483" spans="7:13">
      <c r="G483" s="67"/>
      <c r="H483" s="67"/>
      <c r="I483" s="67"/>
      <c r="J483" s="67"/>
      <c r="K483" s="67"/>
      <c r="L483" s="67"/>
      <c r="M483" s="67"/>
    </row>
    <row r="484" spans="7:13">
      <c r="G484" s="67"/>
      <c r="H484" s="67"/>
      <c r="I484" s="67"/>
      <c r="J484" s="67"/>
      <c r="K484" s="67"/>
      <c r="L484" s="67"/>
      <c r="M484" s="67"/>
    </row>
    <row r="485" spans="7:13">
      <c r="G485" s="67"/>
      <c r="H485" s="67"/>
      <c r="I485" s="67"/>
      <c r="J485" s="67"/>
      <c r="K485" s="67"/>
      <c r="L485" s="67"/>
      <c r="M485" s="67"/>
    </row>
    <row r="486" spans="7:13">
      <c r="G486" s="67"/>
      <c r="H486" s="67"/>
      <c r="I486" s="67"/>
      <c r="J486" s="67"/>
      <c r="K486" s="67"/>
      <c r="L486" s="67"/>
      <c r="M486" s="67"/>
    </row>
    <row r="487" spans="7:13">
      <c r="G487" s="67"/>
      <c r="H487" s="67"/>
      <c r="I487" s="67"/>
      <c r="J487" s="67"/>
      <c r="K487" s="67"/>
      <c r="L487" s="67"/>
      <c r="M487" s="67"/>
    </row>
    <row r="488" spans="7:13">
      <c r="G488" s="67"/>
      <c r="H488" s="67"/>
      <c r="I488" s="67"/>
      <c r="J488" s="67"/>
      <c r="K488" s="67"/>
      <c r="L488" s="67"/>
      <c r="M488" s="67"/>
    </row>
    <row r="489" spans="7:13">
      <c r="G489" s="67"/>
      <c r="H489" s="67"/>
      <c r="I489" s="67"/>
      <c r="J489" s="67"/>
      <c r="K489" s="67"/>
      <c r="L489" s="67"/>
      <c r="M489" s="67"/>
    </row>
    <row r="490" spans="7:13">
      <c r="G490" s="67"/>
      <c r="H490" s="67"/>
      <c r="I490" s="67"/>
      <c r="J490" s="67"/>
      <c r="K490" s="67"/>
      <c r="L490" s="67"/>
      <c r="M490" s="67"/>
    </row>
    <row r="491" spans="7:13">
      <c r="G491" s="67"/>
      <c r="H491" s="67"/>
      <c r="I491" s="67"/>
      <c r="J491" s="67"/>
      <c r="K491" s="67"/>
      <c r="L491" s="67"/>
      <c r="M491" s="67"/>
    </row>
    <row r="492" spans="7:13">
      <c r="G492" s="67"/>
      <c r="H492" s="67"/>
      <c r="I492" s="67"/>
      <c r="J492" s="67"/>
      <c r="K492" s="67"/>
      <c r="L492" s="67"/>
      <c r="M492" s="67"/>
    </row>
    <row r="493" spans="7:13">
      <c r="G493" s="67"/>
      <c r="H493" s="67"/>
      <c r="I493" s="67"/>
      <c r="J493" s="67"/>
      <c r="K493" s="67"/>
      <c r="L493" s="67"/>
      <c r="M493" s="67"/>
    </row>
    <row r="494" spans="7:13">
      <c r="G494" s="67"/>
      <c r="H494" s="67"/>
      <c r="I494" s="67"/>
      <c r="J494" s="67"/>
      <c r="K494" s="67"/>
      <c r="L494" s="67"/>
      <c r="M494" s="67"/>
    </row>
    <row r="495" spans="7:13">
      <c r="G495" s="67"/>
      <c r="H495" s="67"/>
      <c r="I495" s="67"/>
      <c r="J495" s="67"/>
      <c r="K495" s="67"/>
      <c r="L495" s="67"/>
      <c r="M495" s="67"/>
    </row>
    <row r="496" spans="7:13">
      <c r="G496" s="67"/>
      <c r="H496" s="67"/>
      <c r="I496" s="67"/>
      <c r="J496" s="67"/>
      <c r="K496" s="67"/>
      <c r="L496" s="67"/>
      <c r="M496" s="67"/>
    </row>
    <row r="497" spans="7:13">
      <c r="G497" s="67"/>
      <c r="H497" s="67"/>
      <c r="I497" s="67"/>
      <c r="J497" s="67"/>
      <c r="K497" s="67"/>
      <c r="L497" s="67"/>
      <c r="M497" s="67"/>
    </row>
    <row r="498" spans="7:13">
      <c r="G498" s="67"/>
      <c r="H498" s="67"/>
      <c r="I498" s="67"/>
      <c r="J498" s="67"/>
      <c r="K498" s="67"/>
      <c r="L498" s="67"/>
      <c r="M498" s="67"/>
    </row>
    <row r="499" spans="7:13">
      <c r="G499" s="67"/>
      <c r="H499" s="67"/>
      <c r="I499" s="67"/>
      <c r="J499" s="67"/>
      <c r="K499" s="67"/>
      <c r="L499" s="67"/>
      <c r="M499" s="67"/>
    </row>
    <row r="500" spans="7:13">
      <c r="G500" s="67"/>
      <c r="H500" s="67"/>
      <c r="I500" s="67"/>
      <c r="J500" s="67"/>
      <c r="K500" s="67"/>
      <c r="L500" s="67"/>
      <c r="M500" s="67"/>
    </row>
    <row r="501" spans="7:13">
      <c r="G501" s="67"/>
      <c r="H501" s="67"/>
      <c r="I501" s="67"/>
      <c r="J501" s="67"/>
      <c r="K501" s="67"/>
      <c r="L501" s="67"/>
      <c r="M501" s="67"/>
    </row>
    <row r="502" spans="7:13">
      <c r="G502" s="67"/>
      <c r="H502" s="67"/>
      <c r="I502" s="67"/>
      <c r="J502" s="67"/>
      <c r="K502" s="67"/>
      <c r="L502" s="67"/>
      <c r="M502" s="67"/>
    </row>
    <row r="503" spans="7:13">
      <c r="G503" s="67"/>
      <c r="H503" s="67"/>
      <c r="I503" s="67"/>
      <c r="J503" s="67"/>
      <c r="K503" s="67"/>
      <c r="L503" s="67"/>
      <c r="M503" s="67"/>
    </row>
    <row r="504" spans="7:13">
      <c r="G504" s="67"/>
      <c r="H504" s="67"/>
      <c r="I504" s="67"/>
      <c r="J504" s="67"/>
      <c r="K504" s="67"/>
      <c r="L504" s="67"/>
      <c r="M504" s="67"/>
    </row>
    <row r="505" spans="7:13">
      <c r="G505" s="67"/>
      <c r="H505" s="67"/>
      <c r="I505" s="67"/>
      <c r="J505" s="67"/>
      <c r="K505" s="67"/>
      <c r="L505" s="67"/>
      <c r="M505" s="67"/>
    </row>
    <row r="506" spans="7:13">
      <c r="G506" s="67"/>
      <c r="H506" s="67"/>
      <c r="I506" s="67"/>
      <c r="J506" s="67"/>
      <c r="K506" s="67"/>
      <c r="L506" s="67"/>
      <c r="M506" s="67"/>
    </row>
    <row r="507" spans="7:13">
      <c r="G507" s="67"/>
      <c r="H507" s="67"/>
      <c r="I507" s="67"/>
      <c r="J507" s="67"/>
      <c r="K507" s="67"/>
      <c r="L507" s="67"/>
      <c r="M507" s="67"/>
    </row>
    <row r="508" spans="7:13">
      <c r="G508" s="67"/>
      <c r="H508" s="67"/>
      <c r="I508" s="67"/>
      <c r="J508" s="67"/>
      <c r="K508" s="67"/>
      <c r="L508" s="67"/>
      <c r="M508" s="67"/>
    </row>
    <row r="509" spans="7:13">
      <c r="G509" s="67"/>
      <c r="H509" s="67"/>
      <c r="I509" s="67"/>
      <c r="J509" s="67"/>
      <c r="K509" s="67"/>
      <c r="L509" s="67"/>
      <c r="M509" s="67"/>
    </row>
    <row r="510" spans="7:13">
      <c r="G510" s="67"/>
      <c r="H510" s="67"/>
      <c r="I510" s="67"/>
      <c r="J510" s="67"/>
      <c r="K510" s="67"/>
      <c r="L510" s="67"/>
      <c r="M510" s="67"/>
    </row>
    <row r="511" spans="7:13">
      <c r="G511" s="67"/>
      <c r="H511" s="67"/>
      <c r="I511" s="67"/>
      <c r="J511" s="67"/>
      <c r="K511" s="67"/>
      <c r="L511" s="67"/>
      <c r="M511" s="67"/>
    </row>
    <row r="512" spans="7:13">
      <c r="G512" s="67"/>
      <c r="H512" s="67"/>
      <c r="I512" s="67"/>
      <c r="J512" s="67"/>
      <c r="K512" s="67"/>
      <c r="L512" s="67"/>
      <c r="M512" s="67"/>
    </row>
    <row r="513" spans="7:13">
      <c r="G513" s="67"/>
      <c r="H513" s="67"/>
      <c r="I513" s="67"/>
      <c r="J513" s="67"/>
      <c r="K513" s="67"/>
      <c r="L513" s="67"/>
      <c r="M513" s="67"/>
    </row>
    <row r="514" spans="7:13">
      <c r="G514" s="67"/>
      <c r="H514" s="67"/>
      <c r="I514" s="67"/>
      <c r="J514" s="67"/>
      <c r="K514" s="67"/>
      <c r="L514" s="67"/>
      <c r="M514" s="67"/>
    </row>
    <row r="515" spans="7:13">
      <c r="G515" s="67"/>
      <c r="H515" s="67"/>
      <c r="I515" s="67"/>
      <c r="J515" s="67"/>
      <c r="K515" s="67"/>
      <c r="L515" s="67"/>
      <c r="M515" s="67"/>
    </row>
    <row r="516" spans="7:13">
      <c r="G516" s="67"/>
      <c r="H516" s="67"/>
      <c r="I516" s="67"/>
      <c r="J516" s="67"/>
      <c r="K516" s="67"/>
      <c r="L516" s="67"/>
      <c r="M516" s="67"/>
    </row>
    <row r="517" spans="7:13">
      <c r="G517" s="67"/>
      <c r="H517" s="67"/>
      <c r="I517" s="67"/>
      <c r="J517" s="67"/>
      <c r="K517" s="67"/>
      <c r="L517" s="67"/>
      <c r="M517" s="67"/>
    </row>
    <row r="518" spans="7:13">
      <c r="G518" s="67"/>
      <c r="H518" s="67"/>
      <c r="I518" s="67"/>
      <c r="J518" s="67"/>
      <c r="K518" s="67"/>
      <c r="L518" s="67"/>
      <c r="M518" s="67"/>
    </row>
    <row r="519" spans="7:13">
      <c r="G519" s="67"/>
      <c r="H519" s="67"/>
      <c r="I519" s="67"/>
      <c r="J519" s="67"/>
      <c r="K519" s="67"/>
      <c r="L519" s="67"/>
      <c r="M519" s="67"/>
    </row>
    <row r="520" spans="7:13">
      <c r="G520" s="67"/>
      <c r="H520" s="67"/>
      <c r="I520" s="67"/>
      <c r="J520" s="67"/>
      <c r="K520" s="67"/>
      <c r="L520" s="67"/>
      <c r="M520" s="67"/>
    </row>
    <row r="521" spans="7:13">
      <c r="G521" s="67"/>
      <c r="H521" s="67"/>
      <c r="I521" s="67"/>
      <c r="J521" s="67"/>
      <c r="K521" s="67"/>
      <c r="L521" s="67"/>
      <c r="M521" s="67"/>
    </row>
    <row r="522" spans="7:13">
      <c r="G522" s="67"/>
      <c r="H522" s="67"/>
      <c r="I522" s="67"/>
      <c r="J522" s="67"/>
      <c r="K522" s="67"/>
      <c r="L522" s="67"/>
      <c r="M522" s="67"/>
    </row>
    <row r="523" spans="7:13">
      <c r="G523" s="67"/>
      <c r="H523" s="67"/>
      <c r="I523" s="67"/>
      <c r="J523" s="67"/>
      <c r="K523" s="67"/>
      <c r="L523" s="67"/>
      <c r="M523" s="67"/>
    </row>
    <row r="524" spans="7:13">
      <c r="G524" s="67"/>
      <c r="H524" s="67"/>
      <c r="I524" s="67"/>
      <c r="J524" s="67"/>
      <c r="K524" s="67"/>
      <c r="L524" s="67"/>
      <c r="M524" s="67"/>
    </row>
    <row r="525" spans="7:13">
      <c r="G525" s="67"/>
      <c r="H525" s="67"/>
      <c r="I525" s="67"/>
      <c r="J525" s="67"/>
      <c r="K525" s="67"/>
      <c r="L525" s="67"/>
      <c r="M525" s="67"/>
    </row>
    <row r="526" spans="7:13">
      <c r="G526" s="67"/>
      <c r="H526" s="67"/>
      <c r="I526" s="67"/>
      <c r="J526" s="67"/>
      <c r="K526" s="67"/>
      <c r="L526" s="67"/>
      <c r="M526" s="67"/>
    </row>
    <row r="527" spans="7:13">
      <c r="G527" s="67"/>
      <c r="H527" s="67"/>
      <c r="I527" s="67"/>
      <c r="J527" s="67"/>
      <c r="K527" s="67"/>
      <c r="L527" s="67"/>
      <c r="M527" s="67"/>
    </row>
    <row r="528" spans="7:13">
      <c r="G528" s="67"/>
      <c r="H528" s="67"/>
      <c r="I528" s="67"/>
      <c r="J528" s="67"/>
      <c r="K528" s="67"/>
      <c r="L528" s="67"/>
      <c r="M528" s="67"/>
    </row>
    <row r="529" spans="7:13">
      <c r="G529" s="67"/>
      <c r="H529" s="67"/>
      <c r="I529" s="67"/>
      <c r="J529" s="67"/>
      <c r="K529" s="67"/>
      <c r="L529" s="67"/>
      <c r="M529" s="67"/>
    </row>
    <row r="530" spans="7:13">
      <c r="G530" s="67"/>
      <c r="H530" s="67"/>
      <c r="I530" s="67"/>
      <c r="J530" s="67"/>
      <c r="K530" s="67"/>
      <c r="L530" s="67"/>
      <c r="M530" s="67"/>
    </row>
    <row r="531" spans="7:13">
      <c r="G531" s="67"/>
      <c r="H531" s="67"/>
      <c r="I531" s="67"/>
      <c r="J531" s="67"/>
      <c r="K531" s="67"/>
      <c r="L531" s="67"/>
      <c r="M531" s="67"/>
    </row>
    <row r="532" spans="7:13">
      <c r="G532" s="67"/>
      <c r="H532" s="67"/>
      <c r="I532" s="67"/>
      <c r="J532" s="67"/>
      <c r="K532" s="67"/>
      <c r="L532" s="67"/>
      <c r="M532" s="67"/>
    </row>
    <row r="533" spans="7:13">
      <c r="G533" s="67"/>
      <c r="H533" s="67"/>
      <c r="I533" s="67"/>
      <c r="J533" s="67"/>
      <c r="K533" s="67"/>
      <c r="L533" s="67"/>
      <c r="M533" s="67"/>
    </row>
    <row r="534" spans="7:13">
      <c r="G534" s="67"/>
      <c r="H534" s="67"/>
      <c r="I534" s="67"/>
      <c r="J534" s="67"/>
      <c r="K534" s="67"/>
      <c r="L534" s="67"/>
      <c r="M534" s="67"/>
    </row>
    <row r="535" spans="7:13">
      <c r="G535" s="67"/>
      <c r="H535" s="67"/>
      <c r="I535" s="67"/>
      <c r="J535" s="67"/>
      <c r="K535" s="67"/>
      <c r="L535" s="67"/>
      <c r="M535" s="67"/>
    </row>
    <row r="536" spans="7:13">
      <c r="G536" s="67"/>
      <c r="H536" s="67"/>
      <c r="I536" s="67"/>
      <c r="J536" s="67"/>
      <c r="K536" s="67"/>
      <c r="L536" s="67"/>
      <c r="M536" s="67"/>
    </row>
    <row r="537" spans="7:13">
      <c r="G537" s="67"/>
      <c r="H537" s="67"/>
      <c r="I537" s="67"/>
      <c r="J537" s="67"/>
      <c r="K537" s="67"/>
      <c r="L537" s="67"/>
      <c r="M537" s="67"/>
    </row>
    <row r="538" spans="7:13">
      <c r="G538" s="67"/>
      <c r="H538" s="67"/>
      <c r="I538" s="67"/>
      <c r="J538" s="67"/>
      <c r="K538" s="67"/>
      <c r="L538" s="67"/>
      <c r="M538" s="67"/>
    </row>
    <row r="539" spans="7:13">
      <c r="G539" s="67"/>
      <c r="H539" s="67"/>
      <c r="I539" s="67"/>
      <c r="J539" s="67"/>
      <c r="K539" s="67"/>
      <c r="L539" s="67"/>
      <c r="M539" s="67"/>
    </row>
    <row r="540" spans="7:13">
      <c r="G540" s="67"/>
      <c r="H540" s="67"/>
      <c r="I540" s="67"/>
      <c r="J540" s="67"/>
      <c r="K540" s="67"/>
      <c r="L540" s="67"/>
      <c r="M540" s="67"/>
    </row>
    <row r="541" spans="7:13">
      <c r="G541" s="67"/>
      <c r="H541" s="67"/>
      <c r="I541" s="67"/>
      <c r="J541" s="67"/>
      <c r="K541" s="67"/>
      <c r="L541" s="67"/>
      <c r="M541" s="67"/>
    </row>
    <row r="542" spans="7:13">
      <c r="G542" s="67"/>
      <c r="H542" s="67"/>
      <c r="I542" s="67"/>
      <c r="J542" s="67"/>
      <c r="K542" s="67"/>
      <c r="L542" s="67"/>
      <c r="M542" s="67"/>
    </row>
    <row r="543" spans="7:13">
      <c r="G543" s="67"/>
      <c r="H543" s="67"/>
      <c r="I543" s="67"/>
      <c r="J543" s="67"/>
      <c r="K543" s="67"/>
      <c r="L543" s="67"/>
      <c r="M543" s="67"/>
    </row>
    <row r="544" spans="7:13">
      <c r="G544" s="67"/>
      <c r="H544" s="67"/>
      <c r="I544" s="67"/>
      <c r="J544" s="67"/>
      <c r="K544" s="67"/>
      <c r="L544" s="67"/>
      <c r="M544" s="67"/>
    </row>
    <row r="545" spans="7:13">
      <c r="G545" s="67"/>
      <c r="H545" s="67"/>
      <c r="I545" s="67"/>
      <c r="J545" s="67"/>
      <c r="K545" s="67"/>
      <c r="L545" s="67"/>
      <c r="M545" s="67"/>
    </row>
    <row r="546" spans="7:13">
      <c r="G546" s="67"/>
      <c r="H546" s="67"/>
      <c r="I546" s="67"/>
      <c r="J546" s="67"/>
      <c r="K546" s="67"/>
      <c r="L546" s="67"/>
      <c r="M546" s="67"/>
    </row>
    <row r="547" spans="7:13">
      <c r="G547" s="67"/>
      <c r="H547" s="67"/>
      <c r="I547" s="67"/>
      <c r="J547" s="67"/>
      <c r="K547" s="67"/>
      <c r="L547" s="67"/>
      <c r="M547" s="67"/>
    </row>
    <row r="548" spans="7:13">
      <c r="G548" s="67"/>
      <c r="H548" s="67"/>
      <c r="I548" s="67"/>
      <c r="J548" s="67"/>
      <c r="K548" s="67"/>
      <c r="L548" s="67"/>
      <c r="M548" s="67"/>
    </row>
    <row r="549" spans="7:13">
      <c r="G549" s="67"/>
      <c r="H549" s="67"/>
      <c r="I549" s="67"/>
      <c r="J549" s="67"/>
      <c r="K549" s="67"/>
      <c r="L549" s="67"/>
      <c r="M549" s="67"/>
    </row>
    <row r="550" spans="7:13">
      <c r="G550" s="67"/>
      <c r="H550" s="67"/>
      <c r="I550" s="67"/>
      <c r="J550" s="67"/>
      <c r="K550" s="67"/>
      <c r="L550" s="67"/>
      <c r="M550" s="67"/>
    </row>
    <row r="551" spans="7:13">
      <c r="G551" s="67"/>
      <c r="H551" s="67"/>
      <c r="I551" s="67"/>
      <c r="J551" s="67"/>
      <c r="K551" s="67"/>
      <c r="L551" s="67"/>
      <c r="M551" s="67"/>
    </row>
    <row r="552" spans="7:13">
      <c r="G552" s="67"/>
      <c r="H552" s="67"/>
      <c r="I552" s="67"/>
      <c r="J552" s="67"/>
      <c r="K552" s="67"/>
      <c r="L552" s="67"/>
      <c r="M552" s="67"/>
    </row>
    <row r="553" spans="7:13">
      <c r="G553" s="67"/>
      <c r="H553" s="67"/>
      <c r="I553" s="67"/>
      <c r="J553" s="67"/>
      <c r="K553" s="67"/>
      <c r="L553" s="67"/>
      <c r="M553" s="67"/>
    </row>
    <row r="554" spans="7:13">
      <c r="G554" s="67"/>
      <c r="H554" s="67"/>
      <c r="I554" s="67"/>
      <c r="J554" s="67"/>
      <c r="K554" s="67"/>
      <c r="L554" s="67"/>
      <c r="M554" s="67"/>
    </row>
    <row r="555" spans="7:13">
      <c r="G555" s="67"/>
      <c r="H555" s="67"/>
      <c r="I555" s="67"/>
      <c r="J555" s="67"/>
      <c r="K555" s="67"/>
      <c r="L555" s="67"/>
      <c r="M555" s="67"/>
    </row>
    <row r="556" spans="7:13">
      <c r="G556" s="67"/>
      <c r="H556" s="67"/>
      <c r="I556" s="67"/>
      <c r="J556" s="67"/>
      <c r="K556" s="67"/>
      <c r="L556" s="67"/>
      <c r="M556" s="67"/>
    </row>
    <row r="557" spans="7:13">
      <c r="G557" s="67"/>
      <c r="H557" s="67"/>
      <c r="I557" s="67"/>
      <c r="J557" s="67"/>
      <c r="K557" s="67"/>
      <c r="L557" s="67"/>
      <c r="M557" s="67"/>
    </row>
    <row r="558" spans="7:13">
      <c r="G558" s="67"/>
      <c r="H558" s="67"/>
      <c r="I558" s="67"/>
      <c r="J558" s="67"/>
      <c r="K558" s="67"/>
      <c r="L558" s="67"/>
      <c r="M558" s="67"/>
    </row>
    <row r="559" spans="7:13">
      <c r="G559" s="67"/>
      <c r="H559" s="67"/>
      <c r="I559" s="67"/>
      <c r="J559" s="67"/>
      <c r="K559" s="67"/>
      <c r="L559" s="67"/>
      <c r="M559" s="67"/>
    </row>
    <row r="560" spans="7:13">
      <c r="G560" s="67"/>
      <c r="H560" s="67"/>
      <c r="I560" s="67"/>
      <c r="J560" s="67"/>
      <c r="K560" s="67"/>
      <c r="L560" s="67"/>
      <c r="M560" s="67"/>
    </row>
    <row r="561" spans="7:13">
      <c r="G561" s="67"/>
      <c r="H561" s="67"/>
      <c r="I561" s="67"/>
      <c r="J561" s="67"/>
      <c r="K561" s="67"/>
      <c r="L561" s="67"/>
      <c r="M561" s="67"/>
    </row>
    <row r="562" spans="7:13">
      <c r="G562" s="67"/>
      <c r="H562" s="67"/>
      <c r="I562" s="67"/>
      <c r="J562" s="67"/>
      <c r="K562" s="67"/>
      <c r="L562" s="67"/>
      <c r="M562" s="67"/>
    </row>
    <row r="563" spans="7:13">
      <c r="G563" s="67"/>
      <c r="H563" s="67"/>
      <c r="I563" s="67"/>
      <c r="J563" s="67"/>
      <c r="K563" s="67"/>
      <c r="L563" s="67"/>
      <c r="M563" s="67"/>
    </row>
    <row r="564" spans="7:13">
      <c r="G564" s="67"/>
      <c r="H564" s="67"/>
      <c r="I564" s="67"/>
      <c r="J564" s="67"/>
      <c r="K564" s="67"/>
      <c r="L564" s="67"/>
      <c r="M564" s="67"/>
    </row>
    <row r="565" spans="7:13">
      <c r="G565" s="67"/>
      <c r="H565" s="67"/>
      <c r="I565" s="67"/>
      <c r="J565" s="67"/>
      <c r="K565" s="67"/>
      <c r="L565" s="67"/>
      <c r="M565" s="67"/>
    </row>
    <row r="566" spans="7:13">
      <c r="G566" s="67"/>
      <c r="H566" s="67"/>
      <c r="I566" s="67"/>
      <c r="J566" s="67"/>
      <c r="K566" s="67"/>
      <c r="L566" s="67"/>
      <c r="M566" s="67"/>
    </row>
    <row r="567" spans="7:13">
      <c r="G567" s="67"/>
      <c r="H567" s="67"/>
      <c r="I567" s="67"/>
      <c r="J567" s="67"/>
      <c r="K567" s="67"/>
      <c r="L567" s="67"/>
      <c r="M567" s="67"/>
    </row>
    <row r="568" spans="7:13">
      <c r="G568" s="67"/>
      <c r="H568" s="67"/>
      <c r="I568" s="67"/>
      <c r="J568" s="67"/>
      <c r="K568" s="67"/>
      <c r="L568" s="67"/>
      <c r="M568" s="67"/>
    </row>
    <row r="569" spans="7:13">
      <c r="G569" s="67"/>
      <c r="H569" s="67"/>
      <c r="I569" s="67"/>
      <c r="J569" s="67"/>
      <c r="K569" s="67"/>
      <c r="L569" s="67"/>
      <c r="M569" s="67"/>
    </row>
    <row r="570" spans="7:13">
      <c r="G570" s="67"/>
      <c r="H570" s="67"/>
      <c r="I570" s="67"/>
      <c r="J570" s="67"/>
      <c r="K570" s="67"/>
      <c r="L570" s="67"/>
      <c r="M570" s="67"/>
    </row>
    <row r="571" spans="7:13">
      <c r="G571" s="67"/>
      <c r="H571" s="67"/>
      <c r="I571" s="67"/>
      <c r="J571" s="67"/>
      <c r="K571" s="67"/>
      <c r="L571" s="67"/>
      <c r="M571" s="67"/>
    </row>
    <row r="572" spans="7:13">
      <c r="G572" s="67"/>
      <c r="H572" s="67"/>
      <c r="I572" s="67"/>
      <c r="J572" s="67"/>
      <c r="K572" s="67"/>
      <c r="L572" s="67"/>
      <c r="M572" s="67"/>
    </row>
    <row r="573" spans="7:13">
      <c r="G573" s="67"/>
      <c r="H573" s="67"/>
      <c r="I573" s="67"/>
      <c r="J573" s="67"/>
      <c r="K573" s="67"/>
      <c r="L573" s="67"/>
      <c r="M573" s="67"/>
    </row>
    <row r="574" spans="7:13">
      <c r="G574" s="67"/>
      <c r="H574" s="67"/>
      <c r="I574" s="67"/>
      <c r="J574" s="67"/>
      <c r="K574" s="67"/>
      <c r="L574" s="67"/>
      <c r="M574" s="67"/>
    </row>
    <row r="575" spans="7:13">
      <c r="G575" s="67"/>
      <c r="H575" s="67"/>
      <c r="I575" s="67"/>
      <c r="J575" s="67"/>
      <c r="K575" s="67"/>
      <c r="L575" s="67"/>
      <c r="M575" s="67"/>
    </row>
    <row r="576" spans="7:13">
      <c r="G576" s="67"/>
      <c r="H576" s="67"/>
      <c r="I576" s="67"/>
      <c r="J576" s="67"/>
      <c r="K576" s="67"/>
      <c r="L576" s="67"/>
      <c r="M576" s="67"/>
    </row>
    <row r="577" spans="7:13">
      <c r="G577" s="67"/>
      <c r="H577" s="67"/>
      <c r="I577" s="67"/>
      <c r="J577" s="67"/>
      <c r="K577" s="67"/>
      <c r="L577" s="67"/>
      <c r="M577" s="67"/>
    </row>
    <row r="578" spans="7:13">
      <c r="G578" s="67"/>
      <c r="H578" s="67"/>
      <c r="I578" s="67"/>
      <c r="J578" s="67"/>
      <c r="K578" s="67"/>
      <c r="L578" s="67"/>
      <c r="M578" s="67"/>
    </row>
    <row r="579" spans="7:13">
      <c r="G579" s="67"/>
      <c r="H579" s="67"/>
      <c r="I579" s="67"/>
      <c r="J579" s="67"/>
      <c r="K579" s="67"/>
      <c r="L579" s="67"/>
      <c r="M579" s="67"/>
    </row>
    <row r="580" spans="7:13">
      <c r="G580" s="67"/>
      <c r="H580" s="67"/>
      <c r="I580" s="67"/>
      <c r="J580" s="67"/>
      <c r="K580" s="67"/>
      <c r="L580" s="67"/>
      <c r="M580" s="67"/>
    </row>
    <row r="581" spans="7:13">
      <c r="G581" s="67"/>
      <c r="H581" s="67"/>
      <c r="I581" s="67"/>
      <c r="J581" s="67"/>
      <c r="K581" s="67"/>
      <c r="L581" s="67"/>
      <c r="M581" s="67"/>
    </row>
    <row r="582" spans="7:13">
      <c r="G582" s="67"/>
      <c r="H582" s="67"/>
      <c r="I582" s="67"/>
      <c r="J582" s="67"/>
      <c r="K582" s="67"/>
      <c r="L582" s="67"/>
      <c r="M582" s="67"/>
    </row>
    <row r="583" spans="7:13">
      <c r="G583" s="67"/>
      <c r="H583" s="67"/>
      <c r="I583" s="67"/>
      <c r="J583" s="67"/>
      <c r="K583" s="67"/>
      <c r="L583" s="67"/>
      <c r="M583" s="67"/>
    </row>
    <row r="584" spans="7:13">
      <c r="G584" s="67"/>
      <c r="H584" s="67"/>
      <c r="I584" s="67"/>
      <c r="J584" s="67"/>
      <c r="K584" s="67"/>
      <c r="L584" s="67"/>
      <c r="M584" s="67"/>
    </row>
    <row r="585" spans="7:13">
      <c r="G585" s="67"/>
      <c r="H585" s="67"/>
      <c r="I585" s="67"/>
      <c r="J585" s="67"/>
      <c r="K585" s="67"/>
      <c r="L585" s="67"/>
      <c r="M585" s="67"/>
    </row>
    <row r="586" spans="7:13">
      <c r="G586" s="67"/>
      <c r="H586" s="67"/>
      <c r="I586" s="67"/>
      <c r="J586" s="67"/>
      <c r="K586" s="67"/>
      <c r="L586" s="67"/>
      <c r="M586" s="67"/>
    </row>
    <row r="587" spans="7:13">
      <c r="G587" s="67"/>
      <c r="H587" s="67"/>
      <c r="I587" s="67"/>
      <c r="J587" s="67"/>
      <c r="K587" s="67"/>
      <c r="L587" s="67"/>
      <c r="M587" s="67"/>
    </row>
    <row r="588" spans="7:13">
      <c r="G588" s="67"/>
      <c r="H588" s="67"/>
      <c r="I588" s="67"/>
      <c r="J588" s="67"/>
      <c r="K588" s="67"/>
      <c r="L588" s="67"/>
      <c r="M588" s="67"/>
    </row>
    <row r="589" spans="7:13">
      <c r="G589" s="67"/>
      <c r="H589" s="67"/>
      <c r="I589" s="67"/>
      <c r="J589" s="67"/>
      <c r="K589" s="67"/>
      <c r="L589" s="67"/>
      <c r="M589" s="67"/>
    </row>
    <row r="590" spans="7:13">
      <c r="G590" s="67"/>
      <c r="H590" s="67"/>
      <c r="I590" s="67"/>
      <c r="J590" s="67"/>
      <c r="K590" s="67"/>
      <c r="L590" s="67"/>
      <c r="M590" s="67"/>
    </row>
    <row r="591" spans="7:13">
      <c r="G591" s="67"/>
      <c r="H591" s="67"/>
      <c r="I591" s="67"/>
      <c r="J591" s="67"/>
      <c r="K591" s="67"/>
      <c r="L591" s="67"/>
      <c r="M591" s="67"/>
    </row>
    <row r="592" spans="7:13">
      <c r="G592" s="67"/>
      <c r="H592" s="67"/>
      <c r="I592" s="67"/>
      <c r="J592" s="67"/>
      <c r="K592" s="67"/>
      <c r="L592" s="67"/>
      <c r="M592" s="67"/>
    </row>
    <row r="593" spans="7:13">
      <c r="G593" s="67"/>
      <c r="H593" s="67"/>
      <c r="I593" s="67"/>
      <c r="J593" s="67"/>
      <c r="K593" s="67"/>
      <c r="L593" s="67"/>
      <c r="M593" s="67"/>
    </row>
    <row r="594" spans="7:13">
      <c r="G594" s="67"/>
      <c r="H594" s="67"/>
      <c r="I594" s="67"/>
      <c r="J594" s="67"/>
      <c r="K594" s="67"/>
      <c r="L594" s="67"/>
      <c r="M594" s="67"/>
    </row>
    <row r="595" spans="7:13">
      <c r="G595" s="67"/>
      <c r="H595" s="67"/>
      <c r="I595" s="67"/>
      <c r="J595" s="67"/>
      <c r="K595" s="67"/>
      <c r="L595" s="67"/>
      <c r="M595" s="67"/>
    </row>
    <row r="596" spans="7:13">
      <c r="G596" s="67"/>
      <c r="H596" s="67"/>
      <c r="I596" s="67"/>
      <c r="J596" s="67"/>
      <c r="K596" s="67"/>
      <c r="L596" s="67"/>
      <c r="M596" s="67"/>
    </row>
    <row r="597" spans="7:13">
      <c r="G597" s="67"/>
      <c r="H597" s="67"/>
      <c r="I597" s="67"/>
      <c r="J597" s="67"/>
      <c r="K597" s="67"/>
      <c r="L597" s="67"/>
      <c r="M597" s="67"/>
    </row>
    <row r="598" spans="7:13">
      <c r="G598" s="67"/>
      <c r="H598" s="67"/>
      <c r="I598" s="67"/>
      <c r="J598" s="67"/>
      <c r="K598" s="67"/>
      <c r="L598" s="67"/>
      <c r="M598" s="67"/>
    </row>
    <row r="599" spans="7:13">
      <c r="G599" s="67"/>
      <c r="H599" s="67"/>
      <c r="I599" s="67"/>
      <c r="J599" s="67"/>
      <c r="K599" s="67"/>
      <c r="L599" s="67"/>
      <c r="M599" s="67"/>
    </row>
    <row r="600" spans="7:13">
      <c r="G600" s="67"/>
      <c r="H600" s="67"/>
      <c r="I600" s="67"/>
      <c r="J600" s="67"/>
      <c r="K600" s="67"/>
      <c r="L600" s="67"/>
      <c r="M600" s="67"/>
    </row>
    <row r="601" spans="7:13">
      <c r="G601" s="67"/>
      <c r="H601" s="67"/>
      <c r="I601" s="67"/>
      <c r="J601" s="67"/>
      <c r="K601" s="67"/>
      <c r="L601" s="67"/>
      <c r="M601" s="67"/>
    </row>
    <row r="602" spans="7:13">
      <c r="G602" s="67"/>
      <c r="H602" s="67"/>
      <c r="I602" s="67"/>
      <c r="J602" s="67"/>
      <c r="K602" s="67"/>
      <c r="L602" s="67"/>
      <c r="M602" s="67"/>
    </row>
    <row r="603" spans="7:13">
      <c r="G603" s="67"/>
      <c r="H603" s="67"/>
      <c r="I603" s="67"/>
      <c r="J603" s="67"/>
      <c r="K603" s="67"/>
      <c r="L603" s="67"/>
      <c r="M603" s="67"/>
    </row>
    <row r="604" spans="7:13">
      <c r="G604" s="67"/>
      <c r="H604" s="67"/>
      <c r="I604" s="67"/>
      <c r="J604" s="67"/>
      <c r="K604" s="67"/>
      <c r="L604" s="67"/>
      <c r="M604" s="67"/>
    </row>
    <row r="605" spans="7:13">
      <c r="G605" s="67"/>
      <c r="H605" s="67"/>
      <c r="I605" s="67"/>
      <c r="J605" s="67"/>
      <c r="K605" s="67"/>
      <c r="L605" s="67"/>
      <c r="M605" s="67"/>
    </row>
    <row r="606" spans="7:13">
      <c r="G606" s="67"/>
      <c r="H606" s="67"/>
      <c r="I606" s="67"/>
      <c r="J606" s="67"/>
      <c r="K606" s="67"/>
      <c r="L606" s="67"/>
      <c r="M606" s="67"/>
    </row>
    <row r="607" spans="7:13">
      <c r="G607" s="67"/>
      <c r="H607" s="67"/>
      <c r="I607" s="67"/>
      <c r="J607" s="67"/>
      <c r="K607" s="67"/>
      <c r="L607" s="67"/>
      <c r="M607" s="67"/>
    </row>
    <row r="608" spans="7:13">
      <c r="G608" s="67"/>
      <c r="H608" s="67"/>
      <c r="I608" s="67"/>
      <c r="J608" s="67"/>
      <c r="K608" s="67"/>
      <c r="L608" s="67"/>
      <c r="M608" s="67"/>
    </row>
    <row r="609" spans="7:13">
      <c r="G609" s="67"/>
      <c r="H609" s="67"/>
      <c r="I609" s="67"/>
      <c r="J609" s="67"/>
      <c r="K609" s="67"/>
      <c r="L609" s="67"/>
      <c r="M609" s="67"/>
    </row>
    <row r="610" spans="7:13">
      <c r="G610" s="67"/>
      <c r="H610" s="67"/>
      <c r="I610" s="67"/>
      <c r="J610" s="67"/>
      <c r="K610" s="67"/>
      <c r="L610" s="67"/>
      <c r="M610" s="67"/>
    </row>
    <row r="611" spans="7:13">
      <c r="G611" s="67"/>
      <c r="H611" s="67"/>
      <c r="I611" s="67"/>
      <c r="J611" s="67"/>
      <c r="K611" s="67"/>
      <c r="L611" s="67"/>
      <c r="M611" s="67"/>
    </row>
    <row r="612" spans="7:13">
      <c r="G612" s="67"/>
      <c r="H612" s="67"/>
      <c r="I612" s="67"/>
      <c r="J612" s="67"/>
      <c r="K612" s="67"/>
      <c r="L612" s="67"/>
      <c r="M612" s="67"/>
    </row>
    <row r="613" spans="7:13">
      <c r="G613" s="67"/>
      <c r="H613" s="67"/>
      <c r="I613" s="67"/>
      <c r="J613" s="67"/>
      <c r="K613" s="67"/>
      <c r="L613" s="67"/>
      <c r="M613" s="67"/>
    </row>
    <row r="614" spans="7:13">
      <c r="G614" s="67"/>
      <c r="H614" s="67"/>
      <c r="I614" s="67"/>
      <c r="J614" s="67"/>
      <c r="K614" s="67"/>
      <c r="L614" s="67"/>
      <c r="M614" s="67"/>
    </row>
    <row r="615" spans="7:13">
      <c r="G615" s="67"/>
      <c r="H615" s="67"/>
      <c r="I615" s="67"/>
      <c r="J615" s="67"/>
      <c r="K615" s="67"/>
      <c r="L615" s="67"/>
      <c r="M615" s="67"/>
    </row>
    <row r="616" spans="7:13">
      <c r="G616" s="67"/>
      <c r="H616" s="67"/>
      <c r="I616" s="67"/>
      <c r="J616" s="67"/>
      <c r="K616" s="67"/>
      <c r="L616" s="67"/>
      <c r="M616" s="67"/>
    </row>
    <row r="617" spans="7:13">
      <c r="G617" s="67"/>
      <c r="H617" s="67"/>
      <c r="I617" s="67"/>
      <c r="J617" s="67"/>
      <c r="K617" s="67"/>
      <c r="L617" s="67"/>
      <c r="M617" s="67"/>
    </row>
    <row r="618" spans="7:13">
      <c r="G618" s="67"/>
      <c r="H618" s="67"/>
      <c r="I618" s="67"/>
      <c r="J618" s="67"/>
      <c r="K618" s="67"/>
      <c r="L618" s="67"/>
      <c r="M618" s="67"/>
    </row>
    <row r="619" spans="7:13">
      <c r="G619" s="67"/>
      <c r="H619" s="67"/>
      <c r="I619" s="67"/>
      <c r="J619" s="67"/>
      <c r="K619" s="67"/>
      <c r="L619" s="67"/>
      <c r="M619" s="67"/>
    </row>
    <row r="620" spans="7:13">
      <c r="G620" s="67"/>
      <c r="H620" s="67"/>
      <c r="I620" s="67"/>
      <c r="J620" s="67"/>
      <c r="K620" s="67"/>
      <c r="L620" s="67"/>
      <c r="M620" s="67"/>
    </row>
    <row r="621" spans="7:13">
      <c r="G621" s="67"/>
      <c r="H621" s="67"/>
      <c r="I621" s="67"/>
      <c r="J621" s="67"/>
      <c r="K621" s="67"/>
      <c r="L621" s="67"/>
      <c r="M621" s="67"/>
    </row>
    <row r="622" spans="7:13">
      <c r="G622" s="67"/>
      <c r="H622" s="67"/>
      <c r="I622" s="67"/>
      <c r="J622" s="67"/>
      <c r="K622" s="67"/>
      <c r="L622" s="67"/>
      <c r="M622" s="67"/>
    </row>
    <row r="623" spans="7:13">
      <c r="G623" s="67"/>
      <c r="H623" s="67"/>
      <c r="I623" s="67"/>
      <c r="J623" s="67"/>
      <c r="K623" s="67"/>
      <c r="L623" s="67"/>
      <c r="M623" s="67"/>
    </row>
    <row r="624" spans="7:13">
      <c r="G624" s="67"/>
      <c r="H624" s="67"/>
      <c r="I624" s="67"/>
      <c r="J624" s="67"/>
      <c r="K624" s="67"/>
      <c r="L624" s="67"/>
      <c r="M624" s="67"/>
    </row>
    <row r="625" spans="7:13">
      <c r="G625" s="67"/>
      <c r="H625" s="67"/>
      <c r="I625" s="67"/>
      <c r="J625" s="67"/>
      <c r="K625" s="67"/>
      <c r="L625" s="67"/>
      <c r="M625" s="67"/>
    </row>
    <row r="626" spans="7:13">
      <c r="G626" s="67"/>
      <c r="H626" s="67"/>
      <c r="I626" s="67"/>
      <c r="J626" s="67"/>
      <c r="K626" s="67"/>
      <c r="L626" s="67"/>
      <c r="M626" s="67"/>
    </row>
    <row r="627" spans="7:13">
      <c r="G627" s="67"/>
      <c r="H627" s="67"/>
      <c r="I627" s="67"/>
      <c r="J627" s="67"/>
      <c r="K627" s="67"/>
      <c r="L627" s="67"/>
      <c r="M627" s="67"/>
    </row>
    <row r="628" spans="7:13">
      <c r="G628" s="67"/>
      <c r="H628" s="67"/>
      <c r="I628" s="67"/>
      <c r="J628" s="67"/>
      <c r="K628" s="67"/>
      <c r="L628" s="67"/>
      <c r="M628" s="67"/>
    </row>
    <row r="629" spans="7:13">
      <c r="G629" s="67"/>
      <c r="H629" s="67"/>
      <c r="I629" s="67"/>
      <c r="J629" s="67"/>
      <c r="K629" s="67"/>
      <c r="L629" s="67"/>
      <c r="M629" s="67"/>
    </row>
    <row r="630" spans="7:13">
      <c r="G630" s="67"/>
      <c r="H630" s="67"/>
      <c r="I630" s="67"/>
      <c r="J630" s="67"/>
      <c r="K630" s="67"/>
      <c r="L630" s="67"/>
      <c r="M630" s="67"/>
    </row>
    <row r="631" spans="7:13">
      <c r="G631" s="67"/>
      <c r="H631" s="67"/>
      <c r="I631" s="67"/>
      <c r="J631" s="67"/>
      <c r="K631" s="67"/>
      <c r="L631" s="67"/>
      <c r="M631" s="67"/>
    </row>
    <row r="632" spans="7:13">
      <c r="G632" s="67"/>
      <c r="H632" s="67"/>
      <c r="I632" s="67"/>
      <c r="J632" s="67"/>
      <c r="K632" s="67"/>
      <c r="L632" s="67"/>
      <c r="M632" s="67"/>
    </row>
    <row r="633" spans="7:13">
      <c r="G633" s="67"/>
      <c r="H633" s="67"/>
      <c r="I633" s="67"/>
      <c r="J633" s="67"/>
      <c r="K633" s="67"/>
      <c r="L633" s="67"/>
      <c r="M633" s="67"/>
    </row>
    <row r="634" spans="7:13">
      <c r="G634" s="67"/>
      <c r="H634" s="67"/>
      <c r="I634" s="67"/>
      <c r="J634" s="67"/>
      <c r="K634" s="67"/>
      <c r="L634" s="67"/>
      <c r="M634" s="67"/>
    </row>
    <row r="635" spans="7:13">
      <c r="G635" s="67"/>
      <c r="H635" s="67"/>
      <c r="I635" s="67"/>
      <c r="J635" s="67"/>
      <c r="K635" s="67"/>
      <c r="L635" s="67"/>
      <c r="M635" s="67"/>
    </row>
    <row r="636" spans="7:13">
      <c r="G636" s="67"/>
      <c r="H636" s="67"/>
      <c r="I636" s="67"/>
      <c r="J636" s="67"/>
      <c r="K636" s="67"/>
      <c r="L636" s="67"/>
      <c r="M636" s="67"/>
    </row>
    <row r="637" spans="7:13">
      <c r="G637" s="67"/>
      <c r="H637" s="67"/>
      <c r="I637" s="67"/>
      <c r="J637" s="67"/>
      <c r="K637" s="67"/>
      <c r="L637" s="67"/>
      <c r="M637" s="67"/>
    </row>
    <row r="638" spans="7:13">
      <c r="G638" s="67"/>
      <c r="H638" s="67"/>
      <c r="I638" s="67"/>
      <c r="J638" s="67"/>
      <c r="K638" s="67"/>
      <c r="L638" s="67"/>
      <c r="M638" s="67"/>
    </row>
    <row r="639" spans="7:13">
      <c r="G639" s="67"/>
      <c r="H639" s="67"/>
      <c r="I639" s="67"/>
      <c r="J639" s="67"/>
      <c r="K639" s="67"/>
      <c r="L639" s="67"/>
      <c r="M639" s="67"/>
    </row>
    <row r="640" spans="7:13">
      <c r="G640" s="67"/>
      <c r="H640" s="67"/>
      <c r="I640" s="67"/>
      <c r="J640" s="67"/>
      <c r="K640" s="67"/>
      <c r="L640" s="67"/>
      <c r="M640" s="67"/>
    </row>
    <row r="641" spans="7:13">
      <c r="G641" s="67"/>
      <c r="H641" s="67"/>
      <c r="I641" s="67"/>
      <c r="J641" s="67"/>
      <c r="K641" s="67"/>
      <c r="L641" s="67"/>
      <c r="M641" s="67"/>
    </row>
    <row r="642" spans="7:13">
      <c r="G642" s="67"/>
      <c r="H642" s="67"/>
      <c r="I642" s="67"/>
      <c r="J642" s="67"/>
      <c r="K642" s="67"/>
      <c r="L642" s="67"/>
      <c r="M642" s="67"/>
    </row>
    <row r="643" spans="7:13">
      <c r="G643" s="67"/>
      <c r="H643" s="67"/>
      <c r="I643" s="67"/>
      <c r="J643" s="67"/>
      <c r="K643" s="67"/>
      <c r="L643" s="67"/>
      <c r="M643" s="67"/>
    </row>
    <row r="644" spans="7:13">
      <c r="G644" s="67"/>
      <c r="H644" s="67"/>
      <c r="I644" s="67"/>
      <c r="J644" s="67"/>
      <c r="K644" s="67"/>
      <c r="L644" s="67"/>
      <c r="M644" s="67"/>
    </row>
    <row r="645" spans="7:13">
      <c r="G645" s="67"/>
      <c r="H645" s="67"/>
      <c r="I645" s="67"/>
      <c r="J645" s="67"/>
      <c r="K645" s="67"/>
      <c r="L645" s="67"/>
      <c r="M645" s="67"/>
    </row>
    <row r="646" spans="7:13">
      <c r="G646" s="67"/>
      <c r="H646" s="67"/>
      <c r="I646" s="67"/>
      <c r="J646" s="67"/>
      <c r="K646" s="67"/>
      <c r="L646" s="67"/>
      <c r="M646" s="67"/>
    </row>
    <row r="647" spans="7:13">
      <c r="G647" s="67"/>
      <c r="H647" s="67"/>
      <c r="I647" s="67"/>
      <c r="J647" s="67"/>
      <c r="K647" s="67"/>
      <c r="L647" s="67"/>
      <c r="M647" s="67"/>
    </row>
    <row r="648" spans="7:13">
      <c r="G648" s="67"/>
      <c r="H648" s="67"/>
      <c r="I648" s="67"/>
      <c r="J648" s="67"/>
      <c r="K648" s="67"/>
      <c r="L648" s="67"/>
      <c r="M648" s="67"/>
    </row>
    <row r="649" spans="7:13">
      <c r="G649" s="67"/>
      <c r="H649" s="67"/>
      <c r="I649" s="67"/>
      <c r="J649" s="67"/>
      <c r="K649" s="67"/>
      <c r="L649" s="67"/>
      <c r="M649" s="67"/>
    </row>
    <row r="650" spans="7:13">
      <c r="G650" s="67"/>
      <c r="H650" s="67"/>
      <c r="I650" s="67"/>
      <c r="J650" s="67"/>
      <c r="K650" s="67"/>
      <c r="L650" s="67"/>
      <c r="M650" s="67"/>
    </row>
    <row r="651" spans="7:13">
      <c r="G651" s="67"/>
      <c r="H651" s="67"/>
      <c r="I651" s="67"/>
      <c r="J651" s="67"/>
      <c r="K651" s="67"/>
      <c r="L651" s="67"/>
      <c r="M651" s="67"/>
    </row>
    <row r="652" spans="7:13">
      <c r="G652" s="67"/>
      <c r="H652" s="67"/>
      <c r="I652" s="67"/>
      <c r="J652" s="67"/>
      <c r="K652" s="67"/>
      <c r="L652" s="67"/>
      <c r="M652" s="67"/>
    </row>
    <row r="653" spans="7:13">
      <c r="G653" s="67"/>
      <c r="H653" s="67"/>
      <c r="I653" s="67"/>
      <c r="J653" s="67"/>
      <c r="K653" s="67"/>
      <c r="L653" s="67"/>
      <c r="M653" s="67"/>
    </row>
    <row r="654" spans="7:13">
      <c r="G654" s="67"/>
      <c r="H654" s="67"/>
      <c r="I654" s="67"/>
      <c r="J654" s="67"/>
      <c r="K654" s="67"/>
      <c r="L654" s="67"/>
      <c r="M654" s="67"/>
    </row>
    <row r="655" spans="7:13">
      <c r="G655" s="67"/>
      <c r="H655" s="67"/>
      <c r="I655" s="67"/>
      <c r="J655" s="67"/>
      <c r="K655" s="67"/>
      <c r="L655" s="67"/>
      <c r="M655" s="67"/>
    </row>
    <row r="656" spans="7:13">
      <c r="G656" s="67"/>
      <c r="H656" s="67"/>
      <c r="I656" s="67"/>
      <c r="J656" s="67"/>
      <c r="K656" s="67"/>
      <c r="L656" s="67"/>
      <c r="M656" s="67"/>
    </row>
    <row r="657" spans="7:13">
      <c r="G657" s="67"/>
      <c r="H657" s="67"/>
      <c r="I657" s="67"/>
      <c r="J657" s="67"/>
      <c r="K657" s="67"/>
      <c r="L657" s="67"/>
      <c r="M657" s="67"/>
    </row>
    <row r="658" spans="7:13">
      <c r="G658" s="67"/>
      <c r="H658" s="67"/>
      <c r="I658" s="67"/>
      <c r="J658" s="67"/>
      <c r="K658" s="67"/>
      <c r="L658" s="67"/>
      <c r="M658" s="67"/>
    </row>
    <row r="659" spans="7:13">
      <c r="G659" s="67"/>
      <c r="H659" s="67"/>
      <c r="I659" s="67"/>
      <c r="J659" s="67"/>
      <c r="K659" s="67"/>
      <c r="L659" s="67"/>
      <c r="M659" s="67"/>
    </row>
    <row r="660" spans="7:13">
      <c r="G660" s="67"/>
      <c r="H660" s="67"/>
      <c r="I660" s="67"/>
      <c r="J660" s="67"/>
      <c r="K660" s="67"/>
      <c r="L660" s="67"/>
      <c r="M660" s="67"/>
    </row>
    <row r="661" spans="7:13">
      <c r="G661" s="67"/>
      <c r="H661" s="67"/>
      <c r="I661" s="67"/>
      <c r="J661" s="67"/>
      <c r="K661" s="67"/>
      <c r="L661" s="67"/>
      <c r="M661" s="67"/>
    </row>
    <row r="662" spans="7:13">
      <c r="G662" s="67"/>
      <c r="H662" s="67"/>
      <c r="I662" s="67"/>
      <c r="J662" s="67"/>
      <c r="K662" s="67"/>
      <c r="L662" s="67"/>
      <c r="M662" s="67"/>
    </row>
    <row r="663" spans="7:13">
      <c r="G663" s="67"/>
      <c r="H663" s="67"/>
      <c r="I663" s="67"/>
      <c r="J663" s="67"/>
      <c r="K663" s="67"/>
      <c r="L663" s="67"/>
      <c r="M663" s="67"/>
    </row>
    <row r="664" spans="7:13">
      <c r="G664" s="67"/>
      <c r="H664" s="67"/>
      <c r="I664" s="67"/>
      <c r="J664" s="67"/>
      <c r="K664" s="67"/>
      <c r="L664" s="67"/>
      <c r="M664" s="67"/>
    </row>
    <row r="665" spans="7:13">
      <c r="G665" s="67"/>
      <c r="H665" s="67"/>
      <c r="I665" s="67"/>
      <c r="J665" s="67"/>
      <c r="K665" s="67"/>
      <c r="L665" s="67"/>
      <c r="M665" s="67"/>
    </row>
    <row r="666" spans="7:13">
      <c r="G666" s="67"/>
      <c r="H666" s="67"/>
      <c r="I666" s="67"/>
      <c r="J666" s="67"/>
      <c r="K666" s="67"/>
      <c r="L666" s="67"/>
      <c r="M666" s="67"/>
    </row>
    <row r="667" spans="7:13">
      <c r="G667" s="67"/>
      <c r="H667" s="67"/>
      <c r="I667" s="67"/>
      <c r="J667" s="67"/>
      <c r="K667" s="67"/>
      <c r="L667" s="67"/>
      <c r="M667" s="67"/>
    </row>
    <row r="668" spans="7:13">
      <c r="G668" s="67"/>
      <c r="H668" s="67"/>
      <c r="I668" s="67"/>
      <c r="J668" s="67"/>
      <c r="K668" s="67"/>
      <c r="L668" s="67"/>
      <c r="M668" s="67"/>
    </row>
    <row r="669" spans="7:13">
      <c r="G669" s="67"/>
      <c r="H669" s="67"/>
      <c r="I669" s="67"/>
      <c r="J669" s="67"/>
      <c r="K669" s="67"/>
      <c r="L669" s="67"/>
      <c r="M669" s="67"/>
    </row>
    <row r="670" spans="7:13">
      <c r="G670" s="67"/>
      <c r="H670" s="67"/>
      <c r="I670" s="67"/>
      <c r="J670" s="67"/>
      <c r="K670" s="67"/>
      <c r="L670" s="67"/>
      <c r="M670" s="67"/>
    </row>
    <row r="671" spans="7:13">
      <c r="G671" s="67"/>
      <c r="H671" s="67"/>
      <c r="I671" s="67"/>
      <c r="J671" s="67"/>
      <c r="K671" s="67"/>
      <c r="L671" s="67"/>
      <c r="M671" s="67"/>
    </row>
    <row r="672" spans="7:13">
      <c r="G672" s="67"/>
      <c r="H672" s="67"/>
      <c r="I672" s="67"/>
      <c r="J672" s="67"/>
      <c r="K672" s="67"/>
      <c r="L672" s="67"/>
      <c r="M672" s="67"/>
    </row>
    <row r="673" spans="7:13">
      <c r="G673" s="67"/>
      <c r="H673" s="67"/>
      <c r="I673" s="67"/>
      <c r="J673" s="67"/>
      <c r="K673" s="67"/>
      <c r="L673" s="67"/>
      <c r="M673" s="67"/>
    </row>
    <row r="674" spans="7:13">
      <c r="G674" s="67"/>
      <c r="H674" s="67"/>
      <c r="I674" s="67"/>
      <c r="J674" s="67"/>
      <c r="K674" s="67"/>
      <c r="L674" s="67"/>
      <c r="M674" s="67"/>
    </row>
    <row r="675" spans="7:13">
      <c r="G675" s="67"/>
      <c r="H675" s="67"/>
      <c r="I675" s="67"/>
      <c r="J675" s="67"/>
      <c r="K675" s="67"/>
      <c r="L675" s="67"/>
      <c r="M675" s="67"/>
    </row>
    <row r="676" spans="7:13">
      <c r="G676" s="67"/>
      <c r="H676" s="67"/>
      <c r="I676" s="67"/>
      <c r="J676" s="67"/>
      <c r="K676" s="67"/>
      <c r="L676" s="67"/>
      <c r="M676" s="67"/>
    </row>
    <row r="677" spans="7:13">
      <c r="G677" s="67"/>
      <c r="H677" s="67"/>
      <c r="I677" s="67"/>
      <c r="J677" s="67"/>
      <c r="K677" s="67"/>
      <c r="L677" s="67"/>
      <c r="M677" s="67"/>
    </row>
    <row r="678" spans="7:13">
      <c r="G678" s="67"/>
      <c r="H678" s="67"/>
      <c r="I678" s="67"/>
      <c r="J678" s="67"/>
      <c r="K678" s="67"/>
      <c r="L678" s="67"/>
      <c r="M678" s="67"/>
    </row>
    <row r="679" spans="7:13">
      <c r="G679" s="67"/>
      <c r="H679" s="67"/>
      <c r="I679" s="67"/>
      <c r="J679" s="67"/>
      <c r="K679" s="67"/>
      <c r="L679" s="67"/>
      <c r="M679" s="67"/>
    </row>
    <row r="680" spans="7:13">
      <c r="G680" s="67"/>
      <c r="H680" s="67"/>
      <c r="I680" s="67"/>
      <c r="J680" s="67"/>
      <c r="K680" s="67"/>
      <c r="L680" s="67"/>
      <c r="M680" s="67"/>
    </row>
    <row r="681" spans="7:13">
      <c r="G681" s="67"/>
      <c r="H681" s="67"/>
      <c r="I681" s="67"/>
      <c r="J681" s="67"/>
      <c r="K681" s="67"/>
      <c r="L681" s="67"/>
      <c r="M681" s="67"/>
    </row>
    <row r="682" spans="7:13">
      <c r="G682" s="67"/>
      <c r="H682" s="67"/>
      <c r="I682" s="67"/>
      <c r="J682" s="67"/>
      <c r="K682" s="67"/>
      <c r="L682" s="67"/>
      <c r="M682" s="67"/>
    </row>
    <row r="683" spans="7:13">
      <c r="G683" s="67"/>
      <c r="H683" s="67"/>
      <c r="I683" s="67"/>
      <c r="J683" s="67"/>
      <c r="K683" s="67"/>
      <c r="L683" s="67"/>
      <c r="M683" s="67"/>
    </row>
    <row r="684" spans="7:13">
      <c r="G684" s="67"/>
      <c r="H684" s="67"/>
      <c r="I684" s="67"/>
      <c r="J684" s="67"/>
      <c r="K684" s="67"/>
      <c r="L684" s="67"/>
      <c r="M684" s="67"/>
    </row>
    <row r="685" spans="7:13">
      <c r="G685" s="67"/>
      <c r="H685" s="67"/>
      <c r="I685" s="67"/>
      <c r="J685" s="67"/>
      <c r="K685" s="67"/>
      <c r="L685" s="67"/>
      <c r="M685" s="67"/>
    </row>
    <row r="686" spans="7:13">
      <c r="G686" s="67"/>
      <c r="H686" s="67"/>
      <c r="I686" s="67"/>
      <c r="J686" s="67"/>
      <c r="K686" s="67"/>
      <c r="L686" s="67"/>
      <c r="M686" s="67"/>
    </row>
    <row r="687" spans="7:13">
      <c r="G687" s="67"/>
      <c r="H687" s="67"/>
      <c r="I687" s="67"/>
      <c r="J687" s="67"/>
      <c r="K687" s="67"/>
      <c r="L687" s="67"/>
      <c r="M687" s="67"/>
    </row>
    <row r="688" spans="7:13">
      <c r="G688" s="67"/>
      <c r="H688" s="67"/>
      <c r="I688" s="67"/>
      <c r="J688" s="67"/>
      <c r="K688" s="67"/>
      <c r="L688" s="67"/>
      <c r="M688" s="67"/>
    </row>
    <row r="689" spans="7:13">
      <c r="G689" s="67"/>
      <c r="H689" s="67"/>
      <c r="I689" s="67"/>
      <c r="J689" s="67"/>
      <c r="K689" s="67"/>
      <c r="L689" s="67"/>
      <c r="M689" s="67"/>
    </row>
    <row r="690" spans="7:13">
      <c r="G690" s="67"/>
      <c r="H690" s="67"/>
      <c r="I690" s="67"/>
      <c r="J690" s="67"/>
      <c r="K690" s="67"/>
      <c r="L690" s="67"/>
      <c r="M690" s="67"/>
    </row>
    <row r="691" spans="7:13">
      <c r="G691" s="67"/>
      <c r="H691" s="67"/>
      <c r="I691" s="67"/>
      <c r="J691" s="67"/>
      <c r="K691" s="67"/>
      <c r="L691" s="67"/>
      <c r="M691" s="67"/>
    </row>
    <row r="692" spans="7:13">
      <c r="G692" s="67"/>
      <c r="H692" s="67"/>
      <c r="I692" s="67"/>
      <c r="J692" s="67"/>
      <c r="K692" s="67"/>
      <c r="L692" s="67"/>
      <c r="M692" s="67"/>
    </row>
    <row r="693" spans="7:13">
      <c r="G693" s="67"/>
      <c r="H693" s="67"/>
      <c r="I693" s="67"/>
      <c r="J693" s="67"/>
      <c r="K693" s="67"/>
      <c r="L693" s="67"/>
      <c r="M693" s="67"/>
    </row>
    <row r="694" spans="7:13">
      <c r="G694" s="67"/>
      <c r="H694" s="67"/>
      <c r="I694" s="67"/>
      <c r="J694" s="67"/>
      <c r="K694" s="67"/>
      <c r="L694" s="67"/>
      <c r="M694" s="67"/>
    </row>
    <row r="695" spans="7:13">
      <c r="G695" s="67"/>
      <c r="H695" s="67"/>
      <c r="I695" s="67"/>
      <c r="J695" s="67"/>
      <c r="K695" s="67"/>
      <c r="L695" s="67"/>
      <c r="M695" s="67"/>
    </row>
    <row r="696" spans="7:13">
      <c r="G696" s="67"/>
      <c r="H696" s="67"/>
      <c r="I696" s="67"/>
      <c r="J696" s="67"/>
      <c r="K696" s="67"/>
      <c r="L696" s="67"/>
      <c r="M696" s="67"/>
    </row>
    <row r="697" spans="7:13">
      <c r="G697" s="67"/>
      <c r="H697" s="67"/>
      <c r="I697" s="67"/>
      <c r="J697" s="67"/>
      <c r="K697" s="67"/>
      <c r="L697" s="67"/>
      <c r="M697" s="67"/>
    </row>
    <row r="698" spans="7:13">
      <c r="G698" s="67"/>
      <c r="H698" s="67"/>
      <c r="I698" s="67"/>
      <c r="J698" s="67"/>
      <c r="K698" s="67"/>
      <c r="L698" s="67"/>
      <c r="M698" s="67"/>
    </row>
    <row r="699" spans="7:13">
      <c r="G699" s="67"/>
      <c r="H699" s="67"/>
      <c r="I699" s="67"/>
      <c r="J699" s="67"/>
      <c r="K699" s="67"/>
      <c r="L699" s="67"/>
      <c r="M699" s="67"/>
    </row>
    <row r="700" spans="7:13">
      <c r="G700" s="67"/>
      <c r="H700" s="67"/>
      <c r="I700" s="67"/>
      <c r="J700" s="67"/>
      <c r="K700" s="67"/>
      <c r="L700" s="67"/>
      <c r="M700" s="67"/>
    </row>
    <row r="701" spans="7:13">
      <c r="G701" s="67"/>
      <c r="H701" s="67"/>
      <c r="I701" s="67"/>
      <c r="J701" s="67"/>
      <c r="K701" s="67"/>
      <c r="L701" s="67"/>
      <c r="M701" s="67"/>
    </row>
    <row r="702" spans="7:13">
      <c r="G702" s="67"/>
      <c r="H702" s="67"/>
      <c r="I702" s="67"/>
      <c r="J702" s="67"/>
      <c r="K702" s="67"/>
      <c r="L702" s="67"/>
      <c r="M702" s="67"/>
    </row>
    <row r="703" spans="7:13">
      <c r="G703" s="67"/>
      <c r="H703" s="67"/>
      <c r="I703" s="67"/>
      <c r="J703" s="67"/>
      <c r="K703" s="67"/>
      <c r="L703" s="67"/>
      <c r="M703" s="67"/>
    </row>
    <row r="704" spans="7:13">
      <c r="G704" s="67"/>
      <c r="H704" s="67"/>
      <c r="I704" s="67"/>
      <c r="J704" s="67"/>
      <c r="K704" s="67"/>
      <c r="L704" s="67"/>
      <c r="M704" s="67"/>
    </row>
    <row r="705" spans="7:13">
      <c r="G705" s="67"/>
      <c r="H705" s="67"/>
      <c r="I705" s="67"/>
      <c r="J705" s="67"/>
      <c r="K705" s="67"/>
      <c r="L705" s="67"/>
      <c r="M705" s="67"/>
    </row>
    <row r="706" spans="7:13">
      <c r="G706" s="67"/>
      <c r="H706" s="67"/>
      <c r="I706" s="67"/>
      <c r="J706" s="67"/>
      <c r="K706" s="67"/>
      <c r="L706" s="67"/>
      <c r="M706" s="67"/>
    </row>
    <row r="707" spans="7:13">
      <c r="G707" s="67"/>
      <c r="H707" s="67"/>
      <c r="I707" s="67"/>
      <c r="J707" s="67"/>
      <c r="K707" s="67"/>
      <c r="L707" s="67"/>
      <c r="M707" s="67"/>
    </row>
    <row r="708" spans="7:13">
      <c r="G708" s="67"/>
      <c r="H708" s="67"/>
      <c r="I708" s="67"/>
      <c r="J708" s="67"/>
      <c r="K708" s="67"/>
      <c r="L708" s="67"/>
      <c r="M708" s="67"/>
    </row>
    <row r="709" spans="7:13">
      <c r="G709" s="67"/>
      <c r="H709" s="67"/>
      <c r="I709" s="67"/>
      <c r="J709" s="67"/>
      <c r="K709" s="67"/>
      <c r="L709" s="67"/>
      <c r="M709" s="67"/>
    </row>
    <row r="710" spans="7:13">
      <c r="G710" s="67"/>
      <c r="H710" s="67"/>
      <c r="I710" s="67"/>
      <c r="J710" s="67"/>
      <c r="K710" s="67"/>
      <c r="L710" s="67"/>
      <c r="M710" s="67"/>
    </row>
    <row r="711" spans="7:13">
      <c r="G711" s="67"/>
      <c r="H711" s="67"/>
      <c r="I711" s="67"/>
      <c r="J711" s="67"/>
      <c r="K711" s="67"/>
      <c r="L711" s="67"/>
      <c r="M711" s="67"/>
    </row>
    <row r="712" spans="7:13">
      <c r="G712" s="67"/>
      <c r="H712" s="67"/>
      <c r="I712" s="67"/>
      <c r="J712" s="67"/>
      <c r="K712" s="67"/>
      <c r="L712" s="67"/>
      <c r="M712" s="67"/>
    </row>
    <row r="713" spans="7:13">
      <c r="G713" s="67"/>
      <c r="H713" s="67"/>
      <c r="I713" s="67"/>
      <c r="J713" s="67"/>
      <c r="K713" s="67"/>
      <c r="L713" s="67"/>
      <c r="M713" s="67"/>
    </row>
    <row r="714" spans="7:13">
      <c r="G714" s="67"/>
      <c r="H714" s="67"/>
      <c r="I714" s="67"/>
      <c r="J714" s="67"/>
      <c r="K714" s="67"/>
      <c r="L714" s="67"/>
      <c r="M714" s="67"/>
    </row>
    <row r="715" spans="7:13">
      <c r="G715" s="67"/>
      <c r="H715" s="67"/>
      <c r="I715" s="67"/>
      <c r="J715" s="67"/>
      <c r="K715" s="67"/>
      <c r="L715" s="67"/>
      <c r="M715" s="67"/>
    </row>
    <row r="716" spans="7:13">
      <c r="G716" s="67"/>
      <c r="H716" s="67"/>
      <c r="I716" s="67"/>
      <c r="J716" s="67"/>
      <c r="K716" s="67"/>
      <c r="L716" s="67"/>
      <c r="M716" s="67"/>
    </row>
    <row r="717" spans="7:13">
      <c r="G717" s="67"/>
      <c r="H717" s="67"/>
      <c r="I717" s="67"/>
      <c r="J717" s="67"/>
      <c r="K717" s="67"/>
      <c r="L717" s="67"/>
      <c r="M717" s="67"/>
    </row>
    <row r="718" spans="7:13">
      <c r="G718" s="67"/>
      <c r="H718" s="67"/>
      <c r="I718" s="67"/>
      <c r="J718" s="67"/>
      <c r="K718" s="67"/>
      <c r="L718" s="67"/>
      <c r="M718" s="67"/>
    </row>
    <row r="719" spans="7:13">
      <c r="G719" s="67"/>
      <c r="H719" s="67"/>
      <c r="I719" s="67"/>
      <c r="J719" s="67"/>
      <c r="K719" s="67"/>
      <c r="L719" s="67"/>
      <c r="M719" s="67"/>
    </row>
    <row r="720" spans="7:13">
      <c r="G720" s="67"/>
      <c r="H720" s="67"/>
      <c r="I720" s="67"/>
      <c r="J720" s="67"/>
      <c r="K720" s="67"/>
      <c r="L720" s="67"/>
      <c r="M720" s="67"/>
    </row>
    <row r="721" spans="7:13">
      <c r="G721" s="67"/>
      <c r="H721" s="67"/>
      <c r="I721" s="67"/>
      <c r="J721" s="67"/>
      <c r="K721" s="67"/>
      <c r="L721" s="67"/>
      <c r="M721" s="67"/>
    </row>
    <row r="722" spans="7:13">
      <c r="G722" s="67"/>
      <c r="H722" s="67"/>
      <c r="I722" s="67"/>
      <c r="J722" s="67"/>
      <c r="K722" s="67"/>
      <c r="L722" s="67"/>
      <c r="M722" s="67"/>
    </row>
    <row r="723" spans="7:13">
      <c r="G723" s="67"/>
      <c r="H723" s="67"/>
      <c r="I723" s="67"/>
      <c r="J723" s="67"/>
      <c r="K723" s="67"/>
      <c r="L723" s="67"/>
      <c r="M723" s="67"/>
    </row>
    <row r="724" spans="7:13">
      <c r="G724" s="67"/>
      <c r="H724" s="67"/>
      <c r="I724" s="67"/>
      <c r="J724" s="67"/>
      <c r="K724" s="67"/>
      <c r="L724" s="67"/>
      <c r="M724" s="67"/>
    </row>
    <row r="725" spans="7:13">
      <c r="G725" s="67"/>
      <c r="H725" s="67"/>
      <c r="I725" s="67"/>
      <c r="J725" s="67"/>
      <c r="K725" s="67"/>
      <c r="L725" s="67"/>
      <c r="M725" s="67"/>
    </row>
    <row r="726" spans="7:13">
      <c r="G726" s="67"/>
      <c r="H726" s="67"/>
      <c r="I726" s="67"/>
      <c r="J726" s="67"/>
      <c r="K726" s="67"/>
      <c r="L726" s="67"/>
      <c r="M726" s="67"/>
    </row>
    <row r="727" spans="7:13">
      <c r="G727" s="67"/>
      <c r="H727" s="67"/>
      <c r="I727" s="67"/>
      <c r="J727" s="67"/>
      <c r="K727" s="67"/>
      <c r="L727" s="67"/>
      <c r="M727" s="67"/>
    </row>
    <row r="728" spans="7:13">
      <c r="G728" s="67"/>
      <c r="H728" s="67"/>
      <c r="I728" s="67"/>
      <c r="J728" s="67"/>
      <c r="K728" s="67"/>
      <c r="L728" s="67"/>
      <c r="M728" s="67"/>
    </row>
    <row r="729" spans="7:13">
      <c r="G729" s="67"/>
      <c r="H729" s="67"/>
      <c r="I729" s="67"/>
      <c r="J729" s="67"/>
      <c r="K729" s="67"/>
      <c r="L729" s="67"/>
      <c r="M729" s="67"/>
    </row>
    <row r="730" spans="7:13">
      <c r="G730" s="67"/>
      <c r="H730" s="67"/>
      <c r="I730" s="67"/>
      <c r="J730" s="67"/>
      <c r="K730" s="67"/>
      <c r="L730" s="67"/>
      <c r="M730" s="67"/>
    </row>
    <row r="731" spans="7:13">
      <c r="G731" s="67"/>
      <c r="H731" s="67"/>
      <c r="I731" s="67"/>
      <c r="J731" s="67"/>
      <c r="K731" s="67"/>
      <c r="L731" s="67"/>
      <c r="M731" s="67"/>
    </row>
    <row r="732" spans="7:13">
      <c r="G732" s="67"/>
      <c r="H732" s="67"/>
      <c r="I732" s="67"/>
      <c r="J732" s="67"/>
      <c r="K732" s="67"/>
      <c r="L732" s="67"/>
      <c r="M732" s="67"/>
    </row>
    <row r="733" spans="7:13">
      <c r="G733" s="67"/>
      <c r="H733" s="67"/>
      <c r="I733" s="67"/>
      <c r="J733" s="67"/>
      <c r="K733" s="67"/>
      <c r="L733" s="67"/>
      <c r="M733" s="67"/>
    </row>
    <row r="734" spans="7:13">
      <c r="G734" s="67"/>
      <c r="H734" s="67"/>
      <c r="I734" s="67"/>
      <c r="J734" s="67"/>
      <c r="K734" s="67"/>
      <c r="L734" s="67"/>
      <c r="M734" s="67"/>
    </row>
    <row r="735" spans="7:13">
      <c r="G735" s="67"/>
      <c r="H735" s="67"/>
      <c r="I735" s="67"/>
      <c r="J735" s="67"/>
      <c r="K735" s="67"/>
      <c r="L735" s="67"/>
      <c r="M735" s="67"/>
    </row>
    <row r="736" spans="7:13">
      <c r="G736" s="67"/>
      <c r="H736" s="67"/>
      <c r="I736" s="67"/>
      <c r="J736" s="67"/>
      <c r="K736" s="67"/>
      <c r="L736" s="67"/>
      <c r="M736" s="67"/>
    </row>
    <row r="737" spans="7:13">
      <c r="G737" s="67"/>
      <c r="H737" s="67"/>
      <c r="I737" s="67"/>
      <c r="J737" s="67"/>
      <c r="K737" s="67"/>
      <c r="L737" s="67"/>
      <c r="M737" s="67"/>
    </row>
    <row r="738" spans="7:13">
      <c r="G738" s="67"/>
      <c r="H738" s="67"/>
      <c r="I738" s="67"/>
      <c r="J738" s="67"/>
      <c r="K738" s="67"/>
      <c r="L738" s="67"/>
      <c r="M738" s="67"/>
    </row>
    <row r="739" spans="7:13">
      <c r="G739" s="67"/>
      <c r="H739" s="67"/>
      <c r="I739" s="67"/>
      <c r="J739" s="67"/>
      <c r="K739" s="67"/>
      <c r="L739" s="67"/>
      <c r="M739" s="67"/>
    </row>
    <row r="740" spans="7:13">
      <c r="G740" s="67"/>
      <c r="H740" s="67"/>
      <c r="I740" s="67"/>
      <c r="J740" s="67"/>
      <c r="K740" s="67"/>
      <c r="L740" s="67"/>
      <c r="M740" s="67"/>
    </row>
    <row r="741" spans="7:13">
      <c r="G741" s="67"/>
      <c r="H741" s="67"/>
      <c r="I741" s="67"/>
      <c r="J741" s="67"/>
      <c r="K741" s="67"/>
      <c r="L741" s="67"/>
      <c r="M741" s="67"/>
    </row>
    <row r="742" spans="7:13">
      <c r="G742" s="67"/>
      <c r="H742" s="67"/>
      <c r="I742" s="67"/>
      <c r="J742" s="67"/>
      <c r="K742" s="67"/>
      <c r="L742" s="67"/>
      <c r="M742" s="67"/>
    </row>
    <row r="743" spans="7:13">
      <c r="G743" s="67"/>
      <c r="H743" s="67"/>
      <c r="I743" s="67"/>
      <c r="J743" s="67"/>
      <c r="K743" s="67"/>
      <c r="L743" s="67"/>
      <c r="M743" s="67"/>
    </row>
    <row r="744" spans="7:13">
      <c r="G744" s="67"/>
      <c r="H744" s="67"/>
      <c r="I744" s="67"/>
      <c r="J744" s="67"/>
      <c r="K744" s="67"/>
      <c r="L744" s="67"/>
      <c r="M744" s="67"/>
    </row>
    <row r="745" spans="7:13">
      <c r="G745" s="67"/>
      <c r="H745" s="67"/>
      <c r="I745" s="67"/>
      <c r="J745" s="67"/>
      <c r="K745" s="67"/>
      <c r="L745" s="67"/>
      <c r="M745" s="67"/>
    </row>
    <row r="746" spans="7:13">
      <c r="G746" s="67"/>
      <c r="H746" s="67"/>
      <c r="I746" s="67"/>
      <c r="J746" s="67"/>
      <c r="K746" s="67"/>
      <c r="L746" s="67"/>
      <c r="M746" s="67"/>
    </row>
    <row r="747" spans="7:13">
      <c r="G747" s="67"/>
      <c r="H747" s="67"/>
      <c r="I747" s="67"/>
      <c r="J747" s="67"/>
      <c r="K747" s="67"/>
      <c r="L747" s="67"/>
      <c r="M747" s="67"/>
    </row>
    <row r="748" spans="7:13">
      <c r="G748" s="67"/>
      <c r="H748" s="67"/>
      <c r="I748" s="67"/>
      <c r="J748" s="67"/>
      <c r="K748" s="67"/>
      <c r="L748" s="67"/>
      <c r="M748" s="67"/>
    </row>
    <row r="749" spans="7:13">
      <c r="G749" s="67"/>
      <c r="H749" s="67"/>
      <c r="I749" s="67"/>
      <c r="J749" s="67"/>
      <c r="K749" s="67"/>
      <c r="L749" s="67"/>
      <c r="M749" s="67"/>
    </row>
    <row r="750" spans="7:13">
      <c r="G750" s="67"/>
      <c r="H750" s="67"/>
      <c r="I750" s="67"/>
      <c r="J750" s="67"/>
      <c r="K750" s="67"/>
      <c r="L750" s="67"/>
      <c r="M750" s="67"/>
    </row>
    <row r="751" spans="7:13">
      <c r="G751" s="67"/>
      <c r="H751" s="67"/>
      <c r="I751" s="67"/>
      <c r="J751" s="67"/>
      <c r="K751" s="67"/>
      <c r="L751" s="67"/>
      <c r="M751" s="67"/>
    </row>
    <row r="752" spans="7:13">
      <c r="G752" s="67"/>
      <c r="H752" s="67"/>
      <c r="I752" s="67"/>
      <c r="J752" s="67"/>
      <c r="K752" s="67"/>
      <c r="L752" s="67"/>
      <c r="M752" s="67"/>
    </row>
    <row r="753" spans="7:13">
      <c r="G753" s="67"/>
      <c r="H753" s="67"/>
      <c r="I753" s="67"/>
      <c r="J753" s="67"/>
      <c r="K753" s="67"/>
      <c r="L753" s="67"/>
      <c r="M753" s="67"/>
    </row>
    <row r="754" spans="7:13">
      <c r="G754" s="67"/>
      <c r="H754" s="67"/>
      <c r="I754" s="67"/>
      <c r="J754" s="67"/>
      <c r="K754" s="67"/>
      <c r="L754" s="67"/>
      <c r="M754" s="67"/>
    </row>
    <row r="755" spans="7:13">
      <c r="G755" s="67"/>
      <c r="H755" s="67"/>
      <c r="I755" s="67"/>
      <c r="J755" s="67"/>
      <c r="K755" s="67"/>
      <c r="L755" s="67"/>
      <c r="M755" s="67"/>
    </row>
    <row r="756" spans="7:13">
      <c r="G756" s="67"/>
      <c r="H756" s="67"/>
      <c r="I756" s="67"/>
      <c r="J756" s="67"/>
      <c r="K756" s="67"/>
      <c r="L756" s="67"/>
      <c r="M756" s="67"/>
    </row>
    <row r="757" spans="7:13">
      <c r="G757" s="67"/>
      <c r="H757" s="67"/>
      <c r="I757" s="67"/>
      <c r="J757" s="67"/>
      <c r="K757" s="67"/>
      <c r="L757" s="67"/>
      <c r="M757" s="67"/>
    </row>
    <row r="758" spans="7:13">
      <c r="G758" s="67"/>
      <c r="H758" s="67"/>
      <c r="I758" s="67"/>
      <c r="J758" s="67"/>
      <c r="K758" s="67"/>
      <c r="L758" s="67"/>
      <c r="M758" s="67"/>
    </row>
    <row r="759" spans="7:13">
      <c r="G759" s="67"/>
      <c r="H759" s="67"/>
      <c r="I759" s="67"/>
      <c r="J759" s="67"/>
      <c r="K759" s="67"/>
      <c r="L759" s="67"/>
      <c r="M759" s="67"/>
    </row>
    <row r="760" spans="7:13">
      <c r="G760" s="67"/>
      <c r="H760" s="67"/>
      <c r="I760" s="67"/>
      <c r="J760" s="67"/>
      <c r="K760" s="67"/>
      <c r="L760" s="67"/>
      <c r="M760" s="67"/>
    </row>
    <row r="761" spans="7:13">
      <c r="G761" s="67"/>
      <c r="H761" s="67"/>
      <c r="I761" s="67"/>
      <c r="J761" s="67"/>
      <c r="K761" s="67"/>
      <c r="L761" s="67"/>
      <c r="M761" s="67"/>
    </row>
    <row r="762" spans="7:13">
      <c r="G762" s="67"/>
      <c r="H762" s="67"/>
      <c r="I762" s="67"/>
      <c r="J762" s="67"/>
      <c r="K762" s="67"/>
      <c r="L762" s="67"/>
      <c r="M762" s="67"/>
    </row>
    <row r="763" spans="7:13">
      <c r="G763" s="67"/>
      <c r="H763" s="67"/>
      <c r="I763" s="67"/>
      <c r="J763" s="67"/>
      <c r="K763" s="67"/>
      <c r="L763" s="67"/>
      <c r="M763" s="67"/>
    </row>
    <row r="764" spans="7:13">
      <c r="G764" s="67"/>
      <c r="H764" s="67"/>
      <c r="I764" s="67"/>
      <c r="J764" s="67"/>
      <c r="K764" s="67"/>
      <c r="L764" s="67"/>
      <c r="M764" s="67"/>
    </row>
    <row r="765" spans="7:13">
      <c r="G765" s="67"/>
      <c r="H765" s="67"/>
      <c r="I765" s="67"/>
      <c r="J765" s="67"/>
      <c r="K765" s="67"/>
      <c r="L765" s="67"/>
      <c r="M765" s="67"/>
    </row>
    <row r="766" spans="7:13">
      <c r="G766" s="67"/>
      <c r="H766" s="67"/>
      <c r="I766" s="67"/>
      <c r="J766" s="67"/>
      <c r="K766" s="67"/>
      <c r="L766" s="67"/>
      <c r="M766" s="67"/>
    </row>
    <row r="767" spans="7:13">
      <c r="G767" s="67"/>
      <c r="H767" s="67"/>
      <c r="I767" s="67"/>
      <c r="J767" s="67"/>
      <c r="K767" s="67"/>
      <c r="L767" s="67"/>
      <c r="M767" s="67"/>
    </row>
    <row r="768" spans="7:13">
      <c r="G768" s="67"/>
      <c r="H768" s="67"/>
      <c r="I768" s="67"/>
      <c r="J768" s="67"/>
      <c r="K768" s="67"/>
      <c r="L768" s="67"/>
      <c r="M768" s="67"/>
    </row>
    <row r="769" spans="7:13">
      <c r="G769" s="67"/>
      <c r="H769" s="67"/>
      <c r="I769" s="67"/>
      <c r="J769" s="67"/>
      <c r="K769" s="67"/>
      <c r="L769" s="67"/>
      <c r="M769" s="67"/>
    </row>
    <row r="770" spans="7:13">
      <c r="G770" s="67"/>
      <c r="H770" s="67"/>
      <c r="I770" s="67"/>
      <c r="J770" s="67"/>
      <c r="K770" s="67"/>
      <c r="L770" s="67"/>
      <c r="M770" s="67"/>
    </row>
    <row r="771" spans="7:13">
      <c r="G771" s="67"/>
      <c r="H771" s="67"/>
      <c r="I771" s="67"/>
      <c r="J771" s="67"/>
      <c r="K771" s="67"/>
      <c r="L771" s="67"/>
      <c r="M771" s="67"/>
    </row>
    <row r="772" spans="7:13">
      <c r="G772" s="67"/>
      <c r="H772" s="67"/>
      <c r="I772" s="67"/>
      <c r="J772" s="67"/>
      <c r="K772" s="67"/>
      <c r="L772" s="67"/>
      <c r="M772" s="67"/>
    </row>
    <row r="773" spans="7:13">
      <c r="G773" s="67"/>
      <c r="H773" s="67"/>
      <c r="I773" s="67"/>
      <c r="J773" s="67"/>
      <c r="K773" s="67"/>
      <c r="L773" s="67"/>
      <c r="M773" s="67"/>
    </row>
    <row r="774" spans="7:13">
      <c r="G774" s="67"/>
      <c r="H774" s="67"/>
      <c r="I774" s="67"/>
      <c r="J774" s="67"/>
      <c r="K774" s="67"/>
      <c r="L774" s="67"/>
      <c r="M774" s="67"/>
    </row>
    <row r="775" spans="7:13">
      <c r="G775" s="67"/>
      <c r="H775" s="67"/>
      <c r="I775" s="67"/>
      <c r="J775" s="67"/>
      <c r="K775" s="67"/>
      <c r="L775" s="67"/>
      <c r="M775" s="67"/>
    </row>
    <row r="776" spans="7:13">
      <c r="G776" s="67"/>
      <c r="H776" s="67"/>
      <c r="I776" s="67"/>
      <c r="J776" s="67"/>
      <c r="K776" s="67"/>
      <c r="L776" s="67"/>
      <c r="M776" s="67"/>
    </row>
    <row r="777" spans="7:13">
      <c r="G777" s="67"/>
      <c r="H777" s="67"/>
      <c r="I777" s="67"/>
      <c r="J777" s="67"/>
      <c r="K777" s="67"/>
      <c r="L777" s="67"/>
      <c r="M777" s="67"/>
    </row>
    <row r="778" spans="7:13">
      <c r="G778" s="67"/>
      <c r="H778" s="67"/>
      <c r="I778" s="67"/>
      <c r="J778" s="67"/>
      <c r="K778" s="67"/>
      <c r="L778" s="67"/>
      <c r="M778" s="67"/>
    </row>
    <row r="779" spans="7:13">
      <c r="G779" s="67"/>
      <c r="H779" s="67"/>
      <c r="I779" s="67"/>
      <c r="J779" s="67"/>
      <c r="K779" s="67"/>
      <c r="L779" s="67"/>
      <c r="M779" s="67"/>
    </row>
    <row r="780" spans="7:13">
      <c r="G780" s="67"/>
      <c r="H780" s="67"/>
      <c r="I780" s="67"/>
      <c r="J780" s="67"/>
      <c r="K780" s="67"/>
      <c r="L780" s="67"/>
      <c r="M780" s="67"/>
    </row>
    <row r="781" spans="7:13">
      <c r="G781" s="67"/>
      <c r="H781" s="67"/>
      <c r="I781" s="67"/>
      <c r="J781" s="67"/>
      <c r="K781" s="67"/>
      <c r="L781" s="67"/>
      <c r="M781" s="67"/>
    </row>
    <row r="782" spans="7:13">
      <c r="G782" s="67"/>
      <c r="H782" s="67"/>
      <c r="I782" s="67"/>
      <c r="J782" s="67"/>
      <c r="K782" s="67"/>
      <c r="L782" s="67"/>
      <c r="M782" s="67"/>
    </row>
    <row r="783" spans="7:13">
      <c r="G783" s="67"/>
      <c r="H783" s="67"/>
      <c r="I783" s="67"/>
      <c r="J783" s="67"/>
      <c r="K783" s="67"/>
      <c r="L783" s="67"/>
      <c r="M783" s="67"/>
    </row>
    <row r="784" spans="7:13">
      <c r="G784" s="67"/>
      <c r="H784" s="67"/>
      <c r="I784" s="67"/>
      <c r="J784" s="67"/>
      <c r="K784" s="67"/>
      <c r="L784" s="67"/>
      <c r="M784" s="67"/>
    </row>
    <row r="785" spans="7:13">
      <c r="G785" s="67"/>
      <c r="H785" s="67"/>
      <c r="I785" s="67"/>
      <c r="J785" s="67"/>
      <c r="K785" s="67"/>
      <c r="L785" s="67"/>
      <c r="M785" s="67"/>
    </row>
    <row r="786" spans="7:13">
      <c r="G786" s="67"/>
      <c r="H786" s="67"/>
      <c r="I786" s="67"/>
      <c r="J786" s="67"/>
      <c r="K786" s="67"/>
      <c r="L786" s="67"/>
      <c r="M786" s="67"/>
    </row>
    <row r="787" spans="7:13">
      <c r="G787" s="67"/>
      <c r="H787" s="67"/>
      <c r="I787" s="67"/>
      <c r="J787" s="67"/>
      <c r="K787" s="67"/>
      <c r="L787" s="67"/>
      <c r="M787" s="67"/>
    </row>
    <row r="788" spans="7:13">
      <c r="G788" s="67"/>
      <c r="H788" s="67"/>
      <c r="I788" s="67"/>
      <c r="J788" s="67"/>
      <c r="K788" s="67"/>
      <c r="L788" s="67"/>
      <c r="M788" s="67"/>
    </row>
    <row r="789" spans="7:13">
      <c r="G789" s="67"/>
      <c r="H789" s="67"/>
      <c r="I789" s="67"/>
      <c r="J789" s="67"/>
      <c r="K789" s="67"/>
      <c r="L789" s="67"/>
      <c r="M789" s="67"/>
    </row>
    <row r="790" spans="7:13">
      <c r="G790" s="67"/>
      <c r="H790" s="67"/>
      <c r="I790" s="67"/>
      <c r="J790" s="67"/>
      <c r="K790" s="67"/>
      <c r="L790" s="67"/>
      <c r="M790" s="67"/>
    </row>
    <row r="791" spans="7:13">
      <c r="G791" s="67"/>
      <c r="H791" s="67"/>
      <c r="I791" s="67"/>
      <c r="J791" s="67"/>
      <c r="K791" s="67"/>
      <c r="L791" s="67"/>
      <c r="M791" s="67"/>
    </row>
    <row r="792" spans="7:13">
      <c r="G792" s="67"/>
      <c r="H792" s="67"/>
      <c r="I792" s="67"/>
      <c r="J792" s="67"/>
      <c r="K792" s="67"/>
      <c r="L792" s="67"/>
      <c r="M792" s="67"/>
    </row>
    <row r="793" spans="7:13">
      <c r="G793" s="67"/>
      <c r="H793" s="67"/>
      <c r="I793" s="67"/>
      <c r="J793" s="67"/>
      <c r="K793" s="67"/>
      <c r="L793" s="67"/>
      <c r="M793" s="67"/>
    </row>
    <row r="794" spans="7:13">
      <c r="G794" s="67"/>
      <c r="H794" s="67"/>
      <c r="I794" s="67"/>
      <c r="J794" s="67"/>
      <c r="K794" s="67"/>
      <c r="L794" s="67"/>
      <c r="M794" s="67"/>
    </row>
    <row r="795" spans="7:13">
      <c r="G795" s="67"/>
      <c r="H795" s="67"/>
      <c r="I795" s="67"/>
      <c r="J795" s="67"/>
      <c r="K795" s="67"/>
      <c r="L795" s="67"/>
      <c r="M795" s="67"/>
    </row>
    <row r="796" spans="7:13">
      <c r="G796" s="67"/>
      <c r="H796" s="67"/>
      <c r="I796" s="67"/>
      <c r="J796" s="67"/>
      <c r="K796" s="67"/>
      <c r="L796" s="67"/>
      <c r="M796" s="67"/>
    </row>
    <row r="797" spans="7:13">
      <c r="G797" s="67"/>
      <c r="H797" s="67"/>
      <c r="I797" s="67"/>
      <c r="J797" s="67"/>
      <c r="K797" s="67"/>
      <c r="L797" s="67"/>
      <c r="M797" s="67"/>
    </row>
    <row r="798" spans="7:13">
      <c r="G798" s="67"/>
      <c r="H798" s="67"/>
      <c r="I798" s="67"/>
      <c r="J798" s="67"/>
      <c r="K798" s="67"/>
      <c r="L798" s="67"/>
      <c r="M798" s="67"/>
    </row>
    <row r="799" spans="7:13">
      <c r="G799" s="67"/>
      <c r="H799" s="67"/>
      <c r="I799" s="67"/>
      <c r="J799" s="67"/>
      <c r="K799" s="67"/>
      <c r="L799" s="67"/>
      <c r="M799" s="67"/>
    </row>
    <row r="800" spans="7:13">
      <c r="G800" s="67"/>
      <c r="H800" s="67"/>
      <c r="I800" s="67"/>
      <c r="J800" s="67"/>
      <c r="K800" s="67"/>
      <c r="L800" s="67"/>
      <c r="M800" s="67"/>
    </row>
    <row r="801" spans="7:13">
      <c r="G801" s="67"/>
      <c r="H801" s="67"/>
      <c r="I801" s="67"/>
      <c r="J801" s="67"/>
      <c r="K801" s="67"/>
      <c r="L801" s="67"/>
      <c r="M801" s="67"/>
    </row>
    <row r="802" spans="7:13">
      <c r="G802" s="67"/>
      <c r="H802" s="67"/>
      <c r="I802" s="67"/>
      <c r="J802" s="67"/>
      <c r="K802" s="67"/>
      <c r="L802" s="67"/>
      <c r="M802" s="67"/>
    </row>
    <row r="803" spans="7:13">
      <c r="G803" s="67"/>
      <c r="H803" s="67"/>
      <c r="I803" s="67"/>
      <c r="J803" s="67"/>
      <c r="K803" s="67"/>
      <c r="L803" s="67"/>
      <c r="M803" s="67"/>
    </row>
    <row r="804" spans="7:13">
      <c r="G804" s="67"/>
      <c r="H804" s="67"/>
      <c r="I804" s="67"/>
      <c r="J804" s="67"/>
      <c r="K804" s="67"/>
      <c r="L804" s="67"/>
      <c r="M804" s="67"/>
    </row>
    <row r="805" spans="7:13">
      <c r="G805" s="67"/>
      <c r="H805" s="67"/>
      <c r="I805" s="67"/>
      <c r="J805" s="67"/>
      <c r="K805" s="67"/>
      <c r="L805" s="67"/>
      <c r="M805" s="67"/>
    </row>
    <row r="806" spans="7:13">
      <c r="G806" s="67"/>
      <c r="H806" s="67"/>
      <c r="I806" s="67"/>
      <c r="J806" s="67"/>
      <c r="K806" s="67"/>
      <c r="L806" s="67"/>
      <c r="M806" s="67"/>
    </row>
    <row r="807" spans="7:13">
      <c r="G807" s="67"/>
      <c r="H807" s="67"/>
      <c r="I807" s="67"/>
      <c r="J807" s="67"/>
      <c r="K807" s="67"/>
      <c r="L807" s="67"/>
      <c r="M807" s="67"/>
    </row>
    <row r="808" spans="7:13">
      <c r="G808" s="67"/>
      <c r="H808" s="67"/>
      <c r="I808" s="67"/>
      <c r="J808" s="67"/>
      <c r="K808" s="67"/>
      <c r="L808" s="67"/>
      <c r="M808" s="67"/>
    </row>
    <row r="809" spans="7:13">
      <c r="G809" s="67"/>
      <c r="H809" s="67"/>
      <c r="I809" s="67"/>
      <c r="J809" s="67"/>
      <c r="K809" s="67"/>
      <c r="L809" s="67"/>
      <c r="M809" s="67"/>
    </row>
    <row r="810" spans="7:13">
      <c r="G810" s="67"/>
      <c r="H810" s="67"/>
      <c r="I810" s="67"/>
      <c r="J810" s="67"/>
      <c r="K810" s="67"/>
      <c r="L810" s="67"/>
      <c r="M810" s="67"/>
    </row>
    <row r="811" spans="7:13">
      <c r="G811" s="67"/>
      <c r="H811" s="67"/>
      <c r="I811" s="67"/>
      <c r="J811" s="67"/>
      <c r="K811" s="67"/>
      <c r="L811" s="67"/>
      <c r="M811" s="67"/>
    </row>
    <row r="812" spans="7:13">
      <c r="G812" s="67"/>
      <c r="H812" s="67"/>
      <c r="I812" s="67"/>
      <c r="J812" s="67"/>
      <c r="K812" s="67"/>
      <c r="L812" s="67"/>
      <c r="M812" s="67"/>
    </row>
    <row r="813" spans="7:13">
      <c r="G813" s="67"/>
      <c r="H813" s="67"/>
      <c r="I813" s="67"/>
      <c r="J813" s="67"/>
      <c r="K813" s="67"/>
      <c r="L813" s="67"/>
      <c r="M813" s="67"/>
    </row>
    <row r="814" spans="7:13">
      <c r="G814" s="67"/>
      <c r="H814" s="67"/>
      <c r="I814" s="67"/>
      <c r="J814" s="67"/>
      <c r="K814" s="67"/>
      <c r="L814" s="67"/>
      <c r="M814" s="67"/>
    </row>
    <row r="815" spans="7:13">
      <c r="G815" s="67"/>
      <c r="H815" s="67"/>
      <c r="I815" s="67"/>
      <c r="J815" s="67"/>
      <c r="K815" s="67"/>
      <c r="L815" s="67"/>
      <c r="M815" s="67"/>
    </row>
    <row r="816" spans="7:13">
      <c r="G816" s="67"/>
      <c r="H816" s="67"/>
      <c r="I816" s="67"/>
      <c r="J816" s="67"/>
      <c r="K816" s="67"/>
      <c r="L816" s="67"/>
      <c r="M816" s="67"/>
    </row>
    <row r="817" spans="7:13">
      <c r="G817" s="67"/>
      <c r="H817" s="67"/>
      <c r="I817" s="67"/>
      <c r="J817" s="67"/>
      <c r="K817" s="67"/>
      <c r="L817" s="67"/>
      <c r="M817" s="67"/>
    </row>
    <row r="818" spans="7:13">
      <c r="G818" s="67"/>
      <c r="H818" s="67"/>
      <c r="I818" s="67"/>
      <c r="J818" s="67"/>
      <c r="K818" s="67"/>
      <c r="L818" s="67"/>
      <c r="M818" s="67"/>
    </row>
    <row r="819" spans="7:13">
      <c r="G819" s="67"/>
      <c r="H819" s="67"/>
      <c r="I819" s="67"/>
      <c r="J819" s="67"/>
      <c r="K819" s="67"/>
      <c r="L819" s="67"/>
      <c r="M819" s="67"/>
    </row>
    <row r="820" spans="7:13">
      <c r="G820" s="67"/>
      <c r="H820" s="67"/>
      <c r="I820" s="67"/>
      <c r="J820" s="67"/>
      <c r="K820" s="67"/>
      <c r="L820" s="67"/>
      <c r="M820" s="67"/>
    </row>
    <row r="821" spans="7:13">
      <c r="G821" s="67"/>
      <c r="H821" s="67"/>
      <c r="I821" s="67"/>
      <c r="J821" s="67"/>
      <c r="K821" s="67"/>
      <c r="L821" s="67"/>
      <c r="M821" s="67"/>
    </row>
    <row r="822" spans="7:13">
      <c r="G822" s="67"/>
      <c r="H822" s="67"/>
      <c r="I822" s="67"/>
      <c r="J822" s="67"/>
      <c r="K822" s="67"/>
      <c r="L822" s="67"/>
      <c r="M822" s="67"/>
    </row>
    <row r="823" spans="7:13">
      <c r="G823" s="67"/>
      <c r="H823" s="67"/>
      <c r="I823" s="67"/>
      <c r="J823" s="67"/>
      <c r="K823" s="67"/>
      <c r="L823" s="67"/>
      <c r="M823" s="67"/>
    </row>
    <row r="824" spans="7:13">
      <c r="G824" s="67"/>
      <c r="H824" s="67"/>
      <c r="I824" s="67"/>
      <c r="J824" s="67"/>
      <c r="K824" s="67"/>
      <c r="L824" s="67"/>
      <c r="M824" s="67"/>
    </row>
    <row r="825" spans="7:13">
      <c r="G825" s="67"/>
      <c r="H825" s="67"/>
      <c r="I825" s="67"/>
      <c r="J825" s="67"/>
      <c r="K825" s="67"/>
      <c r="L825" s="67"/>
      <c r="M825" s="67"/>
    </row>
    <row r="826" spans="7:13">
      <c r="G826" s="67"/>
      <c r="H826" s="67"/>
      <c r="I826" s="67"/>
      <c r="J826" s="67"/>
      <c r="K826" s="67"/>
      <c r="L826" s="67"/>
      <c r="M826" s="67"/>
    </row>
    <row r="827" spans="7:13">
      <c r="G827" s="67"/>
      <c r="H827" s="67"/>
      <c r="I827" s="67"/>
      <c r="J827" s="67"/>
      <c r="K827" s="67"/>
      <c r="L827" s="67"/>
      <c r="M827" s="67"/>
    </row>
    <row r="828" spans="7:13">
      <c r="G828" s="67"/>
      <c r="H828" s="67"/>
      <c r="I828" s="67"/>
      <c r="J828" s="67"/>
      <c r="K828" s="67"/>
      <c r="L828" s="67"/>
      <c r="M828" s="67"/>
    </row>
    <row r="829" spans="7:13">
      <c r="G829" s="67"/>
      <c r="H829" s="67"/>
      <c r="I829" s="67"/>
      <c r="J829" s="67"/>
      <c r="K829" s="67"/>
      <c r="L829" s="67"/>
      <c r="M829" s="67"/>
    </row>
    <row r="830" spans="7:13">
      <c r="G830" s="67"/>
      <c r="H830" s="67"/>
      <c r="I830" s="67"/>
      <c r="J830" s="67"/>
      <c r="K830" s="67"/>
      <c r="L830" s="67"/>
      <c r="M830" s="67"/>
    </row>
    <row r="831" spans="7:13">
      <c r="G831" s="67"/>
      <c r="H831" s="67"/>
      <c r="I831" s="67"/>
      <c r="J831" s="67"/>
      <c r="K831" s="67"/>
      <c r="L831" s="67"/>
      <c r="M831" s="67"/>
    </row>
    <row r="832" spans="7:13">
      <c r="G832" s="67"/>
      <c r="H832" s="67"/>
      <c r="I832" s="67"/>
      <c r="J832" s="67"/>
      <c r="K832" s="67"/>
      <c r="L832" s="67"/>
      <c r="M832" s="67"/>
    </row>
    <row r="833" spans="7:13">
      <c r="G833" s="67"/>
      <c r="H833" s="67"/>
      <c r="I833" s="67"/>
      <c r="J833" s="67"/>
      <c r="K833" s="67"/>
      <c r="L833" s="67"/>
      <c r="M833" s="67"/>
    </row>
    <row r="834" spans="7:13">
      <c r="G834" s="67"/>
      <c r="H834" s="67"/>
      <c r="I834" s="67"/>
      <c r="J834" s="67"/>
      <c r="K834" s="67"/>
      <c r="L834" s="67"/>
      <c r="M834" s="67"/>
    </row>
    <row r="835" spans="7:13">
      <c r="G835" s="67"/>
      <c r="H835" s="67"/>
      <c r="I835" s="67"/>
      <c r="J835" s="67"/>
      <c r="K835" s="67"/>
      <c r="L835" s="67"/>
      <c r="M835" s="67"/>
    </row>
    <row r="836" spans="7:13">
      <c r="G836" s="67"/>
      <c r="H836" s="67"/>
      <c r="I836" s="67"/>
      <c r="J836" s="67"/>
      <c r="K836" s="67"/>
      <c r="L836" s="67"/>
      <c r="M836" s="67"/>
    </row>
    <row r="837" spans="7:13">
      <c r="G837" s="67"/>
      <c r="H837" s="67"/>
      <c r="I837" s="67"/>
      <c r="J837" s="67"/>
      <c r="K837" s="67"/>
      <c r="L837" s="67"/>
      <c r="M837" s="67"/>
    </row>
    <row r="838" spans="7:13">
      <c r="G838" s="67"/>
      <c r="H838" s="67"/>
      <c r="I838" s="67"/>
      <c r="J838" s="67"/>
      <c r="K838" s="67"/>
      <c r="L838" s="67"/>
      <c r="M838" s="67"/>
    </row>
    <row r="839" spans="7:13">
      <c r="G839" s="67"/>
      <c r="H839" s="67"/>
      <c r="I839" s="67"/>
      <c r="J839" s="67"/>
      <c r="K839" s="67"/>
      <c r="L839" s="67"/>
      <c r="M839" s="67"/>
    </row>
    <row r="840" spans="7:13">
      <c r="G840" s="67"/>
      <c r="H840" s="67"/>
      <c r="I840" s="67"/>
      <c r="J840" s="67"/>
      <c r="K840" s="67"/>
      <c r="L840" s="67"/>
      <c r="M840" s="67"/>
    </row>
    <row r="841" spans="7:13">
      <c r="G841" s="67"/>
      <c r="H841" s="67"/>
      <c r="I841" s="67"/>
      <c r="J841" s="67"/>
      <c r="K841" s="67"/>
      <c r="L841" s="67"/>
      <c r="M841" s="67"/>
    </row>
    <row r="842" spans="7:13">
      <c r="G842" s="67"/>
      <c r="H842" s="67"/>
      <c r="I842" s="67"/>
      <c r="J842" s="67"/>
      <c r="K842" s="67"/>
      <c r="L842" s="67"/>
      <c r="M842" s="67"/>
    </row>
    <row r="843" spans="7:13">
      <c r="G843" s="67"/>
      <c r="H843" s="67"/>
      <c r="I843" s="67"/>
      <c r="J843" s="67"/>
      <c r="K843" s="67"/>
      <c r="L843" s="67"/>
      <c r="M843" s="67"/>
    </row>
    <row r="844" spans="7:13">
      <c r="G844" s="67"/>
      <c r="H844" s="67"/>
      <c r="I844" s="67"/>
      <c r="J844" s="67"/>
      <c r="K844" s="67"/>
      <c r="L844" s="67"/>
      <c r="M844" s="67"/>
    </row>
    <row r="845" spans="7:13">
      <c r="G845" s="67"/>
      <c r="H845" s="67"/>
      <c r="I845" s="67"/>
      <c r="J845" s="67"/>
      <c r="K845" s="67"/>
      <c r="L845" s="67"/>
      <c r="M845" s="67"/>
    </row>
    <row r="846" spans="7:13">
      <c r="G846" s="67"/>
      <c r="H846" s="67"/>
      <c r="I846" s="67"/>
      <c r="J846" s="67"/>
      <c r="K846" s="67"/>
      <c r="L846" s="67"/>
      <c r="M846" s="67"/>
    </row>
    <row r="847" spans="7:13">
      <c r="G847" s="67"/>
      <c r="H847" s="67"/>
      <c r="I847" s="67"/>
      <c r="J847" s="67"/>
      <c r="K847" s="67"/>
      <c r="L847" s="67"/>
      <c r="M847" s="67"/>
    </row>
    <row r="848" spans="7:13">
      <c r="G848" s="67"/>
      <c r="H848" s="67"/>
      <c r="I848" s="67"/>
      <c r="J848" s="67"/>
      <c r="K848" s="67"/>
      <c r="L848" s="67"/>
      <c r="M848" s="67"/>
    </row>
    <row r="849" spans="7:13">
      <c r="G849" s="67"/>
      <c r="H849" s="67"/>
      <c r="I849" s="67"/>
      <c r="J849" s="67"/>
      <c r="K849" s="67"/>
      <c r="L849" s="67"/>
      <c r="M849" s="67"/>
    </row>
    <row r="850" spans="7:13">
      <c r="G850" s="67"/>
      <c r="H850" s="67"/>
      <c r="I850" s="67"/>
      <c r="J850" s="67"/>
      <c r="K850" s="67"/>
      <c r="L850" s="67"/>
      <c r="M850" s="67"/>
    </row>
    <row r="851" spans="7:13">
      <c r="G851" s="67"/>
      <c r="H851" s="67"/>
      <c r="I851" s="67"/>
      <c r="J851" s="67"/>
      <c r="K851" s="67"/>
      <c r="L851" s="67"/>
      <c r="M851" s="67"/>
    </row>
    <row r="852" spans="7:13">
      <c r="G852" s="67"/>
      <c r="H852" s="67"/>
      <c r="I852" s="67"/>
      <c r="J852" s="67"/>
      <c r="K852" s="67"/>
      <c r="L852" s="67"/>
      <c r="M852" s="67"/>
    </row>
    <row r="853" spans="7:13">
      <c r="G853" s="67"/>
      <c r="H853" s="67"/>
      <c r="I853" s="67"/>
      <c r="J853" s="67"/>
      <c r="K853" s="67"/>
      <c r="L853" s="67"/>
      <c r="M853" s="67"/>
    </row>
    <row r="854" spans="7:13">
      <c r="G854" s="67"/>
      <c r="H854" s="67"/>
      <c r="I854" s="67"/>
      <c r="J854" s="67"/>
      <c r="K854" s="67"/>
      <c r="L854" s="67"/>
      <c r="M854" s="67"/>
    </row>
    <row r="855" spans="7:13">
      <c r="G855" s="67"/>
      <c r="H855" s="67"/>
      <c r="I855" s="67"/>
      <c r="J855" s="67"/>
      <c r="K855" s="67"/>
      <c r="L855" s="67"/>
      <c r="M855" s="67"/>
    </row>
    <row r="856" spans="7:13">
      <c r="G856" s="67"/>
      <c r="H856" s="67"/>
      <c r="I856" s="67"/>
      <c r="J856" s="67"/>
      <c r="K856" s="67"/>
      <c r="L856" s="67"/>
      <c r="M856" s="67"/>
    </row>
    <row r="857" spans="7:13">
      <c r="G857" s="67"/>
      <c r="H857" s="67"/>
      <c r="I857" s="67"/>
      <c r="J857" s="67"/>
      <c r="K857" s="67"/>
      <c r="L857" s="67"/>
      <c r="M857" s="67"/>
    </row>
    <row r="858" spans="7:13">
      <c r="G858" s="67"/>
      <c r="H858" s="67"/>
      <c r="I858" s="67"/>
      <c r="J858" s="67"/>
      <c r="K858" s="67"/>
      <c r="L858" s="67"/>
      <c r="M858" s="67"/>
    </row>
    <row r="859" spans="7:13">
      <c r="G859" s="67"/>
      <c r="H859" s="67"/>
      <c r="I859" s="67"/>
      <c r="J859" s="67"/>
      <c r="K859" s="67"/>
      <c r="L859" s="67"/>
      <c r="M859" s="67"/>
    </row>
    <row r="860" spans="7:13">
      <c r="G860" s="67"/>
      <c r="H860" s="67"/>
      <c r="I860" s="67"/>
      <c r="J860" s="67"/>
      <c r="K860" s="67"/>
      <c r="L860" s="67"/>
      <c r="M860" s="67"/>
    </row>
    <row r="861" spans="7:13">
      <c r="G861" s="67"/>
      <c r="H861" s="67"/>
      <c r="I861" s="67"/>
      <c r="J861" s="67"/>
      <c r="K861" s="67"/>
      <c r="L861" s="67"/>
      <c r="M861" s="67"/>
    </row>
    <row r="862" spans="7:13">
      <c r="G862" s="67"/>
      <c r="H862" s="67"/>
      <c r="I862" s="67"/>
      <c r="J862" s="67"/>
      <c r="K862" s="67"/>
      <c r="L862" s="67"/>
      <c r="M862" s="67"/>
    </row>
    <row r="863" spans="7:13">
      <c r="G863" s="67"/>
      <c r="H863" s="67"/>
      <c r="I863" s="67"/>
      <c r="J863" s="67"/>
      <c r="K863" s="67"/>
      <c r="L863" s="67"/>
      <c r="M863" s="67"/>
    </row>
    <row r="864" spans="7:13">
      <c r="G864" s="67"/>
      <c r="H864" s="67"/>
      <c r="I864" s="67"/>
      <c r="J864" s="67"/>
      <c r="K864" s="67"/>
      <c r="L864" s="67"/>
      <c r="M864" s="67"/>
    </row>
    <row r="865" spans="7:13">
      <c r="G865" s="67"/>
      <c r="H865" s="67"/>
      <c r="I865" s="67"/>
      <c r="J865" s="67"/>
      <c r="K865" s="67"/>
      <c r="L865" s="67"/>
      <c r="M865" s="67"/>
    </row>
    <row r="866" spans="7:13">
      <c r="G866" s="67"/>
      <c r="H866" s="67"/>
      <c r="I866" s="67"/>
      <c r="J866" s="67"/>
      <c r="K866" s="67"/>
      <c r="L866" s="67"/>
      <c r="M866" s="67"/>
    </row>
    <row r="867" spans="7:13">
      <c r="G867" s="67"/>
      <c r="H867" s="67"/>
      <c r="I867" s="67"/>
      <c r="J867" s="67"/>
      <c r="K867" s="67"/>
      <c r="L867" s="67"/>
      <c r="M867" s="67"/>
    </row>
    <row r="868" spans="7:13">
      <c r="G868" s="67"/>
      <c r="H868" s="67"/>
      <c r="I868" s="67"/>
      <c r="J868" s="67"/>
      <c r="K868" s="67"/>
      <c r="L868" s="67"/>
      <c r="M868" s="67"/>
    </row>
    <row r="869" spans="7:13">
      <c r="G869" s="67"/>
      <c r="H869" s="67"/>
      <c r="I869" s="67"/>
      <c r="J869" s="67"/>
      <c r="K869" s="67"/>
      <c r="L869" s="67"/>
      <c r="M869" s="67"/>
    </row>
    <row r="870" spans="7:13">
      <c r="G870" s="67"/>
      <c r="H870" s="67"/>
      <c r="I870" s="67"/>
      <c r="J870" s="67"/>
      <c r="K870" s="67"/>
      <c r="L870" s="67"/>
      <c r="M870" s="67"/>
    </row>
    <row r="871" spans="7:13">
      <c r="G871" s="67"/>
      <c r="H871" s="67"/>
      <c r="I871" s="67"/>
      <c r="J871" s="67"/>
      <c r="K871" s="67"/>
      <c r="L871" s="67"/>
      <c r="M871" s="67"/>
    </row>
    <row r="872" spans="7:13">
      <c r="G872" s="67"/>
      <c r="H872" s="67"/>
      <c r="I872" s="67"/>
      <c r="J872" s="67"/>
      <c r="K872" s="67"/>
    </row>
    <row r="873" spans="7:13">
      <c r="G873" s="67"/>
      <c r="H873" s="67"/>
      <c r="I873" s="67"/>
      <c r="J873" s="67"/>
      <c r="K873" s="67"/>
    </row>
    <row r="874" spans="7:13">
      <c r="G874" s="67"/>
      <c r="H874" s="67"/>
      <c r="I874" s="67"/>
      <c r="J874" s="67"/>
      <c r="K874" s="67"/>
    </row>
    <row r="875" spans="7:13">
      <c r="G875" s="67"/>
      <c r="H875" s="67"/>
      <c r="I875" s="67"/>
      <c r="J875" s="67"/>
      <c r="K875" s="67"/>
    </row>
    <row r="876" spans="7:13">
      <c r="G876" s="67"/>
      <c r="H876" s="67"/>
      <c r="I876" s="67"/>
      <c r="J876" s="67"/>
      <c r="K876" s="67"/>
    </row>
    <row r="877" spans="7:13">
      <c r="G877" s="67"/>
      <c r="H877" s="67"/>
      <c r="I877" s="67"/>
      <c r="J877" s="67"/>
      <c r="K877" s="67"/>
    </row>
    <row r="878" spans="7:13">
      <c r="G878" s="67"/>
      <c r="H878" s="67"/>
      <c r="I878" s="67"/>
      <c r="J878" s="67"/>
      <c r="K878" s="67"/>
    </row>
    <row r="879" spans="7:13">
      <c r="G879" s="67"/>
      <c r="H879" s="67"/>
      <c r="I879" s="67"/>
      <c r="J879" s="67"/>
      <c r="K879" s="67"/>
    </row>
    <row r="880" spans="7:13">
      <c r="G880" s="67"/>
      <c r="H880" s="67"/>
      <c r="I880" s="67"/>
      <c r="J880" s="67"/>
      <c r="K880" s="67"/>
    </row>
    <row r="881" spans="7:11">
      <c r="G881" s="67"/>
      <c r="H881" s="67"/>
      <c r="I881" s="67"/>
      <c r="J881" s="67"/>
      <c r="K881" s="67"/>
    </row>
    <row r="882" spans="7:11">
      <c r="G882" s="67"/>
      <c r="H882" s="67"/>
      <c r="I882" s="67"/>
      <c r="J882" s="67"/>
      <c r="K882" s="67"/>
    </row>
    <row r="883" spans="7:11">
      <c r="G883" s="67"/>
      <c r="H883" s="67"/>
      <c r="I883" s="67"/>
      <c r="J883" s="67"/>
      <c r="K883" s="67"/>
    </row>
    <row r="884" spans="7:11">
      <c r="G884" s="67"/>
      <c r="H884" s="67"/>
      <c r="I884" s="67"/>
      <c r="J884" s="67"/>
      <c r="K884" s="67"/>
    </row>
    <row r="885" spans="7:11">
      <c r="G885" s="67"/>
      <c r="H885" s="67"/>
      <c r="I885" s="67"/>
      <c r="J885" s="67"/>
      <c r="K885" s="67"/>
    </row>
    <row r="886" spans="7:11">
      <c r="G886" s="67"/>
      <c r="H886" s="67"/>
      <c r="I886" s="67"/>
      <c r="J886" s="67"/>
      <c r="K886" s="67"/>
    </row>
    <row r="887" spans="7:11">
      <c r="G887" s="67"/>
      <c r="H887" s="67"/>
      <c r="I887" s="67"/>
      <c r="J887" s="67"/>
      <c r="K887" s="67"/>
    </row>
    <row r="888" spans="7:11">
      <c r="G888" s="67"/>
      <c r="H888" s="67"/>
      <c r="I888" s="67"/>
      <c r="J888" s="67"/>
      <c r="K888" s="67"/>
    </row>
    <row r="889" spans="7:11">
      <c r="G889" s="67"/>
      <c r="H889" s="67"/>
      <c r="I889" s="67"/>
      <c r="J889" s="67"/>
      <c r="K889" s="67"/>
    </row>
    <row r="890" spans="7:11">
      <c r="G890" s="67"/>
      <c r="H890" s="67"/>
      <c r="I890" s="67"/>
      <c r="J890" s="67"/>
      <c r="K890" s="67"/>
    </row>
    <row r="891" spans="7:11">
      <c r="G891" s="67"/>
      <c r="H891" s="67"/>
      <c r="I891" s="67"/>
      <c r="J891" s="67"/>
      <c r="K891" s="67"/>
    </row>
    <row r="892" spans="7:11">
      <c r="G892" s="67"/>
      <c r="H892" s="67"/>
      <c r="I892" s="67"/>
      <c r="J892" s="67"/>
      <c r="K892" s="67"/>
    </row>
    <row r="893" spans="7:11">
      <c r="G893" s="67"/>
      <c r="H893" s="67"/>
      <c r="I893" s="67"/>
      <c r="J893" s="67"/>
      <c r="K893" s="67"/>
    </row>
    <row r="894" spans="7:11">
      <c r="G894" s="67"/>
      <c r="H894" s="67"/>
      <c r="I894" s="67"/>
      <c r="J894" s="67"/>
      <c r="K894" s="67"/>
    </row>
    <row r="895" spans="7:11">
      <c r="G895" s="67"/>
      <c r="H895" s="67"/>
      <c r="I895" s="67"/>
      <c r="J895" s="67"/>
      <c r="K895" s="67"/>
    </row>
    <row r="896" spans="7:11">
      <c r="G896" s="67"/>
      <c r="H896" s="67"/>
      <c r="I896" s="67"/>
      <c r="J896" s="67"/>
      <c r="K896" s="67"/>
    </row>
    <row r="897" spans="7:11">
      <c r="G897" s="67"/>
      <c r="H897" s="67"/>
      <c r="I897" s="67"/>
      <c r="J897" s="67"/>
      <c r="K897" s="67"/>
    </row>
    <row r="898" spans="7:11">
      <c r="G898" s="67"/>
      <c r="H898" s="67"/>
      <c r="I898" s="67"/>
      <c r="J898" s="67"/>
      <c r="K898" s="67"/>
    </row>
    <row r="899" spans="7:11">
      <c r="G899" s="67"/>
      <c r="H899" s="67"/>
      <c r="I899" s="67"/>
      <c r="J899" s="67"/>
      <c r="K899" s="67"/>
    </row>
    <row r="900" spans="7:11">
      <c r="G900" s="67"/>
      <c r="H900" s="67"/>
      <c r="I900" s="67"/>
      <c r="J900" s="67"/>
      <c r="K900" s="67"/>
    </row>
    <row r="901" spans="7:11">
      <c r="G901" s="67"/>
      <c r="H901" s="67"/>
      <c r="I901" s="67"/>
      <c r="J901" s="67"/>
      <c r="K901" s="67"/>
    </row>
    <row r="902" spans="7:11">
      <c r="G902" s="67"/>
      <c r="H902" s="67"/>
      <c r="I902" s="67"/>
      <c r="J902" s="67"/>
      <c r="K902" s="67"/>
    </row>
    <row r="903" spans="7:11">
      <c r="G903" s="67"/>
      <c r="H903" s="67"/>
      <c r="I903" s="67"/>
      <c r="J903" s="67"/>
      <c r="K903" s="67"/>
    </row>
    <row r="904" spans="7:11">
      <c r="G904" s="67"/>
      <c r="H904" s="67"/>
      <c r="I904" s="67"/>
      <c r="J904" s="67"/>
      <c r="K904" s="67"/>
    </row>
    <row r="905" spans="7:11">
      <c r="G905" s="67"/>
      <c r="H905" s="67"/>
      <c r="I905" s="67"/>
      <c r="J905" s="67"/>
      <c r="K905" s="67"/>
    </row>
    <row r="906" spans="7:11">
      <c r="G906" s="67"/>
      <c r="H906" s="67"/>
      <c r="I906" s="67"/>
      <c r="J906" s="67"/>
      <c r="K906" s="67"/>
    </row>
    <row r="907" spans="7:11">
      <c r="G907" s="67"/>
      <c r="H907" s="67"/>
      <c r="I907" s="67"/>
      <c r="J907" s="67"/>
      <c r="K907" s="67"/>
    </row>
    <row r="908" spans="7:11">
      <c r="G908" s="67"/>
      <c r="H908" s="67"/>
      <c r="I908" s="67"/>
      <c r="J908" s="67"/>
      <c r="K908" s="67"/>
    </row>
    <row r="909" spans="7:11">
      <c r="G909" s="67"/>
      <c r="H909" s="67"/>
      <c r="I909" s="67"/>
      <c r="J909" s="67"/>
      <c r="K909" s="67"/>
    </row>
    <row r="910" spans="7:11">
      <c r="G910" s="67"/>
      <c r="H910" s="67"/>
      <c r="I910" s="67"/>
      <c r="J910" s="67"/>
      <c r="K910" s="67"/>
    </row>
    <row r="911" spans="7:11">
      <c r="G911" s="67"/>
      <c r="H911" s="67"/>
      <c r="I911" s="67"/>
      <c r="J911" s="67"/>
      <c r="K911" s="67"/>
    </row>
    <row r="912" spans="7:11">
      <c r="G912" s="67"/>
      <c r="H912" s="67"/>
      <c r="I912" s="67"/>
      <c r="J912" s="67"/>
      <c r="K912" s="67"/>
    </row>
    <row r="913" spans="7:11">
      <c r="G913" s="67"/>
      <c r="H913" s="67"/>
      <c r="I913" s="67"/>
      <c r="J913" s="67"/>
      <c r="K913" s="67"/>
    </row>
    <row r="914" spans="7:11">
      <c r="G914" s="67"/>
      <c r="H914" s="67"/>
      <c r="I914" s="67"/>
      <c r="J914" s="67"/>
      <c r="K914" s="67"/>
    </row>
    <row r="915" spans="7:11">
      <c r="G915" s="67"/>
      <c r="H915" s="67"/>
      <c r="I915" s="67"/>
      <c r="J915" s="67"/>
      <c r="K915" s="67"/>
    </row>
    <row r="916" spans="7:11">
      <c r="G916" s="67"/>
      <c r="H916" s="67"/>
      <c r="I916" s="67"/>
      <c r="J916" s="67"/>
      <c r="K916" s="67"/>
    </row>
    <row r="917" spans="7:11">
      <c r="G917" s="67"/>
      <c r="H917" s="67"/>
      <c r="I917" s="67"/>
      <c r="J917" s="67"/>
      <c r="K917" s="67"/>
    </row>
    <row r="918" spans="7:11">
      <c r="G918" s="67"/>
      <c r="H918" s="67"/>
      <c r="I918" s="67"/>
      <c r="J918" s="67"/>
      <c r="K918" s="67"/>
    </row>
    <row r="919" spans="7:11">
      <c r="G919" s="67"/>
      <c r="H919" s="67"/>
      <c r="I919" s="67"/>
      <c r="J919" s="67"/>
      <c r="K919" s="67"/>
    </row>
    <row r="920" spans="7:11">
      <c r="G920" s="67"/>
      <c r="H920" s="67"/>
      <c r="I920" s="67"/>
      <c r="J920" s="67"/>
      <c r="K920" s="67"/>
    </row>
    <row r="921" spans="7:11">
      <c r="G921" s="67"/>
      <c r="H921" s="67"/>
      <c r="I921" s="67"/>
      <c r="J921" s="67"/>
      <c r="K921" s="67"/>
    </row>
    <row r="922" spans="7:11">
      <c r="G922" s="67"/>
      <c r="H922" s="67"/>
      <c r="I922" s="67"/>
      <c r="J922" s="67"/>
      <c r="K922" s="67"/>
    </row>
    <row r="923" spans="7:11">
      <c r="G923" s="67"/>
      <c r="H923" s="67"/>
      <c r="I923" s="67"/>
      <c r="J923" s="67"/>
      <c r="K923" s="67"/>
    </row>
    <row r="924" spans="7:11">
      <c r="G924" s="67"/>
      <c r="H924" s="67"/>
      <c r="I924" s="67"/>
      <c r="J924" s="67"/>
      <c r="K924" s="67"/>
    </row>
    <row r="925" spans="7:11">
      <c r="G925" s="67"/>
      <c r="H925" s="67"/>
      <c r="I925" s="67"/>
      <c r="J925" s="67"/>
      <c r="K925" s="67"/>
    </row>
    <row r="926" spans="7:11">
      <c r="G926" s="67"/>
      <c r="H926" s="67"/>
      <c r="I926" s="67"/>
      <c r="J926" s="67"/>
      <c r="K926" s="67"/>
    </row>
    <row r="927" spans="7:11">
      <c r="G927" s="67"/>
      <c r="H927" s="67"/>
      <c r="I927" s="67"/>
      <c r="J927" s="67"/>
      <c r="K927" s="67"/>
    </row>
    <row r="928" spans="7:11">
      <c r="G928" s="67"/>
      <c r="H928" s="67"/>
      <c r="I928" s="67"/>
      <c r="J928" s="67"/>
      <c r="K928" s="67"/>
    </row>
    <row r="929" spans="7:11">
      <c r="G929" s="67"/>
      <c r="H929" s="67"/>
      <c r="I929" s="67"/>
      <c r="J929" s="67"/>
      <c r="K929" s="67"/>
    </row>
    <row r="930" spans="7:11">
      <c r="G930" s="67"/>
      <c r="H930" s="67"/>
      <c r="I930" s="67"/>
      <c r="J930" s="67"/>
      <c r="K930" s="67"/>
    </row>
    <row r="931" spans="7:11">
      <c r="G931" s="67"/>
      <c r="H931" s="67"/>
      <c r="I931" s="67"/>
      <c r="J931" s="67"/>
      <c r="K931" s="67"/>
    </row>
    <row r="932" spans="7:11">
      <c r="G932" s="67"/>
      <c r="H932" s="67"/>
      <c r="I932" s="67"/>
      <c r="J932" s="67"/>
      <c r="K932" s="67"/>
    </row>
    <row r="933" spans="7:11">
      <c r="G933" s="67"/>
      <c r="H933" s="67"/>
      <c r="I933" s="67"/>
      <c r="J933" s="67"/>
      <c r="K933" s="67"/>
    </row>
    <row r="934" spans="7:11">
      <c r="G934" s="67"/>
      <c r="H934" s="67"/>
      <c r="I934" s="67"/>
      <c r="J934" s="67"/>
      <c r="K934" s="67"/>
    </row>
    <row r="935" spans="7:11">
      <c r="G935" s="67"/>
      <c r="H935" s="67"/>
      <c r="I935" s="67"/>
      <c r="J935" s="67"/>
      <c r="K935" s="67"/>
    </row>
    <row r="936" spans="7:11">
      <c r="G936" s="67"/>
      <c r="H936" s="67"/>
      <c r="I936" s="67"/>
      <c r="J936" s="67"/>
      <c r="K936" s="67"/>
    </row>
    <row r="937" spans="7:11">
      <c r="G937" s="67"/>
      <c r="H937" s="67"/>
      <c r="I937" s="67"/>
      <c r="J937" s="67"/>
      <c r="K937" s="67"/>
    </row>
    <row r="938" spans="7:11">
      <c r="G938" s="67"/>
      <c r="H938" s="67"/>
      <c r="I938" s="67"/>
      <c r="J938" s="67"/>
      <c r="K938" s="67"/>
    </row>
    <row r="939" spans="7:11">
      <c r="G939" s="67"/>
      <c r="H939" s="67"/>
      <c r="I939" s="67"/>
      <c r="J939" s="67"/>
      <c r="K939" s="67"/>
    </row>
    <row r="940" spans="7:11">
      <c r="G940" s="67"/>
      <c r="H940" s="67"/>
      <c r="I940" s="67"/>
      <c r="J940" s="67"/>
      <c r="K940" s="67"/>
    </row>
    <row r="941" spans="7:11">
      <c r="G941" s="67"/>
      <c r="H941" s="67"/>
      <c r="I941" s="67"/>
      <c r="J941" s="67"/>
      <c r="K941" s="67"/>
    </row>
    <row r="942" spans="7:11">
      <c r="G942" s="67"/>
      <c r="H942" s="67"/>
      <c r="I942" s="67"/>
      <c r="J942" s="67"/>
      <c r="K942" s="67"/>
    </row>
    <row r="943" spans="7:11">
      <c r="G943" s="67"/>
      <c r="H943" s="67"/>
      <c r="I943" s="67"/>
      <c r="J943" s="67"/>
      <c r="K943" s="67"/>
    </row>
    <row r="944" spans="7:11">
      <c r="G944" s="67"/>
      <c r="H944" s="67"/>
      <c r="I944" s="67"/>
      <c r="J944" s="67"/>
      <c r="K944" s="67"/>
    </row>
    <row r="945" spans="7:11">
      <c r="G945" s="67"/>
      <c r="H945" s="67"/>
      <c r="I945" s="67"/>
      <c r="J945" s="67"/>
      <c r="K945" s="67"/>
    </row>
    <row r="946" spans="7:11">
      <c r="G946" s="67"/>
      <c r="H946" s="67"/>
      <c r="I946" s="67"/>
      <c r="J946" s="67"/>
      <c r="K946" s="67"/>
    </row>
    <row r="947" spans="7:11">
      <c r="G947" s="67"/>
      <c r="H947" s="67"/>
      <c r="I947" s="67"/>
      <c r="J947" s="67"/>
      <c r="K947" s="67"/>
    </row>
    <row r="948" spans="7:11">
      <c r="G948" s="67"/>
      <c r="H948" s="67"/>
      <c r="I948" s="67"/>
      <c r="J948" s="67"/>
      <c r="K948" s="67"/>
    </row>
    <row r="949" spans="7:11">
      <c r="G949" s="67"/>
      <c r="H949" s="67"/>
      <c r="I949" s="67"/>
      <c r="J949" s="67"/>
      <c r="K949" s="67"/>
    </row>
    <row r="950" spans="7:11">
      <c r="G950" s="67"/>
      <c r="H950" s="67"/>
      <c r="I950" s="67"/>
      <c r="J950" s="67"/>
      <c r="K950" s="67"/>
    </row>
    <row r="951" spans="7:11">
      <c r="G951" s="67"/>
      <c r="H951" s="67"/>
      <c r="I951" s="67"/>
      <c r="J951" s="67"/>
      <c r="K951" s="67"/>
    </row>
    <row r="952" spans="7:11">
      <c r="G952" s="67"/>
      <c r="H952" s="67"/>
      <c r="I952" s="67"/>
      <c r="J952" s="67"/>
      <c r="K952" s="67"/>
    </row>
    <row r="953" spans="7:11">
      <c r="G953" s="67"/>
      <c r="H953" s="67"/>
      <c r="I953" s="67"/>
      <c r="J953" s="67"/>
      <c r="K953" s="67"/>
    </row>
    <row r="954" spans="7:11">
      <c r="G954" s="67"/>
      <c r="H954" s="67"/>
      <c r="I954" s="67"/>
      <c r="J954" s="67"/>
      <c r="K954" s="67"/>
    </row>
    <row r="955" spans="7:11">
      <c r="G955" s="67"/>
      <c r="H955" s="67"/>
      <c r="I955" s="67"/>
      <c r="J955" s="67"/>
      <c r="K955" s="67"/>
    </row>
    <row r="956" spans="7:11">
      <c r="G956" s="67"/>
      <c r="H956" s="67"/>
      <c r="I956" s="67"/>
      <c r="J956" s="67"/>
      <c r="K956" s="67"/>
    </row>
    <row r="957" spans="7:11">
      <c r="G957" s="67"/>
      <c r="H957" s="67"/>
      <c r="I957" s="67"/>
      <c r="J957" s="67"/>
      <c r="K957" s="67"/>
    </row>
    <row r="958" spans="7:11">
      <c r="G958" s="67"/>
      <c r="H958" s="67"/>
      <c r="I958" s="67"/>
      <c r="J958" s="67"/>
      <c r="K958" s="67"/>
    </row>
    <row r="959" spans="7:11">
      <c r="G959" s="67"/>
      <c r="H959" s="67"/>
      <c r="I959" s="67"/>
      <c r="J959" s="67"/>
      <c r="K959" s="67"/>
    </row>
    <row r="960" spans="7:11">
      <c r="G960" s="67"/>
      <c r="H960" s="67"/>
      <c r="I960" s="67"/>
      <c r="J960" s="67"/>
      <c r="K960" s="67"/>
    </row>
    <row r="961" spans="7:11">
      <c r="G961" s="67"/>
      <c r="H961" s="67"/>
      <c r="I961" s="67"/>
      <c r="J961" s="67"/>
      <c r="K961" s="67"/>
    </row>
    <row r="962" spans="7:11">
      <c r="G962" s="67"/>
      <c r="H962" s="67"/>
      <c r="I962" s="67"/>
      <c r="J962" s="67"/>
      <c r="K962" s="67"/>
    </row>
    <row r="963" spans="7:11">
      <c r="G963" s="67"/>
      <c r="H963" s="67"/>
      <c r="I963" s="67"/>
      <c r="J963" s="67"/>
      <c r="K963" s="67"/>
    </row>
    <row r="964" spans="7:11">
      <c r="G964" s="67"/>
      <c r="H964" s="67"/>
      <c r="I964" s="67"/>
      <c r="J964" s="67"/>
      <c r="K964" s="67"/>
    </row>
    <row r="965" spans="7:11">
      <c r="G965" s="67"/>
      <c r="H965" s="67"/>
      <c r="I965" s="67"/>
      <c r="J965" s="67"/>
      <c r="K965" s="67"/>
    </row>
    <row r="966" spans="7:11">
      <c r="G966" s="67"/>
      <c r="H966" s="67"/>
      <c r="I966" s="67"/>
      <c r="J966" s="67"/>
      <c r="K966" s="67"/>
    </row>
    <row r="967" spans="7:11">
      <c r="G967" s="67"/>
      <c r="H967" s="67"/>
      <c r="I967" s="67"/>
      <c r="J967" s="67"/>
      <c r="K967" s="67"/>
    </row>
    <row r="968" spans="7:11">
      <c r="G968" s="67"/>
      <c r="H968" s="67"/>
      <c r="I968" s="67"/>
      <c r="J968" s="67"/>
      <c r="K968" s="67"/>
    </row>
    <row r="969" spans="7:11">
      <c r="G969" s="67"/>
      <c r="H969" s="67"/>
      <c r="I969" s="67"/>
      <c r="J969" s="67"/>
      <c r="K969" s="67"/>
    </row>
    <row r="970" spans="7:11">
      <c r="G970" s="67"/>
      <c r="H970" s="67"/>
      <c r="I970" s="67"/>
      <c r="J970" s="67"/>
      <c r="K970" s="67"/>
    </row>
    <row r="971" spans="7:11">
      <c r="G971" s="67"/>
      <c r="H971" s="67"/>
      <c r="I971" s="67"/>
      <c r="J971" s="67"/>
      <c r="K971" s="67"/>
    </row>
    <row r="972" spans="7:11">
      <c r="G972" s="67"/>
      <c r="H972" s="67"/>
      <c r="I972" s="67"/>
      <c r="J972" s="67"/>
      <c r="K972" s="67"/>
    </row>
    <row r="973" spans="7:11">
      <c r="G973" s="67"/>
      <c r="H973" s="67"/>
      <c r="I973" s="67"/>
      <c r="J973" s="67"/>
      <c r="K973" s="67"/>
    </row>
    <row r="974" spans="7:11">
      <c r="G974" s="67"/>
      <c r="H974" s="67"/>
      <c r="I974" s="67"/>
      <c r="J974" s="67"/>
      <c r="K974" s="67"/>
    </row>
    <row r="975" spans="7:11">
      <c r="G975" s="67"/>
      <c r="H975" s="67"/>
      <c r="I975" s="67"/>
      <c r="J975" s="67"/>
      <c r="K975" s="67"/>
    </row>
    <row r="976" spans="7:11">
      <c r="G976" s="67"/>
      <c r="H976" s="67"/>
      <c r="I976" s="67"/>
      <c r="J976" s="67"/>
      <c r="K976" s="67"/>
    </row>
    <row r="977" spans="7:11">
      <c r="G977" s="67"/>
      <c r="H977" s="67"/>
      <c r="I977" s="67"/>
      <c r="J977" s="67"/>
      <c r="K977" s="67"/>
    </row>
    <row r="978" spans="7:11">
      <c r="G978" s="67"/>
      <c r="H978" s="67"/>
      <c r="I978" s="67"/>
      <c r="J978" s="67"/>
      <c r="K978" s="67"/>
    </row>
    <row r="979" spans="7:11">
      <c r="G979" s="67"/>
      <c r="H979" s="67"/>
      <c r="I979" s="67"/>
      <c r="J979" s="67"/>
      <c r="K979" s="67"/>
    </row>
    <row r="980" spans="7:11">
      <c r="G980" s="67"/>
      <c r="H980" s="67"/>
      <c r="I980" s="67"/>
      <c r="J980" s="67"/>
      <c r="K980" s="67"/>
    </row>
    <row r="981" spans="7:11">
      <c r="G981" s="67"/>
      <c r="H981" s="67"/>
      <c r="I981" s="67"/>
      <c r="J981" s="67"/>
      <c r="K981" s="67"/>
    </row>
    <row r="982" spans="7:11">
      <c r="G982" s="67"/>
      <c r="H982" s="67"/>
      <c r="I982" s="67"/>
      <c r="J982" s="67"/>
      <c r="K982" s="67"/>
    </row>
    <row r="983" spans="7:11">
      <c r="G983" s="67"/>
      <c r="H983" s="67"/>
      <c r="I983" s="67"/>
      <c r="J983" s="67"/>
      <c r="K983" s="67"/>
    </row>
    <row r="984" spans="7:11">
      <c r="G984" s="67"/>
      <c r="H984" s="67"/>
      <c r="I984" s="67"/>
      <c r="J984" s="67"/>
      <c r="K984" s="67"/>
    </row>
    <row r="985" spans="7:11">
      <c r="G985" s="67"/>
      <c r="H985" s="67"/>
      <c r="I985" s="67"/>
      <c r="J985" s="67"/>
      <c r="K985" s="67"/>
    </row>
    <row r="986" spans="7:11">
      <c r="G986" s="67"/>
      <c r="H986" s="67"/>
      <c r="I986" s="67"/>
      <c r="J986" s="67"/>
      <c r="K986" s="67"/>
    </row>
    <row r="987" spans="7:11">
      <c r="G987" s="67"/>
      <c r="H987" s="67"/>
      <c r="I987" s="67"/>
      <c r="J987" s="67"/>
      <c r="K987" s="67"/>
    </row>
    <row r="988" spans="7:11">
      <c r="G988" s="67"/>
      <c r="H988" s="67"/>
      <c r="I988" s="67"/>
      <c r="J988" s="67"/>
      <c r="K988" s="67"/>
    </row>
    <row r="989" spans="7:11">
      <c r="G989" s="67"/>
      <c r="H989" s="67"/>
      <c r="I989" s="67"/>
      <c r="J989" s="67"/>
      <c r="K989" s="67"/>
    </row>
    <row r="990" spans="7:11">
      <c r="G990" s="67"/>
      <c r="H990" s="67"/>
      <c r="I990" s="67"/>
      <c r="J990" s="67"/>
      <c r="K990" s="67"/>
    </row>
    <row r="991" spans="7:11">
      <c r="G991" s="67"/>
      <c r="H991" s="67"/>
      <c r="I991" s="67"/>
      <c r="J991" s="67"/>
      <c r="K991" s="67"/>
    </row>
    <row r="992" spans="7:11">
      <c r="G992" s="67"/>
      <c r="H992" s="67"/>
      <c r="I992" s="67"/>
      <c r="J992" s="67"/>
      <c r="K992" s="67"/>
    </row>
    <row r="993" spans="7:11">
      <c r="G993" s="67"/>
      <c r="H993" s="67"/>
      <c r="I993" s="67"/>
      <c r="J993" s="67"/>
      <c r="K993" s="67"/>
    </row>
    <row r="994" spans="7:11">
      <c r="G994" s="67"/>
      <c r="H994" s="67"/>
      <c r="I994" s="67"/>
      <c r="J994" s="67"/>
      <c r="K994" s="67"/>
    </row>
    <row r="995" spans="7:11">
      <c r="G995" s="67"/>
      <c r="H995" s="67"/>
      <c r="I995" s="67"/>
      <c r="J995" s="67"/>
      <c r="K995" s="67"/>
    </row>
    <row r="996" spans="7:11">
      <c r="G996" s="67"/>
      <c r="H996" s="67"/>
      <c r="I996" s="67"/>
      <c r="J996" s="67"/>
      <c r="K996" s="67"/>
    </row>
    <row r="997" spans="7:11">
      <c r="G997" s="67"/>
      <c r="H997" s="67"/>
      <c r="I997" s="67"/>
      <c r="J997" s="67"/>
      <c r="K997" s="67"/>
    </row>
    <row r="998" spans="7:11">
      <c r="G998" s="67"/>
      <c r="H998" s="67"/>
      <c r="I998" s="67"/>
      <c r="J998" s="67"/>
      <c r="K998" s="67"/>
    </row>
    <row r="999" spans="7:11">
      <c r="G999" s="67"/>
      <c r="H999" s="67"/>
      <c r="I999" s="67"/>
      <c r="J999" s="67"/>
      <c r="K999" s="67"/>
    </row>
    <row r="1000" spans="7:11">
      <c r="G1000" s="67"/>
      <c r="H1000" s="67"/>
      <c r="I1000" s="67"/>
      <c r="J1000" s="67"/>
      <c r="K1000" s="67"/>
    </row>
    <row r="1001" spans="7:11">
      <c r="G1001" s="67"/>
      <c r="H1001" s="67"/>
      <c r="I1001" s="67"/>
      <c r="J1001" s="67"/>
      <c r="K1001" s="67"/>
    </row>
    <row r="1002" spans="7:11">
      <c r="G1002" s="67"/>
      <c r="H1002" s="67"/>
      <c r="I1002" s="67"/>
      <c r="J1002" s="67"/>
      <c r="K1002" s="67"/>
    </row>
    <row r="1003" spans="7:11">
      <c r="G1003" s="67"/>
      <c r="H1003" s="67"/>
      <c r="I1003" s="67"/>
      <c r="J1003" s="67"/>
      <c r="K1003" s="67"/>
    </row>
    <row r="1004" spans="7:11">
      <c r="G1004" s="67"/>
      <c r="H1004" s="67"/>
      <c r="I1004" s="67"/>
      <c r="J1004" s="67"/>
      <c r="K1004" s="67"/>
    </row>
    <row r="1005" spans="7:11">
      <c r="G1005" s="67"/>
      <c r="H1005" s="67"/>
      <c r="I1005" s="67"/>
      <c r="J1005" s="67"/>
      <c r="K1005" s="67"/>
    </row>
    <row r="1006" spans="7:11">
      <c r="G1006" s="67"/>
      <c r="H1006" s="67"/>
      <c r="I1006" s="67"/>
      <c r="J1006" s="67"/>
      <c r="K1006" s="67"/>
    </row>
    <row r="1007" spans="7:11">
      <c r="G1007" s="67"/>
      <c r="H1007" s="67"/>
      <c r="I1007" s="67"/>
      <c r="J1007" s="67"/>
      <c r="K1007" s="67"/>
    </row>
    <row r="1008" spans="7:11">
      <c r="G1008" s="67"/>
      <c r="H1008" s="67"/>
      <c r="I1008" s="67"/>
      <c r="J1008" s="67"/>
      <c r="K1008" s="67"/>
    </row>
    <row r="1009" spans="7:11">
      <c r="G1009" s="67"/>
      <c r="H1009" s="67"/>
      <c r="I1009" s="67"/>
      <c r="J1009" s="67"/>
      <c r="K1009" s="67"/>
    </row>
    <row r="1010" spans="7:11">
      <c r="G1010" s="67"/>
      <c r="H1010" s="67"/>
      <c r="I1010" s="67"/>
      <c r="J1010" s="67"/>
      <c r="K1010" s="67"/>
    </row>
    <row r="1011" spans="7:11">
      <c r="G1011" s="67"/>
      <c r="H1011" s="67"/>
      <c r="I1011" s="67"/>
      <c r="J1011" s="67"/>
      <c r="K1011" s="67"/>
    </row>
    <row r="1012" spans="7:11">
      <c r="G1012" s="67"/>
      <c r="H1012" s="67"/>
      <c r="I1012" s="67"/>
      <c r="J1012" s="67"/>
      <c r="K1012" s="67"/>
    </row>
    <row r="1013" spans="7:11">
      <c r="G1013" s="67"/>
      <c r="H1013" s="67"/>
      <c r="I1013" s="67"/>
      <c r="J1013" s="67"/>
      <c r="K1013" s="67"/>
    </row>
    <row r="1014" spans="7:11">
      <c r="G1014" s="67"/>
      <c r="H1014" s="67"/>
      <c r="I1014" s="67"/>
      <c r="J1014" s="67"/>
      <c r="K1014" s="67"/>
    </row>
    <row r="1015" spans="7:11">
      <c r="G1015" s="67"/>
      <c r="H1015" s="67"/>
      <c r="I1015" s="67"/>
      <c r="J1015" s="67"/>
      <c r="K1015" s="67"/>
    </row>
    <row r="1016" spans="7:11">
      <c r="G1016" s="67"/>
      <c r="H1016" s="67"/>
      <c r="I1016" s="67"/>
      <c r="J1016" s="67"/>
      <c r="K1016" s="67"/>
    </row>
    <row r="1017" spans="7:11">
      <c r="G1017" s="67"/>
      <c r="H1017" s="67"/>
      <c r="I1017" s="67"/>
      <c r="J1017" s="67"/>
      <c r="K1017" s="67"/>
    </row>
    <row r="1018" spans="7:11">
      <c r="G1018" s="67"/>
      <c r="H1018" s="67"/>
      <c r="I1018" s="67"/>
      <c r="J1018" s="67"/>
      <c r="K1018" s="67"/>
    </row>
    <row r="1019" spans="7:11">
      <c r="G1019" s="67"/>
      <c r="H1019" s="67"/>
      <c r="I1019" s="67"/>
      <c r="J1019" s="67"/>
      <c r="K1019" s="67"/>
    </row>
    <row r="1020" spans="7:11">
      <c r="G1020" s="67"/>
      <c r="H1020" s="67"/>
      <c r="I1020" s="67"/>
      <c r="J1020" s="67"/>
      <c r="K1020" s="67"/>
    </row>
    <row r="1021" spans="7:11">
      <c r="G1021" s="67"/>
      <c r="H1021" s="67"/>
      <c r="I1021" s="67"/>
      <c r="J1021" s="67"/>
      <c r="K1021" s="67"/>
    </row>
    <row r="1022" spans="7:11">
      <c r="G1022" s="67"/>
      <c r="H1022" s="67"/>
      <c r="I1022" s="67"/>
      <c r="J1022" s="67"/>
      <c r="K1022" s="67"/>
    </row>
    <row r="1023" spans="7:11">
      <c r="G1023" s="67"/>
      <c r="H1023" s="67"/>
      <c r="I1023" s="67"/>
      <c r="J1023" s="67"/>
      <c r="K1023" s="67"/>
    </row>
    <row r="1024" spans="7:11">
      <c r="G1024" s="67"/>
      <c r="H1024" s="67"/>
      <c r="I1024" s="67"/>
      <c r="J1024" s="67"/>
      <c r="K1024" s="67"/>
    </row>
    <row r="1025" spans="7:11">
      <c r="G1025" s="67"/>
      <c r="H1025" s="67"/>
      <c r="I1025" s="67"/>
      <c r="J1025" s="67"/>
      <c r="K1025" s="67"/>
    </row>
    <row r="1026" spans="7:11">
      <c r="G1026" s="67"/>
      <c r="H1026" s="67"/>
      <c r="I1026" s="67"/>
      <c r="J1026" s="67"/>
      <c r="K1026" s="67"/>
    </row>
    <row r="1027" spans="7:11">
      <c r="G1027" s="67"/>
      <c r="H1027" s="67"/>
      <c r="I1027" s="67"/>
      <c r="J1027" s="67"/>
      <c r="K1027" s="67"/>
    </row>
    <row r="1028" spans="7:11">
      <c r="G1028" s="67"/>
      <c r="H1028" s="67"/>
      <c r="I1028" s="67"/>
      <c r="J1028" s="67"/>
      <c r="K1028" s="67"/>
    </row>
    <row r="1029" spans="7:11">
      <c r="G1029" s="67"/>
      <c r="H1029" s="67"/>
      <c r="I1029" s="67"/>
      <c r="J1029" s="67"/>
      <c r="K1029" s="67"/>
    </row>
    <row r="1030" spans="7:11">
      <c r="G1030" s="67"/>
      <c r="H1030" s="67"/>
      <c r="I1030" s="67"/>
      <c r="J1030" s="67"/>
      <c r="K1030" s="67"/>
    </row>
    <row r="1031" spans="7:11">
      <c r="G1031" s="67"/>
      <c r="H1031" s="67"/>
      <c r="I1031" s="67"/>
      <c r="J1031" s="67"/>
      <c r="K1031" s="67"/>
    </row>
    <row r="1032" spans="7:11">
      <c r="G1032" s="67"/>
      <c r="H1032" s="67"/>
      <c r="I1032" s="67"/>
      <c r="J1032" s="67"/>
      <c r="K1032" s="67"/>
    </row>
    <row r="1033" spans="7:11">
      <c r="G1033" s="67"/>
      <c r="H1033" s="67"/>
      <c r="I1033" s="67"/>
      <c r="J1033" s="67"/>
      <c r="K1033" s="67"/>
    </row>
    <row r="1034" spans="7:11">
      <c r="G1034" s="67"/>
      <c r="H1034" s="67"/>
      <c r="I1034" s="67"/>
      <c r="J1034" s="67"/>
      <c r="K1034" s="67"/>
    </row>
    <row r="1035" spans="7:11">
      <c r="G1035" s="67"/>
      <c r="H1035" s="67"/>
      <c r="I1035" s="67"/>
      <c r="J1035" s="67"/>
      <c r="K1035" s="67"/>
    </row>
    <row r="1036" spans="7:11">
      <c r="G1036" s="67"/>
      <c r="H1036" s="67"/>
      <c r="I1036" s="67"/>
      <c r="J1036" s="67"/>
      <c r="K1036" s="67"/>
    </row>
    <row r="1037" spans="7:11">
      <c r="G1037" s="67"/>
      <c r="H1037" s="67"/>
      <c r="I1037" s="67"/>
      <c r="J1037" s="67"/>
      <c r="K1037" s="67"/>
    </row>
    <row r="1038" spans="7:11">
      <c r="G1038" s="67"/>
      <c r="H1038" s="67"/>
      <c r="I1038" s="67"/>
      <c r="J1038" s="67"/>
      <c r="K1038" s="67"/>
    </row>
    <row r="1039" spans="7:11">
      <c r="G1039" s="67"/>
      <c r="H1039" s="67"/>
      <c r="I1039" s="67"/>
      <c r="J1039" s="67"/>
      <c r="K1039" s="67"/>
    </row>
    <row r="1040" spans="7:11">
      <c r="G1040" s="67"/>
      <c r="H1040" s="67"/>
      <c r="I1040" s="67"/>
      <c r="J1040" s="67"/>
      <c r="K1040" s="67"/>
    </row>
    <row r="1041" spans="7:11">
      <c r="G1041" s="67"/>
      <c r="H1041" s="67"/>
      <c r="I1041" s="67"/>
      <c r="J1041" s="67"/>
      <c r="K1041" s="67"/>
    </row>
    <row r="1042" spans="7:11">
      <c r="G1042" s="67"/>
      <c r="H1042" s="67"/>
      <c r="I1042" s="67"/>
      <c r="J1042" s="67"/>
      <c r="K1042" s="67"/>
    </row>
    <row r="1043" spans="7:11">
      <c r="G1043" s="67"/>
      <c r="H1043" s="67"/>
      <c r="I1043" s="67"/>
      <c r="J1043" s="67"/>
      <c r="K1043" s="67"/>
    </row>
    <row r="1044" spans="7:11">
      <c r="G1044" s="67"/>
      <c r="H1044" s="67"/>
      <c r="I1044" s="67"/>
      <c r="J1044" s="67"/>
      <c r="K1044" s="67"/>
    </row>
    <row r="1045" spans="7:11">
      <c r="G1045" s="67"/>
      <c r="H1045" s="67"/>
      <c r="I1045" s="67"/>
      <c r="J1045" s="67"/>
      <c r="K1045" s="67"/>
    </row>
    <row r="1046" spans="7:11">
      <c r="G1046" s="67"/>
      <c r="H1046" s="67"/>
      <c r="I1046" s="67"/>
      <c r="J1046" s="67"/>
      <c r="K1046" s="67"/>
    </row>
    <row r="1047" spans="7:11">
      <c r="G1047" s="67"/>
      <c r="H1047" s="67"/>
      <c r="I1047" s="67"/>
      <c r="J1047" s="67"/>
      <c r="K1047" s="67"/>
    </row>
    <row r="1048" spans="7:11">
      <c r="G1048" s="67"/>
      <c r="H1048" s="67"/>
      <c r="I1048" s="67"/>
      <c r="J1048" s="67"/>
      <c r="K1048" s="67"/>
    </row>
    <row r="1049" spans="7:11">
      <c r="G1049" s="67"/>
      <c r="H1049" s="67"/>
      <c r="I1049" s="67"/>
      <c r="J1049" s="67"/>
      <c r="K1049" s="67"/>
    </row>
    <row r="1050" spans="7:11">
      <c r="G1050" s="67"/>
      <c r="H1050" s="67"/>
      <c r="I1050" s="67"/>
      <c r="J1050" s="67"/>
      <c r="K1050" s="67"/>
    </row>
    <row r="1051" spans="7:11">
      <c r="G1051" s="67"/>
      <c r="H1051" s="67"/>
      <c r="I1051" s="67"/>
      <c r="J1051" s="67"/>
      <c r="K1051" s="67"/>
    </row>
    <row r="1052" spans="7:11">
      <c r="G1052" s="67"/>
      <c r="H1052" s="67"/>
      <c r="I1052" s="67"/>
      <c r="J1052" s="67"/>
      <c r="K1052" s="67"/>
    </row>
    <row r="1053" spans="7:11">
      <c r="G1053" s="67"/>
      <c r="H1053" s="67"/>
      <c r="I1053" s="67"/>
      <c r="J1053" s="67"/>
      <c r="K1053" s="67"/>
    </row>
    <row r="1054" spans="7:11">
      <c r="G1054" s="67"/>
      <c r="H1054" s="67"/>
      <c r="I1054" s="67"/>
      <c r="J1054" s="67"/>
      <c r="K1054" s="67"/>
    </row>
    <row r="1055" spans="7:11">
      <c r="G1055" s="67"/>
      <c r="H1055" s="67"/>
      <c r="I1055" s="67"/>
      <c r="J1055" s="67"/>
      <c r="K1055" s="67"/>
    </row>
    <row r="1056" spans="7:11">
      <c r="G1056" s="67"/>
      <c r="H1056" s="67"/>
      <c r="I1056" s="67"/>
      <c r="J1056" s="67"/>
      <c r="K1056" s="67"/>
    </row>
    <row r="1057" spans="7:11">
      <c r="G1057" s="67"/>
      <c r="H1057" s="67"/>
      <c r="I1057" s="67"/>
      <c r="J1057" s="67"/>
      <c r="K1057" s="67"/>
    </row>
    <row r="1058" spans="7:11">
      <c r="G1058" s="67"/>
      <c r="H1058" s="67"/>
      <c r="I1058" s="67"/>
      <c r="J1058" s="67"/>
      <c r="K1058" s="67"/>
    </row>
    <row r="1059" spans="7:11">
      <c r="G1059" s="67"/>
      <c r="H1059" s="67"/>
      <c r="I1059" s="67"/>
      <c r="J1059" s="67"/>
      <c r="K1059" s="67"/>
    </row>
    <row r="1060" spans="7:11">
      <c r="G1060" s="67"/>
      <c r="H1060" s="67"/>
      <c r="I1060" s="67"/>
      <c r="J1060" s="67"/>
      <c r="K1060" s="67"/>
    </row>
    <row r="1061" spans="7:11">
      <c r="G1061" s="67"/>
      <c r="H1061" s="67"/>
      <c r="I1061" s="67"/>
      <c r="J1061" s="67"/>
      <c r="K1061" s="67"/>
    </row>
    <row r="1062" spans="7:11">
      <c r="G1062" s="67"/>
      <c r="H1062" s="67"/>
      <c r="I1062" s="67"/>
      <c r="J1062" s="67"/>
      <c r="K1062" s="67"/>
    </row>
    <row r="1063" spans="7:11">
      <c r="G1063" s="67"/>
      <c r="H1063" s="67"/>
      <c r="I1063" s="67"/>
      <c r="J1063" s="67"/>
      <c r="K1063" s="67"/>
    </row>
    <row r="1064" spans="7:11">
      <c r="G1064" s="67"/>
      <c r="H1064" s="67"/>
      <c r="I1064" s="67"/>
      <c r="J1064" s="67"/>
      <c r="K1064" s="67"/>
    </row>
    <row r="1065" spans="7:11">
      <c r="G1065" s="67"/>
      <c r="H1065" s="67"/>
      <c r="I1065" s="67"/>
      <c r="J1065" s="67"/>
      <c r="K1065" s="67"/>
    </row>
    <row r="1066" spans="7:11">
      <c r="G1066" s="67"/>
      <c r="H1066" s="67"/>
      <c r="I1066" s="67"/>
      <c r="J1066" s="67"/>
      <c r="K1066" s="67"/>
    </row>
    <row r="1067" spans="7:11">
      <c r="G1067" s="67"/>
      <c r="H1067" s="67"/>
      <c r="I1067" s="67"/>
      <c r="J1067" s="67"/>
      <c r="K1067" s="67"/>
    </row>
    <row r="1068" spans="7:11">
      <c r="G1068" s="67"/>
      <c r="H1068" s="67"/>
      <c r="I1068" s="67"/>
      <c r="J1068" s="67"/>
      <c r="K1068" s="67"/>
    </row>
    <row r="1069" spans="7:11">
      <c r="G1069" s="67"/>
      <c r="H1069" s="67"/>
      <c r="I1069" s="67"/>
      <c r="J1069" s="67"/>
      <c r="K1069" s="67"/>
    </row>
    <row r="1070" spans="7:11">
      <c r="G1070" s="67"/>
      <c r="H1070" s="67"/>
      <c r="I1070" s="67"/>
      <c r="J1070" s="67"/>
      <c r="K1070" s="67"/>
    </row>
    <row r="1071" spans="7:11">
      <c r="G1071" s="67"/>
      <c r="H1071" s="67"/>
      <c r="I1071" s="67"/>
      <c r="J1071" s="67"/>
      <c r="K1071" s="67"/>
    </row>
    <row r="1072" spans="7:11">
      <c r="G1072" s="67"/>
      <c r="H1072" s="67"/>
      <c r="I1072" s="67"/>
      <c r="J1072" s="67"/>
      <c r="K1072" s="67"/>
    </row>
    <row r="1073" spans="7:11">
      <c r="G1073" s="67"/>
      <c r="H1073" s="67"/>
      <c r="I1073" s="67"/>
      <c r="J1073" s="67"/>
      <c r="K1073" s="67"/>
    </row>
    <row r="1074" spans="7:11">
      <c r="G1074" s="67"/>
      <c r="H1074" s="67"/>
      <c r="I1074" s="67"/>
      <c r="J1074" s="67"/>
      <c r="K1074" s="67"/>
    </row>
    <row r="1075" spans="7:11">
      <c r="G1075" s="67"/>
      <c r="H1075" s="67"/>
      <c r="I1075" s="67"/>
      <c r="J1075" s="67"/>
      <c r="K1075" s="67"/>
    </row>
    <row r="1076" spans="7:11">
      <c r="G1076" s="67"/>
      <c r="H1076" s="67"/>
      <c r="I1076" s="67"/>
      <c r="J1076" s="67"/>
      <c r="K1076" s="67"/>
    </row>
    <row r="1077" spans="7:11">
      <c r="G1077" s="67"/>
      <c r="H1077" s="67"/>
      <c r="I1077" s="67"/>
      <c r="J1077" s="67"/>
      <c r="K1077" s="67"/>
    </row>
    <row r="1078" spans="7:11">
      <c r="G1078" s="67"/>
      <c r="H1078" s="67"/>
      <c r="I1078" s="67"/>
      <c r="J1078" s="67"/>
      <c r="K1078" s="67"/>
    </row>
    <row r="1079" spans="7:11">
      <c r="G1079" s="67"/>
      <c r="H1079" s="67"/>
      <c r="I1079" s="67"/>
      <c r="J1079" s="67"/>
      <c r="K1079" s="67"/>
    </row>
    <row r="1080" spans="7:11">
      <c r="G1080" s="67"/>
      <c r="H1080" s="67"/>
      <c r="I1080" s="67"/>
      <c r="J1080" s="67"/>
      <c r="K1080" s="67"/>
    </row>
    <row r="1081" spans="7:11">
      <c r="G1081" s="67"/>
      <c r="H1081" s="67"/>
      <c r="I1081" s="67"/>
      <c r="J1081" s="67"/>
      <c r="K1081" s="67"/>
    </row>
    <row r="1082" spans="7:11">
      <c r="G1082" s="67"/>
      <c r="H1082" s="67"/>
      <c r="I1082" s="67"/>
      <c r="J1082" s="67"/>
      <c r="K1082" s="67"/>
    </row>
    <row r="1083" spans="7:11">
      <c r="G1083" s="67"/>
      <c r="H1083" s="67"/>
      <c r="I1083" s="67"/>
      <c r="J1083" s="67"/>
      <c r="K1083" s="67"/>
    </row>
    <row r="1084" spans="7:11">
      <c r="G1084" s="67"/>
      <c r="H1084" s="67"/>
      <c r="I1084" s="67"/>
      <c r="J1084" s="67"/>
      <c r="K1084" s="67"/>
    </row>
    <row r="1085" spans="7:11">
      <c r="G1085" s="67"/>
      <c r="H1085" s="67"/>
      <c r="I1085" s="67"/>
      <c r="J1085" s="67"/>
      <c r="K1085" s="67"/>
    </row>
    <row r="1086" spans="7:11">
      <c r="G1086" s="67"/>
      <c r="H1086" s="67"/>
      <c r="I1086" s="67"/>
      <c r="J1086" s="67"/>
      <c r="K1086" s="67"/>
    </row>
    <row r="1087" spans="7:11">
      <c r="G1087" s="67"/>
      <c r="H1087" s="67"/>
      <c r="I1087" s="67"/>
      <c r="J1087" s="67"/>
      <c r="K1087" s="67"/>
    </row>
    <row r="1088" spans="7:11">
      <c r="G1088" s="67"/>
      <c r="H1088" s="67"/>
      <c r="I1088" s="67"/>
      <c r="J1088" s="67"/>
      <c r="K1088" s="67"/>
    </row>
    <row r="1089" spans="7:11">
      <c r="G1089" s="67"/>
      <c r="H1089" s="67"/>
      <c r="I1089" s="67"/>
      <c r="J1089" s="67"/>
      <c r="K1089" s="67"/>
    </row>
    <row r="1090" spans="7:11">
      <c r="G1090" s="67"/>
      <c r="H1090" s="67"/>
      <c r="I1090" s="67"/>
      <c r="J1090" s="67"/>
      <c r="K1090" s="67"/>
    </row>
    <row r="1091" spans="7:11">
      <c r="G1091" s="67"/>
      <c r="H1091" s="67"/>
      <c r="I1091" s="67"/>
      <c r="J1091" s="67"/>
      <c r="K1091" s="67"/>
    </row>
    <row r="1092" spans="7:11">
      <c r="G1092" s="67"/>
      <c r="H1092" s="67"/>
      <c r="I1092" s="67"/>
      <c r="J1092" s="67"/>
      <c r="K1092" s="67"/>
    </row>
    <row r="1093" spans="7:11">
      <c r="G1093" s="67"/>
      <c r="H1093" s="67"/>
      <c r="I1093" s="67"/>
      <c r="J1093" s="67"/>
      <c r="K1093" s="67"/>
    </row>
    <row r="1094" spans="7:11">
      <c r="G1094" s="67"/>
      <c r="H1094" s="67"/>
      <c r="I1094" s="67"/>
      <c r="J1094" s="67"/>
      <c r="K1094" s="67"/>
    </row>
    <row r="1095" spans="7:11">
      <c r="G1095" s="67"/>
      <c r="H1095" s="67"/>
      <c r="I1095" s="67"/>
      <c r="J1095" s="67"/>
      <c r="K1095" s="67"/>
    </row>
    <row r="1096" spans="7:11">
      <c r="G1096" s="67"/>
      <c r="H1096" s="67"/>
      <c r="I1096" s="67"/>
      <c r="J1096" s="67"/>
      <c r="K1096" s="67"/>
    </row>
    <row r="1097" spans="7:11">
      <c r="G1097" s="67"/>
      <c r="H1097" s="67"/>
      <c r="I1097" s="67"/>
      <c r="J1097" s="67"/>
      <c r="K1097" s="67"/>
    </row>
    <row r="1098" spans="7:11">
      <c r="G1098" s="67"/>
      <c r="H1098" s="67"/>
      <c r="I1098" s="67"/>
      <c r="J1098" s="67"/>
      <c r="K1098" s="67"/>
    </row>
    <row r="1099" spans="7:11">
      <c r="G1099" s="67"/>
      <c r="H1099" s="67"/>
      <c r="I1099" s="67"/>
      <c r="J1099" s="67"/>
      <c r="K1099" s="67"/>
    </row>
    <row r="1100" spans="7:11">
      <c r="G1100" s="67"/>
      <c r="H1100" s="67"/>
      <c r="I1100" s="67"/>
      <c r="J1100" s="67"/>
      <c r="K1100" s="67"/>
    </row>
    <row r="1101" spans="7:11">
      <c r="G1101" s="67"/>
      <c r="H1101" s="67"/>
      <c r="I1101" s="67"/>
      <c r="J1101" s="67"/>
      <c r="K1101" s="67"/>
    </row>
    <row r="1102" spans="7:11">
      <c r="G1102" s="67"/>
      <c r="H1102" s="67"/>
      <c r="I1102" s="67"/>
      <c r="J1102" s="67"/>
      <c r="K1102" s="67"/>
    </row>
    <row r="1103" spans="7:11">
      <c r="G1103" s="67"/>
      <c r="H1103" s="67"/>
      <c r="I1103" s="67"/>
      <c r="J1103" s="67"/>
      <c r="K1103" s="67"/>
    </row>
    <row r="1104" spans="7:11">
      <c r="G1104" s="67"/>
      <c r="H1104" s="67"/>
      <c r="I1104" s="67"/>
      <c r="J1104" s="67"/>
      <c r="K1104" s="67"/>
    </row>
    <row r="1105" spans="7:11">
      <c r="G1105" s="67"/>
      <c r="H1105" s="67"/>
      <c r="I1105" s="67"/>
      <c r="J1105" s="67"/>
      <c r="K1105" s="67"/>
    </row>
    <row r="1106" spans="7:11">
      <c r="G1106" s="67"/>
      <c r="H1106" s="67"/>
      <c r="I1106" s="67"/>
      <c r="J1106" s="67"/>
      <c r="K1106" s="67"/>
    </row>
    <row r="1107" spans="7:11">
      <c r="G1107" s="67"/>
      <c r="H1107" s="67"/>
      <c r="I1107" s="67"/>
      <c r="J1107" s="67"/>
      <c r="K1107" s="67"/>
    </row>
    <row r="1108" spans="7:11">
      <c r="G1108" s="67"/>
      <c r="H1108" s="67"/>
      <c r="I1108" s="67"/>
      <c r="J1108" s="67"/>
      <c r="K1108" s="67"/>
    </row>
    <row r="1109" spans="7:11">
      <c r="G1109" s="67"/>
      <c r="H1109" s="67"/>
      <c r="I1109" s="67"/>
      <c r="J1109" s="67"/>
      <c r="K1109" s="67"/>
    </row>
    <row r="1110" spans="7:11">
      <c r="G1110" s="67"/>
      <c r="H1110" s="67"/>
      <c r="I1110" s="67"/>
      <c r="J1110" s="67"/>
      <c r="K1110" s="67"/>
    </row>
    <row r="1111" spans="7:11">
      <c r="G1111" s="67"/>
      <c r="H1111" s="67"/>
      <c r="I1111" s="67"/>
      <c r="J1111" s="67"/>
      <c r="K1111" s="67"/>
    </row>
    <row r="1112" spans="7:11">
      <c r="G1112" s="67"/>
      <c r="H1112" s="67"/>
      <c r="I1112" s="67"/>
      <c r="J1112" s="67"/>
      <c r="K1112" s="67"/>
    </row>
    <row r="1113" spans="7:11">
      <c r="G1113" s="67"/>
      <c r="H1113" s="67"/>
      <c r="I1113" s="67"/>
      <c r="J1113" s="67"/>
      <c r="K1113" s="67"/>
    </row>
    <row r="1114" spans="7:11">
      <c r="G1114" s="67"/>
      <c r="H1114" s="67"/>
      <c r="I1114" s="67"/>
      <c r="J1114" s="67"/>
      <c r="K1114" s="67"/>
    </row>
    <row r="1115" spans="7:11">
      <c r="G1115" s="67"/>
      <c r="H1115" s="67"/>
      <c r="I1115" s="67"/>
      <c r="J1115" s="67"/>
      <c r="K1115" s="67"/>
    </row>
    <row r="1116" spans="7:11">
      <c r="G1116" s="67"/>
      <c r="H1116" s="67"/>
      <c r="I1116" s="67"/>
      <c r="J1116" s="67"/>
      <c r="K1116" s="67"/>
    </row>
    <row r="1117" spans="7:11">
      <c r="G1117" s="67"/>
      <c r="H1117" s="67"/>
      <c r="I1117" s="67"/>
      <c r="J1117" s="67"/>
      <c r="K1117" s="67"/>
    </row>
    <row r="1118" spans="7:11">
      <c r="G1118" s="67"/>
      <c r="H1118" s="67"/>
      <c r="I1118" s="67"/>
      <c r="J1118" s="67"/>
      <c r="K1118" s="67"/>
    </row>
    <row r="1119" spans="7:11">
      <c r="G1119" s="67"/>
      <c r="H1119" s="67"/>
      <c r="I1119" s="67"/>
      <c r="J1119" s="67"/>
      <c r="K1119" s="67"/>
    </row>
    <row r="1120" spans="7:11">
      <c r="G1120" s="67"/>
      <c r="H1120" s="67"/>
      <c r="I1120" s="67"/>
      <c r="J1120" s="67"/>
      <c r="K1120" s="67"/>
    </row>
    <row r="1121" spans="7:11">
      <c r="G1121" s="67"/>
      <c r="H1121" s="67"/>
      <c r="I1121" s="67"/>
      <c r="J1121" s="67"/>
      <c r="K1121" s="67"/>
    </row>
    <row r="1122" spans="7:11">
      <c r="G1122" s="67"/>
      <c r="H1122" s="67"/>
      <c r="I1122" s="67"/>
      <c r="J1122" s="67"/>
      <c r="K1122" s="67"/>
    </row>
    <row r="1123" spans="7:11">
      <c r="G1123" s="67"/>
      <c r="H1123" s="67"/>
      <c r="I1123" s="67"/>
      <c r="J1123" s="67"/>
      <c r="K1123" s="67"/>
    </row>
    <row r="1124" spans="7:11">
      <c r="G1124" s="67"/>
      <c r="H1124" s="67"/>
      <c r="I1124" s="67"/>
      <c r="J1124" s="67"/>
      <c r="K1124" s="67"/>
    </row>
    <row r="1125" spans="7:11">
      <c r="G1125" s="67"/>
      <c r="H1125" s="67"/>
      <c r="I1125" s="67"/>
      <c r="J1125" s="67"/>
      <c r="K1125" s="67"/>
    </row>
    <row r="1126" spans="7:11">
      <c r="G1126" s="67"/>
      <c r="H1126" s="67"/>
      <c r="I1126" s="67"/>
      <c r="J1126" s="67"/>
      <c r="K1126" s="67"/>
    </row>
    <row r="1127" spans="7:11">
      <c r="G1127" s="67"/>
      <c r="H1127" s="67"/>
      <c r="I1127" s="67"/>
      <c r="J1127" s="67"/>
      <c r="K1127" s="67"/>
    </row>
    <row r="1128" spans="7:11">
      <c r="G1128" s="67"/>
      <c r="H1128" s="67"/>
      <c r="I1128" s="67"/>
      <c r="J1128" s="67"/>
      <c r="K1128" s="67"/>
    </row>
    <row r="1129" spans="7:11">
      <c r="G1129" s="67"/>
      <c r="H1129" s="67"/>
      <c r="I1129" s="67"/>
      <c r="J1129" s="67"/>
      <c r="K1129" s="67"/>
    </row>
    <row r="1130" spans="7:11">
      <c r="G1130" s="67"/>
      <c r="H1130" s="67"/>
      <c r="I1130" s="67"/>
      <c r="J1130" s="67"/>
      <c r="K1130" s="67"/>
    </row>
    <row r="1131" spans="7:11">
      <c r="G1131" s="67"/>
      <c r="H1131" s="67"/>
      <c r="I1131" s="67"/>
      <c r="J1131" s="67"/>
      <c r="K1131" s="67"/>
    </row>
    <row r="1132" spans="7:11">
      <c r="G1132" s="67"/>
      <c r="H1132" s="67"/>
      <c r="I1132" s="67"/>
      <c r="J1132" s="67"/>
      <c r="K1132" s="67"/>
    </row>
    <row r="1133" spans="7:11">
      <c r="G1133" s="67"/>
      <c r="H1133" s="67"/>
      <c r="I1133" s="67"/>
      <c r="J1133" s="67"/>
      <c r="K1133" s="67"/>
    </row>
    <row r="1134" spans="7:11">
      <c r="G1134" s="67"/>
      <c r="H1134" s="67"/>
      <c r="I1134" s="67"/>
      <c r="J1134" s="67"/>
      <c r="K1134" s="67"/>
    </row>
    <row r="1135" spans="7:11">
      <c r="G1135" s="67"/>
      <c r="H1135" s="67"/>
      <c r="I1135" s="67"/>
      <c r="J1135" s="67"/>
      <c r="K1135" s="67"/>
    </row>
    <row r="1136" spans="7:11">
      <c r="G1136" s="67"/>
      <c r="H1136" s="67"/>
      <c r="I1136" s="67"/>
      <c r="J1136" s="67"/>
      <c r="K1136" s="67"/>
    </row>
    <row r="1137" spans="7:11">
      <c r="G1137" s="67"/>
      <c r="H1137" s="67"/>
      <c r="I1137" s="67"/>
      <c r="J1137" s="67"/>
      <c r="K1137" s="67"/>
    </row>
    <row r="1138" spans="7:11">
      <c r="G1138" s="67"/>
      <c r="H1138" s="67"/>
      <c r="I1138" s="67"/>
      <c r="J1138" s="67"/>
      <c r="K1138" s="67"/>
    </row>
    <row r="1139" spans="7:11">
      <c r="G1139" s="67"/>
      <c r="H1139" s="67"/>
      <c r="I1139" s="67"/>
      <c r="J1139" s="67"/>
      <c r="K1139" s="67"/>
    </row>
    <row r="1140" spans="7:11">
      <c r="G1140" s="67"/>
      <c r="H1140" s="67"/>
      <c r="I1140" s="67"/>
      <c r="J1140" s="67"/>
      <c r="K1140" s="67"/>
    </row>
    <row r="1141" spans="7:11">
      <c r="G1141" s="67"/>
      <c r="H1141" s="67"/>
      <c r="I1141" s="67"/>
      <c r="J1141" s="67"/>
      <c r="K1141" s="67"/>
    </row>
    <row r="1142" spans="7:11">
      <c r="G1142" s="67"/>
      <c r="H1142" s="67"/>
      <c r="I1142" s="67"/>
      <c r="J1142" s="67"/>
      <c r="K1142" s="67"/>
    </row>
    <row r="1143" spans="7:11">
      <c r="G1143" s="67"/>
      <c r="H1143" s="67"/>
      <c r="I1143" s="67"/>
      <c r="J1143" s="67"/>
      <c r="K1143" s="67"/>
    </row>
    <row r="1144" spans="7:11">
      <c r="G1144" s="67"/>
      <c r="H1144" s="67"/>
      <c r="I1144" s="67"/>
      <c r="J1144" s="67"/>
      <c r="K1144" s="67"/>
    </row>
    <row r="1145" spans="7:11">
      <c r="G1145" s="67"/>
      <c r="H1145" s="67"/>
      <c r="I1145" s="67"/>
      <c r="J1145" s="67"/>
      <c r="K1145" s="67"/>
    </row>
    <row r="1146" spans="7:11">
      <c r="G1146" s="67"/>
      <c r="H1146" s="67"/>
      <c r="I1146" s="67"/>
      <c r="J1146" s="67"/>
      <c r="K1146" s="67"/>
    </row>
    <row r="1147" spans="7:11">
      <c r="G1147" s="67"/>
      <c r="H1147" s="67"/>
      <c r="I1147" s="67"/>
      <c r="J1147" s="67"/>
      <c r="K1147" s="67"/>
    </row>
    <row r="1148" spans="7:11">
      <c r="G1148" s="67"/>
      <c r="H1148" s="67"/>
      <c r="I1148" s="67"/>
      <c r="J1148" s="67"/>
      <c r="K1148" s="67"/>
    </row>
    <row r="1149" spans="7:11">
      <c r="G1149" s="67"/>
      <c r="H1149" s="67"/>
      <c r="I1149" s="67"/>
      <c r="J1149" s="67"/>
      <c r="K1149" s="67"/>
    </row>
    <row r="1150" spans="7:11">
      <c r="G1150" s="67"/>
      <c r="H1150" s="67"/>
      <c r="I1150" s="67"/>
      <c r="J1150" s="67"/>
      <c r="K1150" s="67"/>
    </row>
    <row r="1151" spans="7:11">
      <c r="G1151" s="67"/>
      <c r="H1151" s="67"/>
      <c r="I1151" s="67"/>
      <c r="J1151" s="67"/>
      <c r="K1151" s="67"/>
    </row>
    <row r="1152" spans="7:11">
      <c r="G1152" s="67"/>
      <c r="H1152" s="67"/>
      <c r="I1152" s="67"/>
      <c r="J1152" s="67"/>
      <c r="K1152" s="67"/>
    </row>
    <row r="1153" spans="7:11">
      <c r="G1153" s="67"/>
      <c r="H1153" s="67"/>
      <c r="I1153" s="67"/>
      <c r="J1153" s="67"/>
      <c r="K1153" s="67"/>
    </row>
    <row r="1154" spans="7:11">
      <c r="G1154" s="67"/>
      <c r="H1154" s="67"/>
      <c r="I1154" s="67"/>
      <c r="J1154" s="67"/>
      <c r="K1154" s="67"/>
    </row>
    <row r="1155" spans="7:11">
      <c r="G1155" s="67"/>
      <c r="H1155" s="67"/>
      <c r="I1155" s="67"/>
      <c r="J1155" s="67"/>
      <c r="K1155" s="67"/>
    </row>
    <row r="1156" spans="7:11">
      <c r="G1156" s="67"/>
      <c r="H1156" s="67"/>
      <c r="I1156" s="67"/>
      <c r="J1156" s="67"/>
      <c r="K1156" s="67"/>
    </row>
    <row r="1157" spans="7:11">
      <c r="G1157" s="67"/>
      <c r="H1157" s="67"/>
      <c r="I1157" s="67"/>
      <c r="J1157" s="67"/>
      <c r="K1157" s="67"/>
    </row>
    <row r="1158" spans="7:11">
      <c r="G1158" s="67"/>
      <c r="H1158" s="67"/>
      <c r="I1158" s="67"/>
      <c r="J1158" s="67"/>
      <c r="K1158" s="67"/>
    </row>
    <row r="1159" spans="7:11">
      <c r="G1159" s="67"/>
      <c r="H1159" s="67"/>
      <c r="I1159" s="67"/>
      <c r="J1159" s="67"/>
      <c r="K1159" s="67"/>
    </row>
    <row r="1160" spans="7:11">
      <c r="G1160" s="67"/>
      <c r="H1160" s="67"/>
      <c r="I1160" s="67"/>
      <c r="J1160" s="67"/>
      <c r="K1160" s="67"/>
    </row>
    <row r="1161" spans="7:11">
      <c r="G1161" s="67"/>
      <c r="H1161" s="67"/>
      <c r="I1161" s="67"/>
      <c r="J1161" s="67"/>
      <c r="K1161" s="67"/>
    </row>
    <row r="1162" spans="7:11">
      <c r="G1162" s="67"/>
      <c r="H1162" s="67"/>
      <c r="I1162" s="67"/>
      <c r="J1162" s="67"/>
      <c r="K1162" s="67"/>
    </row>
    <row r="1163" spans="7:11">
      <c r="G1163" s="67"/>
      <c r="H1163" s="67"/>
      <c r="I1163" s="67"/>
      <c r="J1163" s="67"/>
      <c r="K1163" s="67"/>
    </row>
    <row r="1164" spans="7:11">
      <c r="G1164" s="67"/>
      <c r="H1164" s="67"/>
      <c r="I1164" s="67"/>
      <c r="J1164" s="67"/>
      <c r="K1164" s="67"/>
    </row>
    <row r="1165" spans="7:11">
      <c r="G1165" s="67"/>
      <c r="H1165" s="67"/>
      <c r="I1165" s="67"/>
      <c r="J1165" s="67"/>
      <c r="K1165" s="67"/>
    </row>
    <row r="1166" spans="7:11">
      <c r="G1166" s="67"/>
      <c r="H1166" s="67"/>
      <c r="I1166" s="67"/>
      <c r="J1166" s="67"/>
      <c r="K1166" s="67"/>
    </row>
    <row r="1167" spans="7:11">
      <c r="G1167" s="67"/>
      <c r="H1167" s="67"/>
      <c r="I1167" s="67"/>
      <c r="J1167" s="67"/>
      <c r="K1167" s="67"/>
    </row>
    <row r="1168" spans="7:11">
      <c r="G1168" s="67"/>
      <c r="H1168" s="67"/>
      <c r="I1168" s="67"/>
      <c r="J1168" s="67"/>
      <c r="K1168" s="67"/>
    </row>
    <row r="1169" spans="7:11">
      <c r="G1169" s="67"/>
      <c r="H1169" s="67"/>
      <c r="I1169" s="67"/>
      <c r="J1169" s="67"/>
      <c r="K1169" s="67"/>
    </row>
    <row r="1170" spans="7:11">
      <c r="G1170" s="67"/>
      <c r="H1170" s="67"/>
      <c r="I1170" s="67"/>
      <c r="J1170" s="67"/>
      <c r="K1170" s="67"/>
    </row>
    <row r="1171" spans="7:11">
      <c r="G1171" s="67"/>
      <c r="H1171" s="67"/>
      <c r="I1171" s="67"/>
      <c r="J1171" s="67"/>
      <c r="K1171" s="67"/>
    </row>
    <row r="1172" spans="7:11">
      <c r="G1172" s="67"/>
      <c r="H1172" s="67"/>
      <c r="I1172" s="67"/>
      <c r="J1172" s="67"/>
      <c r="K1172" s="67"/>
    </row>
    <row r="1173" spans="7:11">
      <c r="G1173" s="67"/>
      <c r="H1173" s="67"/>
      <c r="I1173" s="67"/>
      <c r="J1173" s="67"/>
      <c r="K1173" s="67"/>
    </row>
    <row r="1174" spans="7:11">
      <c r="G1174" s="67"/>
      <c r="H1174" s="67"/>
      <c r="I1174" s="67"/>
      <c r="J1174" s="67"/>
      <c r="K1174" s="67"/>
    </row>
    <row r="1175" spans="7:11">
      <c r="G1175" s="67"/>
      <c r="H1175" s="67"/>
      <c r="I1175" s="67"/>
      <c r="J1175" s="67"/>
      <c r="K1175" s="67"/>
    </row>
    <row r="1176" spans="7:11">
      <c r="G1176" s="67"/>
      <c r="H1176" s="67"/>
      <c r="I1176" s="67"/>
      <c r="J1176" s="67"/>
      <c r="K1176" s="67"/>
    </row>
    <row r="1177" spans="7:11">
      <c r="G1177" s="67"/>
      <c r="H1177" s="67"/>
      <c r="I1177" s="67"/>
      <c r="J1177" s="67"/>
      <c r="K1177" s="67"/>
    </row>
    <row r="1178" spans="7:11">
      <c r="G1178" s="67"/>
      <c r="H1178" s="67"/>
      <c r="I1178" s="67"/>
      <c r="J1178" s="67"/>
      <c r="K1178" s="67"/>
    </row>
    <row r="1179" spans="7:11">
      <c r="G1179" s="67"/>
      <c r="H1179" s="67"/>
      <c r="I1179" s="67"/>
      <c r="J1179" s="67"/>
      <c r="K1179" s="67"/>
    </row>
    <row r="1180" spans="7:11">
      <c r="G1180" s="67"/>
      <c r="H1180" s="67"/>
      <c r="I1180" s="67"/>
      <c r="J1180" s="67"/>
      <c r="K1180" s="67"/>
    </row>
    <row r="1181" spans="7:11">
      <c r="G1181" s="67"/>
      <c r="H1181" s="67"/>
      <c r="I1181" s="67"/>
      <c r="J1181" s="67"/>
      <c r="K1181" s="67"/>
    </row>
    <row r="1182" spans="7:11">
      <c r="G1182" s="67"/>
      <c r="H1182" s="67"/>
      <c r="I1182" s="67"/>
      <c r="J1182" s="67"/>
      <c r="K1182" s="67"/>
    </row>
    <row r="1183" spans="7:11">
      <c r="G1183" s="67"/>
      <c r="H1183" s="67"/>
      <c r="I1183" s="67"/>
      <c r="J1183" s="67"/>
      <c r="K1183" s="67"/>
    </row>
    <row r="1184" spans="7:11">
      <c r="G1184" s="67"/>
      <c r="H1184" s="67"/>
      <c r="I1184" s="67"/>
      <c r="J1184" s="67"/>
      <c r="K1184" s="67"/>
    </row>
    <row r="1185" spans="7:11">
      <c r="G1185" s="67"/>
      <c r="H1185" s="67"/>
      <c r="I1185" s="67"/>
      <c r="J1185" s="67"/>
      <c r="K1185" s="67"/>
    </row>
    <row r="1186" spans="7:11">
      <c r="G1186" s="67"/>
      <c r="H1186" s="67"/>
      <c r="I1186" s="67"/>
      <c r="J1186" s="67"/>
      <c r="K1186" s="67"/>
    </row>
    <row r="1187" spans="7:11">
      <c r="G1187" s="67"/>
      <c r="H1187" s="67"/>
      <c r="I1187" s="67"/>
      <c r="J1187" s="67"/>
      <c r="K1187" s="67"/>
    </row>
    <row r="1188" spans="7:11">
      <c r="G1188" s="67"/>
      <c r="H1188" s="67"/>
      <c r="I1188" s="67"/>
      <c r="J1188" s="67"/>
      <c r="K1188" s="67"/>
    </row>
    <row r="1189" spans="7:11">
      <c r="G1189" s="67"/>
      <c r="H1189" s="67"/>
      <c r="I1189" s="67"/>
      <c r="J1189" s="67"/>
      <c r="K1189" s="67"/>
    </row>
    <row r="1190" spans="7:11">
      <c r="G1190" s="67"/>
      <c r="H1190" s="67"/>
      <c r="I1190" s="67"/>
      <c r="J1190" s="67"/>
      <c r="K1190" s="67"/>
    </row>
    <row r="1191" spans="7:11">
      <c r="G1191" s="67"/>
      <c r="H1191" s="67"/>
      <c r="I1191" s="67"/>
      <c r="J1191" s="67"/>
      <c r="K1191" s="67"/>
    </row>
    <row r="1192" spans="7:11">
      <c r="G1192" s="67"/>
      <c r="H1192" s="67"/>
      <c r="I1192" s="67"/>
      <c r="J1192" s="67"/>
      <c r="K1192" s="67"/>
    </row>
    <row r="1193" spans="7:11">
      <c r="G1193" s="67"/>
      <c r="H1193" s="67"/>
      <c r="I1193" s="67"/>
      <c r="J1193" s="67"/>
      <c r="K1193" s="67"/>
    </row>
    <row r="1194" spans="7:11">
      <c r="G1194" s="67"/>
      <c r="H1194" s="67"/>
      <c r="I1194" s="67"/>
      <c r="J1194" s="67"/>
      <c r="K1194" s="67"/>
    </row>
    <row r="1195" spans="7:11">
      <c r="G1195" s="67"/>
      <c r="H1195" s="67"/>
      <c r="I1195" s="67"/>
      <c r="J1195" s="67"/>
      <c r="K1195" s="67"/>
    </row>
    <row r="1196" spans="7:11">
      <c r="G1196" s="67"/>
      <c r="H1196" s="67"/>
      <c r="I1196" s="67"/>
      <c r="J1196" s="67"/>
      <c r="K1196" s="67"/>
    </row>
    <row r="1197" spans="7:11">
      <c r="G1197" s="67"/>
      <c r="H1197" s="67"/>
      <c r="I1197" s="67"/>
      <c r="J1197" s="67"/>
      <c r="K1197" s="67"/>
    </row>
    <row r="1198" spans="7:11">
      <c r="G1198" s="67"/>
      <c r="H1198" s="67"/>
      <c r="I1198" s="67"/>
      <c r="J1198" s="67"/>
      <c r="K1198" s="67"/>
    </row>
    <row r="1199" spans="7:11">
      <c r="G1199" s="67"/>
      <c r="H1199" s="67"/>
      <c r="I1199" s="67"/>
      <c r="J1199" s="67"/>
      <c r="K1199" s="67"/>
    </row>
    <row r="1200" spans="7:11">
      <c r="G1200" s="67"/>
      <c r="H1200" s="67"/>
      <c r="I1200" s="67"/>
      <c r="J1200" s="67"/>
      <c r="K1200" s="67"/>
    </row>
    <row r="1201" spans="7:11">
      <c r="G1201" s="67"/>
      <c r="H1201" s="67"/>
      <c r="I1201" s="67"/>
      <c r="J1201" s="67"/>
      <c r="K1201" s="67"/>
    </row>
    <row r="1202" spans="7:11">
      <c r="G1202" s="67"/>
      <c r="H1202" s="67"/>
      <c r="I1202" s="67"/>
      <c r="J1202" s="67"/>
      <c r="K1202" s="67"/>
    </row>
    <row r="1203" spans="7:11">
      <c r="G1203" s="67"/>
      <c r="H1203" s="67"/>
      <c r="I1203" s="67"/>
      <c r="J1203" s="67"/>
      <c r="K1203" s="67"/>
    </row>
    <row r="1204" spans="7:11">
      <c r="G1204" s="67"/>
      <c r="H1204" s="67"/>
      <c r="I1204" s="67"/>
      <c r="J1204" s="67"/>
      <c r="K1204" s="67"/>
    </row>
    <row r="1205" spans="7:11">
      <c r="G1205" s="67"/>
      <c r="H1205" s="67"/>
      <c r="I1205" s="67"/>
      <c r="J1205" s="67"/>
      <c r="K1205" s="67"/>
    </row>
    <row r="1206" spans="7:11">
      <c r="G1206" s="67"/>
      <c r="H1206" s="67"/>
      <c r="I1206" s="67"/>
      <c r="J1206" s="67"/>
      <c r="K1206" s="67"/>
    </row>
    <row r="1207" spans="7:11">
      <c r="G1207" s="67"/>
      <c r="H1207" s="67"/>
      <c r="I1207" s="67"/>
      <c r="J1207" s="67"/>
      <c r="K1207" s="67"/>
    </row>
    <row r="1208" spans="7:11">
      <c r="G1208" s="67"/>
      <c r="H1208" s="67"/>
      <c r="I1208" s="67"/>
      <c r="J1208" s="67"/>
      <c r="K1208" s="67"/>
    </row>
    <row r="1209" spans="7:11">
      <c r="G1209" s="67"/>
      <c r="H1209" s="67"/>
      <c r="I1209" s="67"/>
      <c r="J1209" s="67"/>
      <c r="K1209" s="67"/>
    </row>
    <row r="1210" spans="7:11">
      <c r="G1210" s="67"/>
      <c r="H1210" s="67"/>
      <c r="I1210" s="67"/>
      <c r="J1210" s="67"/>
      <c r="K1210" s="67"/>
    </row>
    <row r="1211" spans="7:11">
      <c r="G1211" s="67"/>
      <c r="H1211" s="67"/>
      <c r="I1211" s="67"/>
      <c r="J1211" s="67"/>
      <c r="K1211" s="67"/>
    </row>
    <row r="1212" spans="7:11">
      <c r="G1212" s="67"/>
      <c r="H1212" s="67"/>
      <c r="I1212" s="67"/>
      <c r="J1212" s="67"/>
      <c r="K1212" s="67"/>
    </row>
    <row r="1213" spans="7:11">
      <c r="G1213" s="67"/>
      <c r="H1213" s="67"/>
      <c r="I1213" s="67"/>
      <c r="J1213" s="67"/>
      <c r="K1213" s="67"/>
    </row>
    <row r="1214" spans="7:11">
      <c r="G1214" s="67"/>
      <c r="H1214" s="67"/>
      <c r="I1214" s="67"/>
      <c r="J1214" s="67"/>
      <c r="K1214" s="67"/>
    </row>
    <row r="1215" spans="7:11">
      <c r="G1215" s="67"/>
      <c r="H1215" s="67"/>
      <c r="I1215" s="67"/>
      <c r="J1215" s="67"/>
      <c r="K1215" s="67"/>
    </row>
    <row r="1216" spans="7:11">
      <c r="G1216" s="67"/>
      <c r="H1216" s="67"/>
      <c r="I1216" s="67"/>
      <c r="J1216" s="67"/>
      <c r="K1216" s="67"/>
    </row>
    <row r="1217" spans="7:11">
      <c r="G1217" s="67"/>
      <c r="H1217" s="67"/>
      <c r="I1217" s="67"/>
      <c r="J1217" s="67"/>
      <c r="K1217" s="67"/>
    </row>
    <row r="1218" spans="7:11">
      <c r="G1218" s="67"/>
      <c r="H1218" s="67"/>
      <c r="I1218" s="67"/>
      <c r="J1218" s="67"/>
      <c r="K1218" s="67"/>
    </row>
    <row r="1219" spans="7:11">
      <c r="G1219" s="67"/>
      <c r="H1219" s="67"/>
      <c r="I1219" s="67"/>
      <c r="J1219" s="67"/>
      <c r="K1219" s="67"/>
    </row>
    <row r="1220" spans="7:11">
      <c r="G1220" s="67"/>
      <c r="H1220" s="67"/>
      <c r="I1220" s="67"/>
      <c r="J1220" s="67"/>
      <c r="K1220" s="67"/>
    </row>
    <row r="1221" spans="7:11">
      <c r="G1221" s="67"/>
      <c r="H1221" s="67"/>
      <c r="I1221" s="67"/>
      <c r="J1221" s="67"/>
      <c r="K1221" s="67"/>
    </row>
    <row r="1222" spans="7:11">
      <c r="G1222" s="67"/>
      <c r="H1222" s="67"/>
      <c r="I1222" s="67"/>
      <c r="J1222" s="67"/>
      <c r="K1222" s="67"/>
    </row>
    <row r="1223" spans="7:11">
      <c r="G1223" s="67"/>
      <c r="H1223" s="67"/>
      <c r="I1223" s="67"/>
      <c r="J1223" s="67"/>
      <c r="K1223" s="67"/>
    </row>
    <row r="1224" spans="7:11">
      <c r="G1224" s="67"/>
      <c r="H1224" s="67"/>
      <c r="I1224" s="67"/>
      <c r="J1224" s="67"/>
      <c r="K1224" s="67"/>
    </row>
    <row r="1225" spans="7:11">
      <c r="G1225" s="67"/>
      <c r="H1225" s="67"/>
      <c r="I1225" s="67"/>
      <c r="J1225" s="67"/>
      <c r="K1225" s="67"/>
    </row>
    <row r="1226" spans="7:11">
      <c r="G1226" s="67"/>
      <c r="H1226" s="67"/>
      <c r="I1226" s="67"/>
      <c r="J1226" s="67"/>
      <c r="K1226" s="67"/>
    </row>
    <row r="1227" spans="7:11">
      <c r="G1227" s="67"/>
      <c r="H1227" s="67"/>
      <c r="I1227" s="67"/>
      <c r="J1227" s="67"/>
      <c r="K1227" s="67"/>
    </row>
    <row r="1228" spans="7:11">
      <c r="G1228" s="67"/>
      <c r="H1228" s="67"/>
      <c r="I1228" s="67"/>
      <c r="J1228" s="67"/>
      <c r="K1228" s="67"/>
    </row>
    <row r="1229" spans="7:11">
      <c r="G1229" s="67"/>
      <c r="H1229" s="67"/>
      <c r="I1229" s="67"/>
      <c r="J1229" s="67"/>
      <c r="K1229" s="67"/>
    </row>
    <row r="1230" spans="7:11">
      <c r="G1230" s="67"/>
      <c r="H1230" s="67"/>
      <c r="I1230" s="67"/>
      <c r="J1230" s="67"/>
      <c r="K1230" s="67"/>
    </row>
    <row r="1231" spans="7:11">
      <c r="G1231" s="67"/>
      <c r="H1231" s="67"/>
      <c r="I1231" s="67"/>
      <c r="J1231" s="67"/>
      <c r="K1231" s="67"/>
    </row>
    <row r="1232" spans="7:11">
      <c r="G1232" s="67"/>
      <c r="H1232" s="67"/>
      <c r="I1232" s="67"/>
      <c r="J1232" s="67"/>
      <c r="K1232" s="67"/>
    </row>
    <row r="1233" spans="7:11">
      <c r="G1233" s="67"/>
      <c r="H1233" s="67"/>
      <c r="I1233" s="67"/>
      <c r="J1233" s="67"/>
      <c r="K1233" s="67"/>
    </row>
    <row r="1234" spans="7:11">
      <c r="G1234" s="67"/>
      <c r="H1234" s="67"/>
      <c r="I1234" s="67"/>
      <c r="J1234" s="67"/>
      <c r="K1234" s="67"/>
    </row>
    <row r="1235" spans="7:11">
      <c r="G1235" s="67"/>
      <c r="H1235" s="67"/>
      <c r="I1235" s="67"/>
      <c r="J1235" s="67"/>
      <c r="K1235" s="67"/>
    </row>
    <row r="1236" spans="7:11">
      <c r="G1236" s="67"/>
      <c r="H1236" s="67"/>
      <c r="I1236" s="67"/>
      <c r="J1236" s="67"/>
      <c r="K1236" s="67"/>
    </row>
    <row r="1237" spans="7:11">
      <c r="G1237" s="67"/>
      <c r="H1237" s="67"/>
      <c r="I1237" s="67"/>
      <c r="J1237" s="67"/>
      <c r="K1237" s="67"/>
    </row>
    <row r="1238" spans="7:11">
      <c r="G1238" s="67"/>
      <c r="H1238" s="67"/>
      <c r="I1238" s="67"/>
      <c r="J1238" s="67"/>
      <c r="K1238" s="67"/>
    </row>
    <row r="1239" spans="7:11">
      <c r="G1239" s="67"/>
      <c r="H1239" s="67"/>
      <c r="I1239" s="67"/>
      <c r="J1239" s="67"/>
      <c r="K1239" s="67"/>
    </row>
    <row r="1240" spans="7:11">
      <c r="G1240" s="67"/>
      <c r="H1240" s="67"/>
      <c r="I1240" s="67"/>
      <c r="J1240" s="67"/>
      <c r="K1240" s="67"/>
    </row>
    <row r="1241" spans="7:11">
      <c r="G1241" s="67"/>
      <c r="H1241" s="67"/>
      <c r="I1241" s="67"/>
      <c r="J1241" s="67"/>
      <c r="K1241" s="67"/>
    </row>
    <row r="1242" spans="7:11">
      <c r="G1242" s="67"/>
      <c r="H1242" s="67"/>
      <c r="I1242" s="67"/>
      <c r="J1242" s="67"/>
      <c r="K1242" s="67"/>
    </row>
    <row r="1243" spans="7:11">
      <c r="G1243" s="67"/>
      <c r="H1243" s="67"/>
      <c r="I1243" s="67"/>
      <c r="J1243" s="67"/>
      <c r="K1243" s="67"/>
    </row>
    <row r="1244" spans="7:11">
      <c r="G1244" s="67"/>
      <c r="H1244" s="67"/>
      <c r="I1244" s="67"/>
      <c r="J1244" s="67"/>
      <c r="K1244" s="67"/>
    </row>
    <row r="1245" spans="7:11">
      <c r="G1245" s="67"/>
      <c r="H1245" s="67"/>
      <c r="I1245" s="67"/>
      <c r="J1245" s="67"/>
      <c r="K1245" s="67"/>
    </row>
    <row r="1246" spans="7:11">
      <c r="G1246" s="67"/>
      <c r="H1246" s="67"/>
      <c r="I1246" s="67"/>
      <c r="J1246" s="67"/>
      <c r="K1246" s="67"/>
    </row>
    <row r="1247" spans="7:11">
      <c r="G1247" s="67"/>
      <c r="H1247" s="67"/>
      <c r="I1247" s="67"/>
      <c r="J1247" s="67"/>
      <c r="K1247" s="67"/>
    </row>
    <row r="1248" spans="7:11">
      <c r="G1248" s="67"/>
      <c r="H1248" s="67"/>
      <c r="I1248" s="67"/>
      <c r="J1248" s="67"/>
      <c r="K1248" s="67"/>
    </row>
    <row r="1249" spans="7:11">
      <c r="G1249" s="67"/>
      <c r="H1249" s="67"/>
      <c r="I1249" s="67"/>
      <c r="J1249" s="67"/>
      <c r="K1249" s="67"/>
    </row>
    <row r="1250" spans="7:11">
      <c r="G1250" s="67"/>
      <c r="H1250" s="67"/>
      <c r="I1250" s="67"/>
      <c r="J1250" s="67"/>
      <c r="K1250" s="67"/>
    </row>
    <row r="1251" spans="7:11">
      <c r="G1251" s="67"/>
      <c r="H1251" s="67"/>
      <c r="I1251" s="67"/>
      <c r="J1251" s="67"/>
      <c r="K1251" s="67"/>
    </row>
    <row r="1252" spans="7:11">
      <c r="G1252" s="67"/>
      <c r="H1252" s="67"/>
      <c r="I1252" s="67"/>
      <c r="J1252" s="67"/>
      <c r="K1252" s="67"/>
    </row>
    <row r="1253" spans="7:11">
      <c r="G1253" s="67"/>
      <c r="H1253" s="67"/>
      <c r="I1253" s="67"/>
      <c r="J1253" s="67"/>
      <c r="K1253" s="67"/>
    </row>
    <row r="1254" spans="7:11">
      <c r="G1254" s="67"/>
      <c r="H1254" s="67"/>
      <c r="I1254" s="67"/>
      <c r="J1254" s="67"/>
      <c r="K1254" s="67"/>
    </row>
    <row r="1255" spans="7:11">
      <c r="G1255" s="67"/>
      <c r="H1255" s="67"/>
      <c r="I1255" s="67"/>
      <c r="J1255" s="67"/>
      <c r="K1255" s="67"/>
    </row>
    <row r="1256" spans="7:11">
      <c r="G1256" s="67"/>
      <c r="H1256" s="67"/>
      <c r="I1256" s="67"/>
      <c r="J1256" s="67"/>
      <c r="K1256" s="67"/>
    </row>
    <row r="1257" spans="7:11">
      <c r="G1257" s="67"/>
      <c r="H1257" s="67"/>
      <c r="I1257" s="67"/>
      <c r="J1257" s="67"/>
      <c r="K1257" s="67"/>
    </row>
    <row r="1258" spans="7:11">
      <c r="G1258" s="67"/>
      <c r="H1258" s="67"/>
      <c r="I1258" s="67"/>
      <c r="J1258" s="67"/>
      <c r="K1258" s="67"/>
    </row>
    <row r="1259" spans="7:11">
      <c r="G1259" s="67"/>
      <c r="H1259" s="67"/>
      <c r="I1259" s="67"/>
      <c r="J1259" s="67"/>
      <c r="K1259" s="67"/>
    </row>
    <row r="1260" spans="7:11">
      <c r="G1260" s="67"/>
      <c r="H1260" s="67"/>
      <c r="I1260" s="67"/>
      <c r="J1260" s="67"/>
      <c r="K1260" s="67"/>
    </row>
    <row r="1261" spans="7:11">
      <c r="G1261" s="67"/>
      <c r="H1261" s="67"/>
      <c r="I1261" s="67"/>
      <c r="J1261" s="67"/>
      <c r="K1261" s="67"/>
    </row>
    <row r="1262" spans="7:11">
      <c r="G1262" s="67"/>
      <c r="H1262" s="67"/>
      <c r="I1262" s="67"/>
      <c r="J1262" s="67"/>
      <c r="K1262" s="67"/>
    </row>
    <row r="1263" spans="7:11">
      <c r="G1263" s="67"/>
      <c r="H1263" s="67"/>
      <c r="I1263" s="67"/>
      <c r="J1263" s="67"/>
      <c r="K1263" s="67"/>
    </row>
    <row r="1264" spans="7:11">
      <c r="G1264" s="67"/>
      <c r="H1264" s="67"/>
      <c r="I1264" s="67"/>
      <c r="J1264" s="67"/>
      <c r="K1264" s="67"/>
    </row>
    <row r="1265" spans="7:11">
      <c r="G1265" s="67"/>
      <c r="H1265" s="67"/>
      <c r="I1265" s="67"/>
      <c r="J1265" s="67"/>
      <c r="K1265" s="67"/>
    </row>
    <row r="1266" spans="7:11">
      <c r="G1266" s="67"/>
      <c r="H1266" s="67"/>
      <c r="I1266" s="67"/>
      <c r="J1266" s="67"/>
      <c r="K1266" s="67"/>
    </row>
    <row r="1267" spans="7:11">
      <c r="G1267" s="67"/>
      <c r="H1267" s="67"/>
      <c r="I1267" s="67"/>
      <c r="J1267" s="67"/>
      <c r="K1267" s="67"/>
    </row>
    <row r="1268" spans="7:11">
      <c r="G1268" s="67"/>
      <c r="H1268" s="67"/>
      <c r="I1268" s="67"/>
      <c r="J1268" s="67"/>
      <c r="K1268" s="67"/>
    </row>
    <row r="1269" spans="7:11">
      <c r="G1269" s="67"/>
      <c r="H1269" s="67"/>
      <c r="I1269" s="67"/>
      <c r="J1269" s="67"/>
      <c r="K1269" s="67"/>
    </row>
    <row r="1270" spans="7:11">
      <c r="G1270" s="67"/>
      <c r="H1270" s="67"/>
      <c r="I1270" s="67"/>
      <c r="J1270" s="67"/>
      <c r="K1270" s="67"/>
    </row>
    <row r="1271" spans="7:11">
      <c r="G1271" s="67"/>
      <c r="H1271" s="67"/>
      <c r="I1271" s="67"/>
      <c r="J1271" s="67"/>
      <c r="K1271" s="67"/>
    </row>
    <row r="1272" spans="7:11">
      <c r="G1272" s="67"/>
      <c r="H1272" s="67"/>
      <c r="I1272" s="67"/>
      <c r="J1272" s="67"/>
      <c r="K1272" s="67"/>
    </row>
    <row r="1273" spans="7:11">
      <c r="G1273" s="67"/>
      <c r="H1273" s="67"/>
      <c r="I1273" s="67"/>
      <c r="J1273" s="67"/>
      <c r="K1273" s="67"/>
    </row>
    <row r="1274" spans="7:11">
      <c r="G1274" s="67"/>
      <c r="H1274" s="67"/>
      <c r="I1274" s="67"/>
      <c r="J1274" s="67"/>
      <c r="K1274" s="67"/>
    </row>
    <row r="1275" spans="7:11">
      <c r="G1275" s="67"/>
      <c r="H1275" s="67"/>
      <c r="I1275" s="67"/>
      <c r="J1275" s="67"/>
      <c r="K1275" s="67"/>
    </row>
    <row r="1276" spans="7:11">
      <c r="G1276" s="67"/>
      <c r="H1276" s="67"/>
      <c r="I1276" s="67"/>
      <c r="J1276" s="67"/>
      <c r="K1276" s="67"/>
    </row>
    <row r="1277" spans="7:11">
      <c r="G1277" s="67"/>
      <c r="H1277" s="67"/>
      <c r="I1277" s="67"/>
      <c r="J1277" s="67"/>
      <c r="K1277" s="67"/>
    </row>
    <row r="1278" spans="7:11">
      <c r="G1278" s="67"/>
      <c r="H1278" s="67"/>
      <c r="I1278" s="67"/>
      <c r="J1278" s="67"/>
      <c r="K1278" s="67"/>
    </row>
    <row r="1279" spans="7:11">
      <c r="G1279" s="67"/>
      <c r="H1279" s="67"/>
      <c r="I1279" s="67"/>
      <c r="J1279" s="67"/>
      <c r="K1279" s="67"/>
    </row>
    <row r="1280" spans="7:11">
      <c r="G1280" s="67"/>
      <c r="H1280" s="67"/>
      <c r="I1280" s="67"/>
      <c r="J1280" s="67"/>
      <c r="K1280" s="67"/>
    </row>
    <row r="1281" spans="7:11">
      <c r="G1281" s="67"/>
      <c r="H1281" s="67"/>
      <c r="I1281" s="67"/>
      <c r="J1281" s="67"/>
      <c r="K1281" s="67"/>
    </row>
    <row r="1282" spans="7:11">
      <c r="G1282" s="67"/>
      <c r="H1282" s="67"/>
      <c r="I1282" s="67"/>
      <c r="J1282" s="67"/>
      <c r="K1282" s="67"/>
    </row>
    <row r="1283" spans="7:11">
      <c r="G1283" s="67"/>
      <c r="H1283" s="67"/>
      <c r="I1283" s="67"/>
      <c r="J1283" s="67"/>
      <c r="K1283" s="67"/>
    </row>
    <row r="1284" spans="7:11">
      <c r="G1284" s="67"/>
      <c r="H1284" s="67"/>
      <c r="I1284" s="67"/>
      <c r="J1284" s="67"/>
      <c r="K1284" s="67"/>
    </row>
    <row r="1285" spans="7:11">
      <c r="G1285" s="67"/>
      <c r="H1285" s="67"/>
      <c r="I1285" s="67"/>
      <c r="J1285" s="67"/>
      <c r="K1285" s="67"/>
    </row>
    <row r="1286" spans="7:11">
      <c r="G1286" s="67"/>
      <c r="H1286" s="67"/>
      <c r="I1286" s="67"/>
      <c r="J1286" s="67"/>
      <c r="K1286" s="67"/>
    </row>
    <row r="1287" spans="7:11">
      <c r="G1287" s="67"/>
      <c r="H1287" s="67"/>
      <c r="I1287" s="67"/>
      <c r="J1287" s="67"/>
      <c r="K1287" s="67"/>
    </row>
    <row r="1288" spans="7:11">
      <c r="G1288" s="67"/>
      <c r="H1288" s="67"/>
      <c r="I1288" s="67"/>
      <c r="J1288" s="67"/>
      <c r="K1288" s="67"/>
    </row>
    <row r="1289" spans="7:11">
      <c r="G1289" s="67"/>
      <c r="H1289" s="67"/>
      <c r="I1289" s="67"/>
      <c r="J1289" s="67"/>
      <c r="K1289" s="67"/>
    </row>
    <row r="1290" spans="7:11">
      <c r="G1290" s="67"/>
      <c r="H1290" s="67"/>
      <c r="I1290" s="67"/>
      <c r="J1290" s="67"/>
      <c r="K1290" s="67"/>
    </row>
    <row r="1291" spans="7:11">
      <c r="G1291" s="67"/>
      <c r="H1291" s="67"/>
      <c r="I1291" s="67"/>
      <c r="J1291" s="67"/>
      <c r="K1291" s="67"/>
    </row>
    <row r="1292" spans="7:11">
      <c r="G1292" s="67"/>
      <c r="H1292" s="67"/>
      <c r="I1292" s="67"/>
      <c r="J1292" s="67"/>
      <c r="K1292" s="67"/>
    </row>
    <row r="1293" spans="7:11">
      <c r="G1293" s="67"/>
      <c r="H1293" s="67"/>
      <c r="I1293" s="67"/>
      <c r="J1293" s="67"/>
      <c r="K1293" s="67"/>
    </row>
    <row r="1294" spans="7:11">
      <c r="G1294" s="67"/>
      <c r="H1294" s="67"/>
      <c r="I1294" s="67"/>
      <c r="J1294" s="67"/>
      <c r="K1294" s="67"/>
    </row>
    <row r="1295" spans="7:11">
      <c r="G1295" s="67"/>
      <c r="H1295" s="67"/>
      <c r="I1295" s="67"/>
      <c r="J1295" s="67"/>
      <c r="K1295" s="67"/>
    </row>
    <row r="1296" spans="7:11">
      <c r="G1296" s="67"/>
      <c r="H1296" s="67"/>
      <c r="I1296" s="67"/>
      <c r="J1296" s="67"/>
      <c r="K1296" s="67"/>
    </row>
    <row r="1297" spans="7:11">
      <c r="G1297" s="67"/>
      <c r="H1297" s="67"/>
      <c r="I1297" s="67"/>
      <c r="J1297" s="67"/>
      <c r="K1297" s="67"/>
    </row>
    <row r="1298" spans="7:11">
      <c r="G1298" s="67"/>
      <c r="H1298" s="67"/>
      <c r="I1298" s="67"/>
      <c r="J1298" s="67"/>
      <c r="K1298" s="67"/>
    </row>
    <row r="1299" spans="7:11">
      <c r="G1299" s="67"/>
      <c r="H1299" s="67"/>
      <c r="I1299" s="67"/>
      <c r="J1299" s="67"/>
      <c r="K1299" s="67"/>
    </row>
    <row r="1300" spans="7:11">
      <c r="G1300" s="67"/>
      <c r="H1300" s="67"/>
      <c r="I1300" s="67"/>
      <c r="J1300" s="67"/>
      <c r="K1300" s="67"/>
    </row>
    <row r="1301" spans="7:11">
      <c r="G1301" s="67"/>
      <c r="H1301" s="67"/>
      <c r="I1301" s="67"/>
      <c r="J1301" s="67"/>
      <c r="K1301" s="67"/>
    </row>
    <row r="1302" spans="7:11">
      <c r="G1302" s="67"/>
      <c r="H1302" s="67"/>
      <c r="I1302" s="67"/>
      <c r="J1302" s="67"/>
      <c r="K1302" s="67"/>
    </row>
    <row r="1303" spans="7:11">
      <c r="G1303" s="67"/>
      <c r="H1303" s="67"/>
      <c r="I1303" s="67"/>
      <c r="J1303" s="67"/>
      <c r="K1303" s="67"/>
    </row>
    <row r="1304" spans="7:11">
      <c r="G1304" s="67"/>
      <c r="H1304" s="67"/>
      <c r="I1304" s="67"/>
      <c r="J1304" s="67"/>
      <c r="K1304" s="67"/>
    </row>
    <row r="1305" spans="7:11">
      <c r="G1305" s="67"/>
      <c r="H1305" s="67"/>
      <c r="I1305" s="67"/>
      <c r="J1305" s="67"/>
      <c r="K1305" s="67"/>
    </row>
    <row r="1306" spans="7:11">
      <c r="G1306" s="67"/>
      <c r="H1306" s="67"/>
      <c r="I1306" s="67"/>
      <c r="J1306" s="67"/>
      <c r="K1306" s="67"/>
    </row>
    <row r="1307" spans="7:11">
      <c r="G1307" s="67"/>
      <c r="H1307" s="67"/>
      <c r="I1307" s="67"/>
      <c r="J1307" s="67"/>
      <c r="K1307" s="67"/>
    </row>
    <row r="1308" spans="7:11">
      <c r="G1308" s="67"/>
      <c r="H1308" s="67"/>
      <c r="I1308" s="67"/>
      <c r="J1308" s="67"/>
      <c r="K1308" s="67"/>
    </row>
    <row r="1309" spans="7:11">
      <c r="G1309" s="67"/>
      <c r="H1309" s="67"/>
      <c r="I1309" s="67"/>
      <c r="J1309" s="67"/>
      <c r="K1309" s="67"/>
    </row>
    <row r="1310" spans="7:11">
      <c r="G1310" s="67"/>
      <c r="H1310" s="67"/>
      <c r="I1310" s="67"/>
      <c r="J1310" s="67"/>
      <c r="K1310" s="67"/>
    </row>
    <row r="1311" spans="7:11">
      <c r="G1311" s="67"/>
      <c r="H1311" s="67"/>
      <c r="I1311" s="67"/>
      <c r="J1311" s="67"/>
      <c r="K1311" s="67"/>
    </row>
    <row r="1312" spans="7:11">
      <c r="G1312" s="67"/>
      <c r="H1312" s="67"/>
      <c r="I1312" s="67"/>
      <c r="J1312" s="67"/>
      <c r="K1312" s="67"/>
    </row>
    <row r="1313" spans="7:11">
      <c r="G1313" s="67"/>
      <c r="H1313" s="67"/>
      <c r="I1313" s="67"/>
      <c r="J1313" s="67"/>
      <c r="K1313" s="67"/>
    </row>
    <row r="1314" spans="7:11">
      <c r="G1314" s="67"/>
      <c r="H1314" s="67"/>
      <c r="I1314" s="67"/>
      <c r="J1314" s="67"/>
      <c r="K1314" s="67"/>
    </row>
    <row r="1315" spans="7:11">
      <c r="G1315" s="67"/>
      <c r="H1315" s="67"/>
      <c r="I1315" s="67"/>
      <c r="J1315" s="67"/>
      <c r="K1315" s="67"/>
    </row>
    <row r="1316" spans="7:11">
      <c r="G1316" s="67"/>
      <c r="H1316" s="67"/>
      <c r="I1316" s="67"/>
      <c r="J1316" s="67"/>
      <c r="K1316" s="67"/>
    </row>
    <row r="1317" spans="7:11">
      <c r="G1317" s="67"/>
      <c r="H1317" s="67"/>
      <c r="I1317" s="67"/>
      <c r="J1317" s="67"/>
      <c r="K1317" s="67"/>
    </row>
    <row r="1318" spans="7:11">
      <c r="G1318" s="67"/>
      <c r="H1318" s="67"/>
      <c r="I1318" s="67"/>
      <c r="J1318" s="67"/>
      <c r="K1318" s="67"/>
    </row>
    <row r="1319" spans="7:11">
      <c r="G1319" s="67"/>
      <c r="H1319" s="67"/>
      <c r="I1319" s="67"/>
      <c r="J1319" s="67"/>
      <c r="K1319" s="67"/>
    </row>
    <row r="1320" spans="7:11">
      <c r="G1320" s="67"/>
      <c r="H1320" s="67"/>
      <c r="I1320" s="67"/>
      <c r="J1320" s="67"/>
      <c r="K1320" s="67"/>
    </row>
    <row r="1321" spans="7:11">
      <c r="G1321" s="67"/>
      <c r="H1321" s="67"/>
      <c r="I1321" s="67"/>
      <c r="J1321" s="67"/>
      <c r="K1321" s="67"/>
    </row>
    <row r="1322" spans="7:11">
      <c r="G1322" s="67"/>
      <c r="H1322" s="67"/>
      <c r="I1322" s="67"/>
      <c r="J1322" s="67"/>
      <c r="K1322" s="67"/>
    </row>
    <row r="1323" spans="7:11">
      <c r="G1323" s="67"/>
      <c r="H1323" s="67"/>
      <c r="I1323" s="67"/>
      <c r="J1323" s="67"/>
      <c r="K1323" s="67"/>
    </row>
    <row r="1324" spans="7:11">
      <c r="G1324" s="67"/>
      <c r="H1324" s="67"/>
      <c r="I1324" s="67"/>
      <c r="J1324" s="67"/>
      <c r="K1324" s="67"/>
    </row>
    <row r="1325" spans="7:11">
      <c r="G1325" s="67"/>
      <c r="H1325" s="67"/>
      <c r="I1325" s="67"/>
      <c r="J1325" s="67"/>
      <c r="K1325" s="67"/>
    </row>
    <row r="1326" spans="7:11">
      <c r="G1326" s="67"/>
      <c r="H1326" s="67"/>
      <c r="I1326" s="67"/>
      <c r="J1326" s="67"/>
      <c r="K1326" s="67"/>
    </row>
    <row r="1327" spans="7:11">
      <c r="G1327" s="67"/>
      <c r="H1327" s="67"/>
      <c r="I1327" s="67"/>
      <c r="J1327" s="67"/>
      <c r="K1327" s="67"/>
    </row>
    <row r="1328" spans="7:11">
      <c r="G1328" s="67"/>
      <c r="H1328" s="67"/>
      <c r="I1328" s="67"/>
      <c r="J1328" s="67"/>
      <c r="K1328" s="67"/>
    </row>
    <row r="1329" spans="7:11">
      <c r="G1329" s="67"/>
      <c r="H1329" s="67"/>
      <c r="I1329" s="67"/>
      <c r="J1329" s="67"/>
      <c r="K1329" s="67"/>
    </row>
    <row r="1330" spans="7:11">
      <c r="G1330" s="67"/>
      <c r="H1330" s="67"/>
      <c r="I1330" s="67"/>
      <c r="J1330" s="67"/>
      <c r="K1330" s="67"/>
    </row>
    <row r="1331" spans="7:11">
      <c r="G1331" s="67"/>
      <c r="H1331" s="67"/>
      <c r="I1331" s="67"/>
      <c r="J1331" s="67"/>
      <c r="K1331" s="67"/>
    </row>
    <row r="1332" spans="7:11">
      <c r="G1332" s="67"/>
      <c r="H1332" s="67"/>
      <c r="I1332" s="67"/>
      <c r="J1332" s="67"/>
      <c r="K1332" s="67"/>
    </row>
    <row r="1333" spans="7:11">
      <c r="G1333" s="67"/>
      <c r="H1333" s="67"/>
      <c r="I1333" s="67"/>
      <c r="J1333" s="67"/>
      <c r="K1333" s="67"/>
    </row>
    <row r="1334" spans="7:11">
      <c r="G1334" s="67"/>
      <c r="H1334" s="67"/>
      <c r="I1334" s="67"/>
      <c r="J1334" s="67"/>
      <c r="K1334" s="67"/>
    </row>
    <row r="1335" spans="7:11">
      <c r="G1335" s="67"/>
      <c r="H1335" s="67"/>
      <c r="I1335" s="67"/>
      <c r="J1335" s="67"/>
      <c r="K1335" s="67"/>
    </row>
    <row r="1336" spans="7:11">
      <c r="G1336" s="67"/>
      <c r="H1336" s="67"/>
      <c r="I1336" s="67"/>
      <c r="J1336" s="67"/>
      <c r="K1336" s="67"/>
    </row>
    <row r="1337" spans="7:11">
      <c r="G1337" s="67"/>
      <c r="H1337" s="67"/>
      <c r="I1337" s="67"/>
      <c r="J1337" s="67"/>
      <c r="K1337" s="67"/>
    </row>
    <row r="1338" spans="7:11">
      <c r="G1338" s="67"/>
      <c r="H1338" s="67"/>
      <c r="I1338" s="67"/>
      <c r="J1338" s="67"/>
      <c r="K1338" s="67"/>
    </row>
    <row r="1339" spans="7:11">
      <c r="G1339" s="67"/>
      <c r="H1339" s="67"/>
      <c r="I1339" s="67"/>
      <c r="J1339" s="67"/>
      <c r="K1339" s="67"/>
    </row>
    <row r="1340" spans="7:11">
      <c r="G1340" s="67"/>
      <c r="H1340" s="67"/>
      <c r="I1340" s="67"/>
      <c r="J1340" s="67"/>
      <c r="K1340" s="67"/>
    </row>
    <row r="1341" spans="7:11">
      <c r="G1341" s="67"/>
      <c r="H1341" s="67"/>
      <c r="I1341" s="67"/>
      <c r="J1341" s="67"/>
      <c r="K1341" s="67"/>
    </row>
    <row r="1342" spans="7:11">
      <c r="G1342" s="67"/>
      <c r="H1342" s="67"/>
      <c r="I1342" s="67"/>
      <c r="J1342" s="67"/>
      <c r="K1342" s="67"/>
    </row>
    <row r="1343" spans="7:11">
      <c r="G1343" s="67"/>
      <c r="H1343" s="67"/>
      <c r="I1343" s="67"/>
      <c r="J1343" s="67"/>
      <c r="K1343" s="67"/>
    </row>
    <row r="1344" spans="7:11">
      <c r="G1344" s="67"/>
      <c r="H1344" s="67"/>
      <c r="I1344" s="67"/>
      <c r="J1344" s="67"/>
      <c r="K1344" s="67"/>
    </row>
    <row r="1345" spans="7:11">
      <c r="G1345" s="67"/>
      <c r="H1345" s="67"/>
      <c r="I1345" s="67"/>
      <c r="J1345" s="67"/>
      <c r="K1345" s="67"/>
    </row>
    <row r="1346" spans="7:11">
      <c r="G1346" s="67"/>
      <c r="H1346" s="67"/>
      <c r="I1346" s="67"/>
      <c r="J1346" s="67"/>
      <c r="K1346" s="67"/>
    </row>
    <row r="1347" spans="7:11">
      <c r="G1347" s="67"/>
      <c r="H1347" s="67"/>
      <c r="I1347" s="67"/>
      <c r="J1347" s="67"/>
      <c r="K1347" s="67"/>
    </row>
    <row r="1348" spans="7:11">
      <c r="G1348" s="67"/>
      <c r="H1348" s="67"/>
      <c r="I1348" s="67"/>
      <c r="J1348" s="67"/>
      <c r="K1348" s="67"/>
    </row>
    <row r="1349" spans="7:11">
      <c r="G1349" s="67"/>
      <c r="H1349" s="67"/>
      <c r="I1349" s="67"/>
      <c r="J1349" s="67"/>
      <c r="K1349" s="67"/>
    </row>
    <row r="1350" spans="7:11">
      <c r="G1350" s="67"/>
      <c r="H1350" s="67"/>
      <c r="I1350" s="67"/>
      <c r="J1350" s="67"/>
      <c r="K1350" s="67"/>
    </row>
    <row r="1351" spans="7:11">
      <c r="G1351" s="67"/>
      <c r="H1351" s="67"/>
      <c r="I1351" s="67"/>
      <c r="J1351" s="67"/>
      <c r="K1351" s="67"/>
    </row>
    <row r="1352" spans="7:11">
      <c r="G1352" s="67"/>
      <c r="H1352" s="67"/>
      <c r="I1352" s="67"/>
      <c r="J1352" s="67"/>
      <c r="K1352" s="67"/>
    </row>
    <row r="1353" spans="7:11">
      <c r="G1353" s="67"/>
      <c r="H1353" s="67"/>
      <c r="I1353" s="67"/>
      <c r="J1353" s="67"/>
      <c r="K1353" s="67"/>
    </row>
    <row r="1354" spans="7:11">
      <c r="G1354" s="67"/>
      <c r="H1354" s="67"/>
      <c r="I1354" s="67"/>
      <c r="J1354" s="67"/>
      <c r="K1354" s="67"/>
    </row>
    <row r="1355" spans="7:11">
      <c r="G1355" s="67"/>
      <c r="H1355" s="67"/>
      <c r="I1355" s="67"/>
      <c r="J1355" s="67"/>
      <c r="K1355" s="67"/>
    </row>
    <row r="1356" spans="7:11">
      <c r="G1356" s="67"/>
      <c r="H1356" s="67"/>
      <c r="I1356" s="67"/>
      <c r="J1356" s="67"/>
      <c r="K1356" s="67"/>
    </row>
    <row r="1357" spans="7:11">
      <c r="G1357" s="67"/>
      <c r="H1357" s="67"/>
      <c r="I1357" s="67"/>
      <c r="J1357" s="67"/>
      <c r="K1357" s="67"/>
    </row>
    <row r="1358" spans="7:11">
      <c r="G1358" s="67"/>
      <c r="H1358" s="67"/>
      <c r="I1358" s="67"/>
      <c r="J1358" s="67"/>
      <c r="K1358" s="67"/>
    </row>
    <row r="1359" spans="7:11">
      <c r="G1359" s="67"/>
      <c r="H1359" s="67"/>
      <c r="I1359" s="67"/>
      <c r="J1359" s="67"/>
      <c r="K1359" s="67"/>
    </row>
    <row r="1360" spans="7:11">
      <c r="G1360" s="67"/>
      <c r="H1360" s="67"/>
      <c r="I1360" s="67"/>
      <c r="J1360" s="67"/>
      <c r="K1360" s="67"/>
    </row>
    <row r="1361" spans="7:11">
      <c r="G1361" s="67"/>
      <c r="H1361" s="67"/>
      <c r="I1361" s="67"/>
      <c r="J1361" s="67"/>
      <c r="K1361" s="67"/>
    </row>
    <row r="1362" spans="7:11">
      <c r="G1362" s="67"/>
      <c r="H1362" s="67"/>
      <c r="I1362" s="67"/>
      <c r="J1362" s="67"/>
      <c r="K1362" s="67"/>
    </row>
    <row r="1363" spans="7:11">
      <c r="G1363" s="67"/>
      <c r="H1363" s="67"/>
      <c r="I1363" s="67"/>
      <c r="J1363" s="67"/>
      <c r="K1363" s="67"/>
    </row>
    <row r="1364" spans="7:11">
      <c r="G1364" s="67"/>
      <c r="H1364" s="67"/>
      <c r="I1364" s="67"/>
      <c r="J1364" s="67"/>
      <c r="K1364" s="67"/>
    </row>
    <row r="1365" spans="7:11">
      <c r="G1365" s="67"/>
      <c r="H1365" s="67"/>
      <c r="I1365" s="67"/>
      <c r="J1365" s="67"/>
      <c r="K1365" s="67"/>
    </row>
    <row r="1366" spans="7:11">
      <c r="G1366" s="67"/>
      <c r="H1366" s="67"/>
      <c r="I1366" s="67"/>
      <c r="J1366" s="67"/>
      <c r="K1366" s="67"/>
    </row>
    <row r="1367" spans="7:11">
      <c r="G1367" s="67"/>
      <c r="H1367" s="67"/>
      <c r="I1367" s="67"/>
      <c r="J1367" s="67"/>
      <c r="K1367" s="67"/>
    </row>
    <row r="1368" spans="7:11">
      <c r="G1368" s="67"/>
      <c r="H1368" s="67"/>
      <c r="I1368" s="67"/>
      <c r="J1368" s="67"/>
      <c r="K1368" s="67"/>
    </row>
    <row r="1369" spans="7:11">
      <c r="G1369" s="67"/>
      <c r="H1369" s="67"/>
      <c r="I1369" s="67"/>
      <c r="J1369" s="67"/>
      <c r="K1369" s="67"/>
    </row>
    <row r="1370" spans="7:11">
      <c r="G1370" s="67"/>
      <c r="H1370" s="67"/>
      <c r="I1370" s="67"/>
      <c r="J1370" s="67"/>
      <c r="K1370" s="67"/>
    </row>
    <row r="1371" spans="7:11">
      <c r="G1371" s="67"/>
      <c r="H1371" s="67"/>
      <c r="I1371" s="67"/>
      <c r="J1371" s="67"/>
      <c r="K1371" s="67"/>
    </row>
    <row r="1372" spans="7:11">
      <c r="G1372" s="67"/>
      <c r="H1372" s="67"/>
      <c r="I1372" s="67"/>
      <c r="J1372" s="67"/>
      <c r="K1372" s="67"/>
    </row>
    <row r="1373" spans="7:11">
      <c r="G1373" s="67"/>
      <c r="H1373" s="67"/>
      <c r="I1373" s="67"/>
      <c r="J1373" s="67"/>
      <c r="K1373" s="67"/>
    </row>
    <row r="1374" spans="7:11">
      <c r="G1374" s="67"/>
      <c r="H1374" s="67"/>
      <c r="I1374" s="67"/>
      <c r="J1374" s="67"/>
      <c r="K1374" s="67"/>
    </row>
    <row r="1375" spans="7:11">
      <c r="G1375" s="67"/>
      <c r="H1375" s="67"/>
      <c r="I1375" s="67"/>
      <c r="J1375" s="67"/>
      <c r="K1375" s="67"/>
    </row>
    <row r="1376" spans="7:11">
      <c r="G1376" s="67"/>
      <c r="H1376" s="67"/>
      <c r="I1376" s="67"/>
      <c r="J1376" s="67"/>
      <c r="K1376" s="67"/>
    </row>
    <row r="1377" spans="7:11">
      <c r="G1377" s="67"/>
      <c r="H1377" s="67"/>
      <c r="I1377" s="67"/>
      <c r="J1377" s="67"/>
      <c r="K1377" s="67"/>
    </row>
    <row r="1378" spans="7:11">
      <c r="G1378" s="67"/>
      <c r="H1378" s="67"/>
      <c r="I1378" s="67"/>
      <c r="J1378" s="67"/>
      <c r="K1378" s="67"/>
    </row>
    <row r="1379" spans="7:11">
      <c r="G1379" s="67"/>
      <c r="H1379" s="67"/>
      <c r="I1379" s="67"/>
      <c r="J1379" s="67"/>
      <c r="K1379" s="67"/>
    </row>
    <row r="1380" spans="7:11">
      <c r="G1380" s="67"/>
      <c r="H1380" s="67"/>
      <c r="I1380" s="67"/>
      <c r="J1380" s="67"/>
      <c r="K1380" s="67"/>
    </row>
    <row r="1381" spans="7:11">
      <c r="G1381" s="67"/>
      <c r="H1381" s="67"/>
      <c r="I1381" s="67"/>
      <c r="J1381" s="67"/>
      <c r="K1381" s="67"/>
    </row>
    <row r="1382" spans="7:11">
      <c r="G1382" s="67"/>
      <c r="H1382" s="67"/>
      <c r="I1382" s="67"/>
      <c r="J1382" s="67"/>
      <c r="K1382" s="67"/>
    </row>
    <row r="1383" spans="7:11">
      <c r="G1383" s="67"/>
      <c r="H1383" s="67"/>
      <c r="I1383" s="67"/>
      <c r="J1383" s="67"/>
      <c r="K1383" s="67"/>
    </row>
    <row r="1384" spans="7:11">
      <c r="G1384" s="67"/>
      <c r="H1384" s="67"/>
      <c r="I1384" s="67"/>
      <c r="J1384" s="67"/>
      <c r="K1384" s="67"/>
    </row>
    <row r="1385" spans="7:11">
      <c r="G1385" s="67"/>
      <c r="H1385" s="67"/>
      <c r="I1385" s="67"/>
      <c r="J1385" s="67"/>
      <c r="K1385" s="67"/>
    </row>
    <row r="1386" spans="7:11">
      <c r="G1386" s="67"/>
      <c r="H1386" s="67"/>
      <c r="I1386" s="67"/>
      <c r="J1386" s="67"/>
      <c r="K1386" s="67"/>
    </row>
    <row r="1387" spans="7:11">
      <c r="G1387" s="67"/>
      <c r="H1387" s="67"/>
      <c r="I1387" s="67"/>
      <c r="J1387" s="67"/>
      <c r="K1387" s="67"/>
    </row>
    <row r="1388" spans="7:11">
      <c r="G1388" s="67"/>
      <c r="H1388" s="67"/>
      <c r="I1388" s="67"/>
      <c r="J1388" s="67"/>
      <c r="K1388" s="67"/>
    </row>
    <row r="1389" spans="7:11">
      <c r="G1389" s="67"/>
      <c r="H1389" s="67"/>
      <c r="I1389" s="67"/>
      <c r="J1389" s="67"/>
      <c r="K1389" s="67"/>
    </row>
    <row r="1390" spans="7:11">
      <c r="G1390" s="67"/>
      <c r="H1390" s="67"/>
      <c r="I1390" s="67"/>
      <c r="J1390" s="67"/>
      <c r="K1390" s="67"/>
    </row>
    <row r="1391" spans="7:11">
      <c r="G1391" s="67"/>
      <c r="H1391" s="67"/>
      <c r="I1391" s="67"/>
      <c r="J1391" s="67"/>
      <c r="K1391" s="67"/>
    </row>
    <row r="1392" spans="7:11">
      <c r="G1392" s="67"/>
      <c r="H1392" s="67"/>
      <c r="I1392" s="67"/>
      <c r="J1392" s="67"/>
      <c r="K1392" s="67"/>
    </row>
    <row r="1393" spans="7:11">
      <c r="G1393" s="67"/>
      <c r="H1393" s="67"/>
      <c r="I1393" s="67"/>
      <c r="J1393" s="67"/>
      <c r="K1393" s="67"/>
    </row>
    <row r="1394" spans="7:11">
      <c r="G1394" s="67"/>
      <c r="H1394" s="67"/>
      <c r="I1394" s="67"/>
      <c r="J1394" s="67"/>
      <c r="K1394" s="67"/>
    </row>
    <row r="1395" spans="7:11">
      <c r="G1395" s="67"/>
      <c r="H1395" s="67"/>
      <c r="I1395" s="67"/>
      <c r="J1395" s="67"/>
      <c r="K1395" s="67"/>
    </row>
    <row r="1396" spans="7:11">
      <c r="G1396" s="67"/>
      <c r="H1396" s="67"/>
      <c r="I1396" s="67"/>
      <c r="J1396" s="67"/>
      <c r="K1396" s="67"/>
    </row>
    <row r="1397" spans="7:11">
      <c r="G1397" s="67"/>
      <c r="H1397" s="67"/>
      <c r="I1397" s="67"/>
      <c r="J1397" s="67"/>
      <c r="K1397" s="67"/>
    </row>
    <row r="1398" spans="7:11">
      <c r="G1398" s="67"/>
      <c r="H1398" s="67"/>
      <c r="I1398" s="67"/>
      <c r="J1398" s="67"/>
      <c r="K1398" s="67"/>
    </row>
    <row r="1399" spans="7:11">
      <c r="G1399" s="67"/>
      <c r="H1399" s="67"/>
      <c r="I1399" s="67"/>
      <c r="J1399" s="67"/>
      <c r="K1399" s="67"/>
    </row>
    <row r="1400" spans="7:11">
      <c r="G1400" s="67"/>
      <c r="H1400" s="67"/>
      <c r="I1400" s="67"/>
      <c r="J1400" s="67"/>
      <c r="K1400" s="67"/>
    </row>
    <row r="1401" spans="7:11">
      <c r="G1401" s="67"/>
      <c r="H1401" s="67"/>
      <c r="I1401" s="67"/>
      <c r="J1401" s="67"/>
      <c r="K1401" s="67"/>
    </row>
    <row r="1402" spans="7:11">
      <c r="G1402" s="67"/>
      <c r="H1402" s="67"/>
      <c r="I1402" s="67"/>
      <c r="J1402" s="67"/>
      <c r="K1402" s="67"/>
    </row>
    <row r="1403" spans="7:11">
      <c r="G1403" s="67"/>
      <c r="H1403" s="67"/>
      <c r="I1403" s="67"/>
      <c r="J1403" s="67"/>
      <c r="K1403" s="67"/>
    </row>
    <row r="1404" spans="7:11">
      <c r="G1404" s="67"/>
      <c r="H1404" s="67"/>
      <c r="I1404" s="67"/>
      <c r="J1404" s="67"/>
      <c r="K1404" s="67"/>
    </row>
    <row r="1405" spans="7:11">
      <c r="G1405" s="67"/>
      <c r="H1405" s="67"/>
      <c r="I1405" s="67"/>
      <c r="J1405" s="67"/>
      <c r="K1405" s="67"/>
    </row>
    <row r="1406" spans="7:11">
      <c r="G1406" s="67"/>
      <c r="H1406" s="67"/>
      <c r="I1406" s="67"/>
      <c r="J1406" s="67"/>
      <c r="K1406" s="67"/>
    </row>
    <row r="1407" spans="7:11">
      <c r="G1407" s="67"/>
      <c r="H1407" s="67"/>
      <c r="I1407" s="67"/>
      <c r="J1407" s="67"/>
      <c r="K1407" s="67"/>
    </row>
    <row r="1408" spans="7:11">
      <c r="G1408" s="67"/>
      <c r="H1408" s="67"/>
      <c r="I1408" s="67"/>
      <c r="J1408" s="67"/>
      <c r="K1408" s="67"/>
    </row>
    <row r="1409" spans="7:11">
      <c r="G1409" s="67"/>
      <c r="H1409" s="67"/>
      <c r="I1409" s="67"/>
      <c r="J1409" s="67"/>
      <c r="K1409" s="67"/>
    </row>
    <row r="1410" spans="7:11">
      <c r="G1410" s="67"/>
      <c r="H1410" s="67"/>
      <c r="I1410" s="67"/>
      <c r="J1410" s="67"/>
      <c r="K1410" s="67"/>
    </row>
    <row r="1411" spans="7:11">
      <c r="G1411" s="67"/>
      <c r="H1411" s="67"/>
      <c r="I1411" s="67"/>
      <c r="J1411" s="67"/>
      <c r="K1411" s="67"/>
    </row>
    <row r="1412" spans="7:11">
      <c r="G1412" s="67"/>
      <c r="H1412" s="67"/>
      <c r="I1412" s="67"/>
      <c r="J1412" s="67"/>
      <c r="K1412" s="67"/>
    </row>
    <row r="1413" spans="7:11">
      <c r="G1413" s="67"/>
      <c r="H1413" s="67"/>
      <c r="I1413" s="67"/>
      <c r="J1413" s="67"/>
      <c r="K1413" s="67"/>
    </row>
    <row r="1414" spans="7:11">
      <c r="G1414" s="67"/>
      <c r="H1414" s="67"/>
      <c r="I1414" s="67"/>
      <c r="J1414" s="67"/>
      <c r="K1414" s="67"/>
    </row>
    <row r="1415" spans="7:11">
      <c r="G1415" s="67"/>
      <c r="H1415" s="67"/>
      <c r="I1415" s="67"/>
      <c r="J1415" s="67"/>
      <c r="K1415" s="67"/>
    </row>
    <row r="1416" spans="7:11">
      <c r="G1416" s="67"/>
      <c r="H1416" s="67"/>
      <c r="I1416" s="67"/>
      <c r="J1416" s="67"/>
      <c r="K1416" s="67"/>
    </row>
    <row r="1417" spans="7:11">
      <c r="G1417" s="67"/>
      <c r="H1417" s="67"/>
      <c r="I1417" s="67"/>
      <c r="J1417" s="67"/>
      <c r="K1417" s="67"/>
    </row>
    <row r="1418" spans="7:11">
      <c r="G1418" s="67"/>
      <c r="H1418" s="67"/>
      <c r="I1418" s="67"/>
      <c r="J1418" s="67"/>
      <c r="K1418" s="67"/>
    </row>
    <row r="1419" spans="7:11">
      <c r="G1419" s="67"/>
      <c r="H1419" s="67"/>
      <c r="I1419" s="67"/>
      <c r="J1419" s="67"/>
      <c r="K1419" s="67"/>
    </row>
    <row r="1420" spans="7:11">
      <c r="G1420" s="67"/>
      <c r="H1420" s="67"/>
      <c r="I1420" s="67"/>
      <c r="J1420" s="67"/>
      <c r="K1420" s="67"/>
    </row>
    <row r="1421" spans="7:11">
      <c r="G1421" s="67"/>
      <c r="H1421" s="67"/>
      <c r="I1421" s="67"/>
      <c r="J1421" s="67"/>
      <c r="K1421" s="67"/>
    </row>
    <row r="1422" spans="7:11">
      <c r="G1422" s="67"/>
      <c r="H1422" s="67"/>
      <c r="I1422" s="67"/>
      <c r="J1422" s="67"/>
      <c r="K1422" s="67"/>
    </row>
    <row r="1423" spans="7:11">
      <c r="G1423" s="67"/>
      <c r="H1423" s="67"/>
      <c r="I1423" s="67"/>
      <c r="J1423" s="67"/>
      <c r="K1423" s="67"/>
    </row>
    <row r="1424" spans="7:11">
      <c r="G1424" s="67"/>
      <c r="H1424" s="67"/>
      <c r="I1424" s="67"/>
      <c r="J1424" s="67"/>
      <c r="K1424" s="67"/>
    </row>
    <row r="1425" spans="7:11">
      <c r="G1425" s="67"/>
      <c r="H1425" s="67"/>
      <c r="I1425" s="67"/>
      <c r="J1425" s="67"/>
      <c r="K1425" s="67"/>
    </row>
    <row r="1426" spans="7:11">
      <c r="G1426" s="67"/>
      <c r="H1426" s="67"/>
      <c r="I1426" s="67"/>
      <c r="J1426" s="67"/>
      <c r="K1426" s="67"/>
    </row>
    <row r="1427" spans="7:11">
      <c r="G1427" s="67"/>
      <c r="H1427" s="67"/>
      <c r="I1427" s="67"/>
      <c r="J1427" s="67"/>
      <c r="K1427" s="67"/>
    </row>
    <row r="1428" spans="7:11">
      <c r="G1428" s="67"/>
      <c r="H1428" s="67"/>
      <c r="I1428" s="67"/>
      <c r="J1428" s="67"/>
      <c r="K1428" s="67"/>
    </row>
    <row r="1429" spans="7:11">
      <c r="G1429" s="67"/>
      <c r="H1429" s="67"/>
      <c r="I1429" s="67"/>
      <c r="J1429" s="67"/>
      <c r="K1429" s="67"/>
    </row>
    <row r="1430" spans="7:11">
      <c r="G1430" s="67"/>
      <c r="H1430" s="67"/>
      <c r="I1430" s="67"/>
      <c r="J1430" s="67"/>
      <c r="K1430" s="67"/>
    </row>
    <row r="1431" spans="7:11">
      <c r="G1431" s="67"/>
      <c r="H1431" s="67"/>
      <c r="I1431" s="67"/>
      <c r="J1431" s="67"/>
      <c r="K1431" s="67"/>
    </row>
    <row r="1432" spans="7:11">
      <c r="G1432" s="67"/>
      <c r="H1432" s="67"/>
      <c r="I1432" s="67"/>
      <c r="J1432" s="67"/>
      <c r="K1432" s="67"/>
    </row>
    <row r="1433" spans="7:11">
      <c r="G1433" s="67"/>
      <c r="H1433" s="67"/>
      <c r="I1433" s="67"/>
      <c r="J1433" s="67"/>
      <c r="K1433" s="67"/>
    </row>
    <row r="1434" spans="7:11">
      <c r="G1434" s="67"/>
      <c r="H1434" s="67"/>
      <c r="I1434" s="67"/>
      <c r="J1434" s="67"/>
      <c r="K1434" s="67"/>
    </row>
    <row r="1435" spans="7:11">
      <c r="G1435" s="67"/>
      <c r="H1435" s="67"/>
      <c r="I1435" s="67"/>
      <c r="J1435" s="67"/>
      <c r="K1435" s="67"/>
    </row>
    <row r="1436" spans="7:11">
      <c r="G1436" s="67"/>
      <c r="H1436" s="67"/>
      <c r="I1436" s="67"/>
      <c r="J1436" s="67"/>
      <c r="K1436" s="67"/>
    </row>
    <row r="1437" spans="7:11">
      <c r="G1437" s="67"/>
      <c r="H1437" s="67"/>
      <c r="I1437" s="67"/>
      <c r="J1437" s="67"/>
      <c r="K1437" s="67"/>
    </row>
    <row r="1438" spans="7:11">
      <c r="G1438" s="67"/>
      <c r="H1438" s="67"/>
      <c r="I1438" s="67"/>
      <c r="J1438" s="67"/>
      <c r="K1438" s="67"/>
    </row>
    <row r="1439" spans="7:11">
      <c r="G1439" s="67"/>
      <c r="H1439" s="67"/>
      <c r="I1439" s="67"/>
      <c r="J1439" s="67"/>
      <c r="K1439" s="67"/>
    </row>
    <row r="1440" spans="7:11">
      <c r="G1440" s="67"/>
      <c r="H1440" s="67"/>
      <c r="I1440" s="67"/>
      <c r="J1440" s="67"/>
      <c r="K1440" s="67"/>
    </row>
    <row r="1441" spans="7:11">
      <c r="G1441" s="67"/>
      <c r="H1441" s="67"/>
      <c r="I1441" s="67"/>
      <c r="J1441" s="67"/>
      <c r="K1441" s="67"/>
    </row>
    <row r="1442" spans="7:11">
      <c r="G1442" s="67"/>
      <c r="H1442" s="67"/>
      <c r="I1442" s="67"/>
      <c r="J1442" s="67"/>
      <c r="K1442" s="67"/>
    </row>
    <row r="1443" spans="7:11">
      <c r="G1443" s="67"/>
      <c r="H1443" s="67"/>
      <c r="I1443" s="67"/>
      <c r="J1443" s="67"/>
      <c r="K1443" s="67"/>
    </row>
    <row r="1444" spans="7:11">
      <c r="G1444" s="67"/>
      <c r="H1444" s="67"/>
      <c r="I1444" s="67"/>
      <c r="J1444" s="67"/>
      <c r="K1444" s="67"/>
    </row>
    <row r="1445" spans="7:11">
      <c r="G1445" s="67"/>
      <c r="H1445" s="67"/>
      <c r="I1445" s="67"/>
      <c r="J1445" s="67"/>
      <c r="K1445" s="67"/>
    </row>
    <row r="1446" spans="7:11">
      <c r="G1446" s="67"/>
      <c r="H1446" s="67"/>
      <c r="I1446" s="67"/>
      <c r="J1446" s="67"/>
      <c r="K1446" s="67"/>
    </row>
    <row r="1447" spans="7:11">
      <c r="G1447" s="67"/>
      <c r="H1447" s="67"/>
      <c r="I1447" s="67"/>
      <c r="J1447" s="67"/>
      <c r="K1447" s="67"/>
    </row>
    <row r="1448" spans="7:11">
      <c r="G1448" s="67"/>
      <c r="H1448" s="67"/>
      <c r="I1448" s="67"/>
      <c r="J1448" s="67"/>
      <c r="K1448" s="67"/>
    </row>
    <row r="1449" spans="7:11">
      <c r="G1449" s="67"/>
      <c r="H1449" s="67"/>
      <c r="I1449" s="67"/>
      <c r="J1449" s="67"/>
      <c r="K1449" s="67"/>
    </row>
    <row r="1450" spans="7:11">
      <c r="G1450" s="67"/>
      <c r="H1450" s="67"/>
      <c r="I1450" s="67"/>
      <c r="J1450" s="67"/>
      <c r="K1450" s="67"/>
    </row>
    <row r="1451" spans="7:11">
      <c r="G1451" s="67"/>
      <c r="H1451" s="67"/>
      <c r="I1451" s="67"/>
      <c r="J1451" s="67"/>
      <c r="K1451" s="67"/>
    </row>
    <row r="1452" spans="7:11">
      <c r="G1452" s="67"/>
      <c r="H1452" s="67"/>
      <c r="I1452" s="67"/>
      <c r="J1452" s="67"/>
      <c r="K1452" s="67"/>
    </row>
    <row r="1453" spans="7:11">
      <c r="G1453" s="67"/>
      <c r="H1453" s="67"/>
      <c r="I1453" s="67"/>
      <c r="J1453" s="67"/>
      <c r="K1453" s="67"/>
    </row>
    <row r="1454" spans="7:11">
      <c r="G1454" s="67"/>
      <c r="H1454" s="67"/>
      <c r="I1454" s="67"/>
      <c r="J1454" s="67"/>
      <c r="K1454" s="67"/>
    </row>
    <row r="1455" spans="7:11">
      <c r="G1455" s="67"/>
      <c r="H1455" s="67"/>
      <c r="I1455" s="67"/>
      <c r="J1455" s="67"/>
      <c r="K1455" s="67"/>
    </row>
    <row r="1456" spans="7:11">
      <c r="G1456" s="67"/>
      <c r="H1456" s="67"/>
      <c r="I1456" s="67"/>
      <c r="J1456" s="67"/>
      <c r="K1456" s="67"/>
    </row>
    <row r="1457" spans="7:11">
      <c r="G1457" s="67"/>
      <c r="H1457" s="67"/>
      <c r="I1457" s="67"/>
      <c r="J1457" s="67"/>
      <c r="K1457" s="67"/>
    </row>
    <row r="1458" spans="7:11">
      <c r="G1458" s="67"/>
      <c r="H1458" s="67"/>
      <c r="I1458" s="67"/>
      <c r="J1458" s="67"/>
      <c r="K1458" s="67"/>
    </row>
    <row r="1459" spans="7:11">
      <c r="G1459" s="67"/>
      <c r="H1459" s="67"/>
      <c r="I1459" s="67"/>
      <c r="J1459" s="67"/>
      <c r="K1459" s="67"/>
    </row>
    <row r="1460" spans="7:11">
      <c r="G1460" s="67"/>
      <c r="H1460" s="67"/>
      <c r="I1460" s="67"/>
      <c r="J1460" s="67"/>
      <c r="K1460" s="67"/>
    </row>
    <row r="1461" spans="7:11">
      <c r="G1461" s="67"/>
      <c r="H1461" s="67"/>
      <c r="I1461" s="67"/>
      <c r="J1461" s="67"/>
      <c r="K1461" s="67"/>
    </row>
    <row r="1462" spans="7:11">
      <c r="G1462" s="67"/>
      <c r="H1462" s="67"/>
      <c r="I1462" s="67"/>
      <c r="J1462" s="67"/>
      <c r="K1462" s="67"/>
    </row>
    <row r="1463" spans="7:11">
      <c r="G1463" s="67"/>
      <c r="H1463" s="67"/>
      <c r="I1463" s="67"/>
      <c r="J1463" s="67"/>
      <c r="K1463" s="67"/>
    </row>
    <row r="1464" spans="7:11">
      <c r="G1464" s="67"/>
      <c r="H1464" s="67"/>
      <c r="I1464" s="67"/>
      <c r="J1464" s="67"/>
      <c r="K1464" s="67"/>
    </row>
    <row r="1465" spans="7:11">
      <c r="G1465" s="67"/>
      <c r="H1465" s="67"/>
      <c r="I1465" s="67"/>
      <c r="J1465" s="67"/>
      <c r="K1465" s="67"/>
    </row>
    <row r="1466" spans="7:11">
      <c r="G1466" s="67"/>
      <c r="H1466" s="67"/>
      <c r="I1466" s="67"/>
      <c r="J1466" s="67"/>
      <c r="K1466" s="67"/>
    </row>
    <row r="1467" spans="7:11">
      <c r="G1467" s="67"/>
      <c r="H1467" s="67"/>
      <c r="I1467" s="67"/>
      <c r="J1467" s="67"/>
      <c r="K1467" s="67"/>
    </row>
    <row r="1468" spans="7:11">
      <c r="G1468" s="67"/>
      <c r="H1468" s="67"/>
      <c r="I1468" s="67"/>
      <c r="J1468" s="67"/>
      <c r="K1468" s="67"/>
    </row>
    <row r="1469" spans="7:11">
      <c r="G1469" s="67"/>
      <c r="H1469" s="67"/>
      <c r="I1469" s="67"/>
      <c r="J1469" s="67"/>
      <c r="K1469" s="67"/>
    </row>
    <row r="1470" spans="7:11">
      <c r="G1470" s="67"/>
      <c r="H1470" s="67"/>
      <c r="I1470" s="67"/>
      <c r="J1470" s="67"/>
      <c r="K1470" s="67"/>
    </row>
    <row r="1471" spans="7:11">
      <c r="G1471" s="67"/>
      <c r="H1471" s="67"/>
      <c r="I1471" s="67"/>
      <c r="J1471" s="67"/>
      <c r="K1471" s="67"/>
    </row>
    <row r="1472" spans="7:11">
      <c r="G1472" s="67"/>
      <c r="H1472" s="67"/>
      <c r="I1472" s="67"/>
      <c r="J1472" s="67"/>
      <c r="K1472" s="67"/>
    </row>
    <row r="1473" spans="7:11">
      <c r="G1473" s="67"/>
      <c r="H1473" s="67"/>
      <c r="I1473" s="67"/>
      <c r="J1473" s="67"/>
      <c r="K1473" s="67"/>
    </row>
    <row r="1474" spans="7:11">
      <c r="G1474" s="67"/>
      <c r="H1474" s="67"/>
      <c r="I1474" s="67"/>
      <c r="J1474" s="67"/>
      <c r="K1474" s="67"/>
    </row>
    <row r="1475" spans="7:11">
      <c r="G1475" s="67"/>
      <c r="H1475" s="67"/>
      <c r="I1475" s="67"/>
      <c r="J1475" s="67"/>
      <c r="K1475" s="67"/>
    </row>
    <row r="1476" spans="7:11">
      <c r="G1476" s="67"/>
      <c r="H1476" s="67"/>
      <c r="I1476" s="67"/>
      <c r="J1476" s="67"/>
      <c r="K1476" s="67"/>
    </row>
    <row r="1477" spans="7:11">
      <c r="G1477" s="67"/>
      <c r="H1477" s="67"/>
      <c r="I1477" s="67"/>
      <c r="J1477" s="67"/>
      <c r="K1477" s="67"/>
    </row>
    <row r="1478" spans="7:11">
      <c r="G1478" s="67"/>
      <c r="H1478" s="67"/>
      <c r="I1478" s="67"/>
      <c r="J1478" s="67"/>
      <c r="K1478" s="67"/>
    </row>
    <row r="1479" spans="7:11">
      <c r="G1479" s="67"/>
      <c r="H1479" s="67"/>
      <c r="I1479" s="67"/>
      <c r="J1479" s="67"/>
      <c r="K1479" s="67"/>
    </row>
    <row r="1480" spans="7:11">
      <c r="G1480" s="67"/>
      <c r="H1480" s="67"/>
      <c r="I1480" s="67"/>
      <c r="J1480" s="67"/>
      <c r="K1480" s="67"/>
    </row>
    <row r="1481" spans="7:11">
      <c r="G1481" s="67"/>
      <c r="H1481" s="67"/>
      <c r="I1481" s="67"/>
      <c r="J1481" s="67"/>
      <c r="K1481" s="67"/>
    </row>
    <row r="1482" spans="7:11">
      <c r="G1482" s="67"/>
      <c r="H1482" s="67"/>
      <c r="I1482" s="67"/>
      <c r="J1482" s="67"/>
      <c r="K1482" s="67"/>
    </row>
    <row r="1483" spans="7:11">
      <c r="G1483" s="67"/>
      <c r="H1483" s="67"/>
      <c r="I1483" s="67"/>
      <c r="J1483" s="67"/>
      <c r="K1483" s="67"/>
    </row>
    <row r="1484" spans="7:11">
      <c r="G1484" s="67"/>
      <c r="H1484" s="67"/>
      <c r="I1484" s="67"/>
      <c r="J1484" s="67"/>
      <c r="K1484" s="67"/>
    </row>
    <row r="1485" spans="7:11">
      <c r="G1485" s="67"/>
      <c r="H1485" s="67"/>
      <c r="I1485" s="67"/>
      <c r="J1485" s="67"/>
      <c r="K1485" s="67"/>
    </row>
    <row r="1486" spans="7:11">
      <c r="G1486" s="67"/>
      <c r="H1486" s="67"/>
      <c r="I1486" s="67"/>
      <c r="J1486" s="67"/>
      <c r="K1486" s="67"/>
    </row>
    <row r="1487" spans="7:11">
      <c r="G1487" s="67"/>
      <c r="H1487" s="67"/>
      <c r="I1487" s="67"/>
      <c r="J1487" s="67"/>
      <c r="K1487" s="67"/>
    </row>
    <row r="1488" spans="7:11">
      <c r="G1488" s="67"/>
      <c r="H1488" s="67"/>
      <c r="I1488" s="67"/>
      <c r="J1488" s="67"/>
      <c r="K1488" s="67"/>
    </row>
    <row r="1489" spans="7:11">
      <c r="G1489" s="67"/>
      <c r="H1489" s="67"/>
      <c r="I1489" s="67"/>
      <c r="J1489" s="67"/>
      <c r="K1489" s="67"/>
    </row>
    <row r="1490" spans="7:11">
      <c r="G1490" s="67"/>
      <c r="H1490" s="67"/>
      <c r="I1490" s="67"/>
      <c r="J1490" s="67"/>
      <c r="K1490" s="67"/>
    </row>
    <row r="1491" spans="7:11">
      <c r="G1491" s="67"/>
      <c r="H1491" s="67"/>
      <c r="I1491" s="67"/>
      <c r="J1491" s="67"/>
      <c r="K1491" s="67"/>
    </row>
    <row r="1492" spans="7:11">
      <c r="G1492" s="67"/>
      <c r="H1492" s="67"/>
      <c r="I1492" s="67"/>
      <c r="J1492" s="67"/>
      <c r="K1492" s="67"/>
    </row>
    <row r="1493" spans="7:11">
      <c r="G1493" s="67"/>
      <c r="H1493" s="67"/>
      <c r="I1493" s="67"/>
      <c r="J1493" s="67"/>
      <c r="K1493" s="67"/>
    </row>
    <row r="1494" spans="7:11">
      <c r="G1494" s="67"/>
      <c r="H1494" s="67"/>
      <c r="I1494" s="67"/>
      <c r="J1494" s="67"/>
      <c r="K1494" s="67"/>
    </row>
    <row r="1495" spans="7:11">
      <c r="G1495" s="67"/>
      <c r="H1495" s="67"/>
      <c r="I1495" s="67"/>
      <c r="J1495" s="67"/>
      <c r="K1495" s="67"/>
    </row>
    <row r="1496" spans="7:11">
      <c r="G1496" s="67"/>
      <c r="H1496" s="67"/>
      <c r="I1496" s="67"/>
      <c r="J1496" s="67"/>
      <c r="K1496" s="67"/>
    </row>
    <row r="1497" spans="7:11">
      <c r="G1497" s="67"/>
      <c r="H1497" s="67"/>
      <c r="I1497" s="67"/>
      <c r="J1497" s="67"/>
      <c r="K1497" s="67"/>
    </row>
    <row r="1498" spans="7:11">
      <c r="G1498" s="67"/>
      <c r="H1498" s="67"/>
      <c r="I1498" s="67"/>
      <c r="J1498" s="67"/>
      <c r="K1498" s="67"/>
    </row>
    <row r="1499" spans="7:11">
      <c r="G1499" s="67"/>
      <c r="H1499" s="67"/>
      <c r="I1499" s="67"/>
      <c r="J1499" s="67"/>
      <c r="K1499" s="67"/>
    </row>
    <row r="1500" spans="7:11">
      <c r="G1500" s="67"/>
      <c r="H1500" s="67"/>
      <c r="I1500" s="67"/>
      <c r="J1500" s="67"/>
      <c r="K1500" s="67"/>
    </row>
    <row r="1501" spans="7:11">
      <c r="G1501" s="67"/>
      <c r="H1501" s="67"/>
      <c r="I1501" s="67"/>
      <c r="J1501" s="67"/>
      <c r="K1501" s="67"/>
    </row>
    <row r="1502" spans="7:11">
      <c r="G1502" s="67"/>
      <c r="H1502" s="67"/>
      <c r="I1502" s="67"/>
      <c r="J1502" s="67"/>
      <c r="K1502" s="67"/>
    </row>
    <row r="1503" spans="7:11">
      <c r="G1503" s="67"/>
      <c r="H1503" s="67"/>
      <c r="I1503" s="67"/>
      <c r="J1503" s="67"/>
      <c r="K1503" s="67"/>
    </row>
    <row r="1504" spans="7:11">
      <c r="G1504" s="67"/>
      <c r="H1504" s="67"/>
      <c r="I1504" s="67"/>
      <c r="J1504" s="67"/>
      <c r="K1504" s="67"/>
    </row>
    <row r="1505" spans="7:11">
      <c r="G1505" s="67"/>
      <c r="H1505" s="67"/>
      <c r="I1505" s="67"/>
      <c r="J1505" s="67"/>
      <c r="K1505" s="67"/>
    </row>
    <row r="1506" spans="7:11">
      <c r="G1506" s="67"/>
      <c r="H1506" s="67"/>
      <c r="I1506" s="67"/>
      <c r="J1506" s="67"/>
      <c r="K1506" s="67"/>
    </row>
    <row r="1507" spans="7:11">
      <c r="G1507" s="67"/>
      <c r="H1507" s="67"/>
      <c r="I1507" s="67"/>
      <c r="J1507" s="67"/>
      <c r="K1507" s="67"/>
    </row>
    <row r="1508" spans="7:11">
      <c r="G1508" s="67"/>
      <c r="H1508" s="67"/>
      <c r="I1508" s="67"/>
      <c r="J1508" s="67"/>
      <c r="K1508" s="67"/>
    </row>
    <row r="1509" spans="7:11">
      <c r="G1509" s="67"/>
      <c r="H1509" s="67"/>
      <c r="I1509" s="67"/>
      <c r="J1509" s="67"/>
      <c r="K1509" s="67"/>
    </row>
    <row r="1510" spans="7:11">
      <c r="G1510" s="67"/>
      <c r="H1510" s="67"/>
      <c r="I1510" s="67"/>
      <c r="J1510" s="67"/>
      <c r="K1510" s="67"/>
    </row>
    <row r="1511" spans="7:11">
      <c r="G1511" s="67"/>
      <c r="H1511" s="67"/>
      <c r="I1511" s="67"/>
      <c r="J1511" s="67"/>
      <c r="K1511" s="67"/>
    </row>
    <row r="1512" spans="7:11">
      <c r="G1512" s="67"/>
      <c r="H1512" s="67"/>
      <c r="I1512" s="67"/>
      <c r="J1512" s="67"/>
      <c r="K1512" s="67"/>
    </row>
    <row r="1513" spans="7:11">
      <c r="G1513" s="67"/>
      <c r="H1513" s="67"/>
      <c r="I1513" s="67"/>
      <c r="J1513" s="67"/>
      <c r="K1513" s="67"/>
    </row>
    <row r="1514" spans="7:11">
      <c r="G1514" s="67"/>
      <c r="H1514" s="67"/>
      <c r="I1514" s="67"/>
      <c r="J1514" s="67"/>
      <c r="K1514" s="67"/>
    </row>
    <row r="1515" spans="7:11">
      <c r="G1515" s="67"/>
      <c r="H1515" s="67"/>
      <c r="I1515" s="67"/>
      <c r="J1515" s="67"/>
      <c r="K1515" s="67"/>
    </row>
    <row r="1516" spans="7:11">
      <c r="G1516" s="67"/>
      <c r="H1516" s="67"/>
      <c r="I1516" s="67"/>
      <c r="J1516" s="67"/>
      <c r="K1516" s="67"/>
    </row>
    <row r="1517" spans="7:11">
      <c r="G1517" s="67"/>
      <c r="H1517" s="67"/>
      <c r="I1517" s="67"/>
      <c r="J1517" s="67"/>
      <c r="K1517" s="67"/>
    </row>
    <row r="1518" spans="7:11">
      <c r="G1518" s="67"/>
      <c r="H1518" s="67"/>
      <c r="I1518" s="67"/>
      <c r="J1518" s="67"/>
      <c r="K1518" s="67"/>
    </row>
    <row r="1519" spans="7:11">
      <c r="G1519" s="67"/>
      <c r="H1519" s="67"/>
      <c r="I1519" s="67"/>
      <c r="J1519" s="67"/>
      <c r="K1519" s="67"/>
    </row>
    <row r="1520" spans="7:11">
      <c r="G1520" s="67"/>
      <c r="H1520" s="67"/>
      <c r="I1520" s="67"/>
      <c r="J1520" s="67"/>
      <c r="K1520" s="67"/>
    </row>
    <row r="1521" spans="7:11">
      <c r="G1521" s="67"/>
      <c r="H1521" s="67"/>
      <c r="I1521" s="67"/>
      <c r="J1521" s="67"/>
      <c r="K1521" s="67"/>
    </row>
    <row r="1522" spans="7:11">
      <c r="G1522" s="67"/>
      <c r="H1522" s="67"/>
      <c r="I1522" s="67"/>
      <c r="J1522" s="67"/>
      <c r="K1522" s="67"/>
    </row>
    <row r="1523" spans="7:11">
      <c r="G1523" s="67"/>
      <c r="H1523" s="67"/>
      <c r="I1523" s="67"/>
      <c r="J1523" s="67"/>
      <c r="K1523" s="67"/>
    </row>
    <row r="1524" spans="7:11">
      <c r="G1524" s="67"/>
      <c r="H1524" s="67"/>
      <c r="I1524" s="67"/>
      <c r="J1524" s="67"/>
      <c r="K1524" s="67"/>
    </row>
    <row r="1525" spans="7:11">
      <c r="G1525" s="67"/>
      <c r="H1525" s="67"/>
      <c r="I1525" s="67"/>
      <c r="J1525" s="67"/>
      <c r="K1525" s="67"/>
    </row>
    <row r="1526" spans="7:11">
      <c r="G1526" s="67"/>
      <c r="H1526" s="67"/>
      <c r="I1526" s="67"/>
      <c r="J1526" s="67"/>
      <c r="K1526" s="67"/>
    </row>
    <row r="1527" spans="7:11">
      <c r="G1527" s="67"/>
      <c r="H1527" s="67"/>
      <c r="I1527" s="67"/>
      <c r="J1527" s="67"/>
      <c r="K1527" s="67"/>
    </row>
    <row r="1528" spans="7:11">
      <c r="G1528" s="67"/>
      <c r="H1528" s="67"/>
      <c r="I1528" s="67"/>
      <c r="J1528" s="67"/>
      <c r="K1528" s="67"/>
    </row>
    <row r="1529" spans="7:11">
      <c r="G1529" s="67"/>
      <c r="H1529" s="67"/>
      <c r="I1529" s="67"/>
      <c r="J1529" s="67"/>
      <c r="K1529" s="67"/>
    </row>
    <row r="1530" spans="7:11">
      <c r="G1530" s="67"/>
      <c r="H1530" s="67"/>
      <c r="I1530" s="67"/>
      <c r="J1530" s="67"/>
      <c r="K1530" s="67"/>
    </row>
    <row r="1531" spans="7:11">
      <c r="G1531" s="67"/>
      <c r="H1531" s="67"/>
      <c r="I1531" s="67"/>
      <c r="J1531" s="67"/>
      <c r="K1531" s="67"/>
    </row>
    <row r="1532" spans="7:11">
      <c r="G1532" s="67"/>
      <c r="H1532" s="67"/>
      <c r="I1532" s="67"/>
      <c r="J1532" s="67"/>
      <c r="K1532" s="67"/>
    </row>
    <row r="1533" spans="7:11">
      <c r="G1533" s="67"/>
      <c r="H1533" s="67"/>
      <c r="I1533" s="67"/>
      <c r="J1533" s="67"/>
      <c r="K1533" s="67"/>
    </row>
    <row r="1534" spans="7:11">
      <c r="G1534" s="67"/>
      <c r="H1534" s="67"/>
      <c r="I1534" s="67"/>
      <c r="J1534" s="67"/>
      <c r="K1534" s="67"/>
    </row>
    <row r="1535" spans="7:11">
      <c r="G1535" s="67"/>
      <c r="H1535" s="67"/>
      <c r="I1535" s="67"/>
      <c r="J1535" s="67"/>
      <c r="K1535" s="67"/>
    </row>
    <row r="1536" spans="7:11">
      <c r="G1536" s="67"/>
      <c r="H1536" s="67"/>
      <c r="I1536" s="67"/>
      <c r="J1536" s="67"/>
      <c r="K1536" s="67"/>
    </row>
    <row r="1537" spans="7:11">
      <c r="G1537" s="67"/>
      <c r="H1537" s="67"/>
      <c r="I1537" s="67"/>
      <c r="J1537" s="67"/>
      <c r="K1537" s="67"/>
    </row>
    <row r="1538" spans="7:11">
      <c r="G1538" s="67"/>
      <c r="H1538" s="67"/>
      <c r="I1538" s="67"/>
      <c r="J1538" s="67"/>
      <c r="K1538" s="67"/>
    </row>
    <row r="1539" spans="7:11">
      <c r="G1539" s="67"/>
      <c r="H1539" s="67"/>
      <c r="I1539" s="67"/>
      <c r="J1539" s="67"/>
      <c r="K1539" s="67"/>
    </row>
    <row r="1540" spans="7:11">
      <c r="G1540" s="67"/>
      <c r="H1540" s="67"/>
      <c r="I1540" s="67"/>
      <c r="J1540" s="67"/>
      <c r="K1540" s="67"/>
    </row>
    <row r="1541" spans="7:11">
      <c r="G1541" s="67"/>
      <c r="H1541" s="67"/>
      <c r="I1541" s="67"/>
      <c r="J1541" s="67"/>
      <c r="K1541" s="67"/>
    </row>
    <row r="1542" spans="7:11">
      <c r="G1542" s="67"/>
      <c r="H1542" s="67"/>
      <c r="I1542" s="67"/>
      <c r="J1542" s="67"/>
      <c r="K1542" s="67"/>
    </row>
    <row r="1543" spans="7:11">
      <c r="G1543" s="67"/>
      <c r="H1543" s="67"/>
      <c r="I1543" s="67"/>
      <c r="J1543" s="67"/>
      <c r="K1543" s="67"/>
    </row>
    <row r="1544" spans="7:11">
      <c r="G1544" s="67"/>
      <c r="H1544" s="67"/>
      <c r="I1544" s="67"/>
      <c r="J1544" s="67"/>
      <c r="K1544" s="67"/>
    </row>
    <row r="1545" spans="7:11">
      <c r="G1545" s="67"/>
      <c r="H1545" s="67"/>
      <c r="I1545" s="67"/>
      <c r="J1545" s="67"/>
      <c r="K1545" s="67"/>
    </row>
    <row r="1546" spans="7:11">
      <c r="G1546" s="67"/>
      <c r="H1546" s="67"/>
      <c r="I1546" s="67"/>
      <c r="J1546" s="67"/>
      <c r="K1546" s="67"/>
    </row>
    <row r="1547" spans="7:11">
      <c r="G1547" s="67"/>
      <c r="H1547" s="67"/>
      <c r="I1547" s="67"/>
      <c r="J1547" s="67"/>
      <c r="K1547" s="67"/>
    </row>
    <row r="1548" spans="7:11">
      <c r="G1548" s="67"/>
      <c r="H1548" s="67"/>
      <c r="I1548" s="67"/>
      <c r="J1548" s="67"/>
      <c r="K1548" s="67"/>
    </row>
    <row r="1549" spans="7:11">
      <c r="G1549" s="67"/>
      <c r="H1549" s="67"/>
      <c r="I1549" s="67"/>
      <c r="J1549" s="67"/>
      <c r="K1549" s="67"/>
    </row>
    <row r="1550" spans="7:11">
      <c r="G1550" s="67"/>
      <c r="H1550" s="67"/>
      <c r="I1550" s="67"/>
      <c r="J1550" s="67"/>
      <c r="K1550" s="67"/>
    </row>
    <row r="1551" spans="7:11">
      <c r="G1551" s="67"/>
      <c r="H1551" s="67"/>
      <c r="I1551" s="67"/>
      <c r="J1551" s="67"/>
      <c r="K1551" s="67"/>
    </row>
    <row r="1552" spans="7:11">
      <c r="G1552" s="67"/>
      <c r="H1552" s="67"/>
      <c r="I1552" s="67"/>
      <c r="J1552" s="67"/>
      <c r="K1552" s="67"/>
    </row>
    <row r="1553" spans="7:11">
      <c r="G1553" s="67"/>
      <c r="H1553" s="67"/>
      <c r="I1553" s="67"/>
      <c r="J1553" s="67"/>
      <c r="K1553" s="67"/>
    </row>
    <row r="1554" spans="7:11">
      <c r="G1554" s="67"/>
      <c r="H1554" s="67"/>
      <c r="I1554" s="67"/>
      <c r="J1554" s="67"/>
      <c r="K1554" s="67"/>
    </row>
    <row r="1555" spans="7:11">
      <c r="G1555" s="67"/>
      <c r="H1555" s="67"/>
      <c r="I1555" s="67"/>
      <c r="J1555" s="67"/>
      <c r="K1555" s="67"/>
    </row>
    <row r="1556" spans="7:11">
      <c r="G1556" s="67"/>
      <c r="H1556" s="67"/>
      <c r="I1556" s="67"/>
      <c r="J1556" s="67"/>
      <c r="K1556" s="67"/>
    </row>
    <row r="1557" spans="7:11">
      <c r="G1557" s="67"/>
      <c r="H1557" s="67"/>
      <c r="I1557" s="67"/>
      <c r="J1557" s="67"/>
      <c r="K1557" s="67"/>
    </row>
    <row r="1558" spans="7:11">
      <c r="G1558" s="67"/>
      <c r="H1558" s="67"/>
      <c r="I1558" s="67"/>
      <c r="J1558" s="67"/>
      <c r="K1558" s="67"/>
    </row>
    <row r="1559" spans="7:11">
      <c r="G1559" s="67"/>
      <c r="H1559" s="67"/>
      <c r="I1559" s="67"/>
      <c r="J1559" s="67"/>
      <c r="K1559" s="67"/>
    </row>
    <row r="1560" spans="7:11">
      <c r="G1560" s="67"/>
      <c r="H1560" s="67"/>
      <c r="I1560" s="67"/>
      <c r="J1560" s="67"/>
      <c r="K1560" s="67"/>
    </row>
    <row r="1561" spans="7:11">
      <c r="G1561" s="67"/>
      <c r="H1561" s="67"/>
      <c r="I1561" s="67"/>
      <c r="J1561" s="67"/>
      <c r="K1561" s="67"/>
    </row>
    <row r="1562" spans="7:11">
      <c r="G1562" s="67"/>
      <c r="H1562" s="67"/>
      <c r="I1562" s="67"/>
      <c r="J1562" s="67"/>
      <c r="K1562" s="67"/>
    </row>
    <row r="1563" spans="7:11">
      <c r="G1563" s="67"/>
      <c r="H1563" s="67"/>
      <c r="I1563" s="67"/>
      <c r="J1563" s="67"/>
      <c r="K1563" s="67"/>
    </row>
    <row r="1564" spans="7:11">
      <c r="G1564" s="67"/>
      <c r="H1564" s="67"/>
      <c r="I1564" s="67"/>
      <c r="J1564" s="67"/>
      <c r="K1564" s="67"/>
    </row>
    <row r="1565" spans="7:11">
      <c r="G1565" s="67"/>
      <c r="H1565" s="67"/>
      <c r="I1565" s="67"/>
      <c r="J1565" s="67"/>
      <c r="K1565" s="67"/>
    </row>
    <row r="1566" spans="7:11">
      <c r="G1566" s="67"/>
      <c r="H1566" s="67"/>
      <c r="I1566" s="67"/>
      <c r="J1566" s="67"/>
      <c r="K1566" s="67"/>
    </row>
    <row r="1567" spans="7:11">
      <c r="G1567" s="67"/>
      <c r="H1567" s="67"/>
      <c r="I1567" s="67"/>
      <c r="J1567" s="67"/>
      <c r="K1567" s="67"/>
    </row>
    <row r="1568" spans="7:11">
      <c r="G1568" s="67"/>
      <c r="H1568" s="67"/>
      <c r="I1568" s="67"/>
      <c r="J1568" s="67"/>
      <c r="K1568" s="67"/>
    </row>
    <row r="1569" spans="7:11">
      <c r="G1569" s="67"/>
      <c r="H1569" s="67"/>
      <c r="I1569" s="67"/>
      <c r="J1569" s="67"/>
      <c r="K1569" s="67"/>
    </row>
    <row r="1570" spans="7:11">
      <c r="G1570" s="67"/>
      <c r="H1570" s="67"/>
      <c r="I1570" s="67"/>
      <c r="J1570" s="67"/>
      <c r="K1570" s="67"/>
    </row>
    <row r="1571" spans="7:11">
      <c r="G1571" s="67"/>
      <c r="H1571" s="67"/>
      <c r="I1571" s="67"/>
      <c r="J1571" s="67"/>
      <c r="K1571" s="67"/>
    </row>
    <row r="1572" spans="7:11">
      <c r="G1572" s="67"/>
      <c r="H1572" s="67"/>
      <c r="I1572" s="67"/>
      <c r="J1572" s="67"/>
      <c r="K1572" s="67"/>
    </row>
    <row r="1573" spans="7:11">
      <c r="G1573" s="67"/>
      <c r="H1573" s="67"/>
      <c r="I1573" s="67"/>
      <c r="J1573" s="67"/>
      <c r="K1573" s="67"/>
    </row>
    <row r="1574" spans="7:11">
      <c r="G1574" s="67"/>
      <c r="H1574" s="67"/>
      <c r="I1574" s="67"/>
      <c r="J1574" s="67"/>
      <c r="K1574" s="67"/>
    </row>
    <row r="1575" spans="7:11">
      <c r="G1575" s="67"/>
      <c r="H1575" s="67"/>
      <c r="I1575" s="67"/>
      <c r="J1575" s="67"/>
      <c r="K1575" s="67"/>
    </row>
    <row r="1576" spans="7:11">
      <c r="G1576" s="67"/>
      <c r="H1576" s="67"/>
      <c r="I1576" s="67"/>
      <c r="J1576" s="67"/>
      <c r="K1576" s="67"/>
    </row>
    <row r="1577" spans="7:11">
      <c r="G1577" s="67"/>
      <c r="H1577" s="67"/>
      <c r="I1577" s="67"/>
      <c r="J1577" s="67"/>
      <c r="K1577" s="67"/>
    </row>
    <row r="1578" spans="7:11">
      <c r="G1578" s="67"/>
      <c r="H1578" s="67"/>
      <c r="I1578" s="67"/>
      <c r="J1578" s="67"/>
      <c r="K1578" s="67"/>
    </row>
    <row r="1579" spans="7:11">
      <c r="G1579" s="67"/>
      <c r="H1579" s="67"/>
      <c r="I1579" s="67"/>
      <c r="J1579" s="67"/>
      <c r="K1579" s="67"/>
    </row>
    <row r="1580" spans="7:11">
      <c r="G1580" s="67"/>
      <c r="H1580" s="67"/>
      <c r="I1580" s="67"/>
      <c r="J1580" s="67"/>
      <c r="K1580" s="67"/>
    </row>
    <row r="1581" spans="7:11">
      <c r="G1581" s="67"/>
      <c r="H1581" s="67"/>
      <c r="I1581" s="67"/>
      <c r="J1581" s="67"/>
      <c r="K1581" s="67"/>
    </row>
    <row r="1582" spans="7:11">
      <c r="G1582" s="67"/>
      <c r="H1582" s="67"/>
      <c r="I1582" s="67"/>
      <c r="J1582" s="67"/>
      <c r="K1582" s="67"/>
    </row>
    <row r="1583" spans="7:11">
      <c r="G1583" s="67"/>
      <c r="H1583" s="67"/>
      <c r="I1583" s="67"/>
      <c r="J1583" s="67"/>
      <c r="K1583" s="67"/>
    </row>
    <row r="1584" spans="7:11">
      <c r="G1584" s="67"/>
      <c r="H1584" s="67"/>
      <c r="I1584" s="67"/>
      <c r="J1584" s="67"/>
      <c r="K1584" s="67"/>
    </row>
    <row r="1585" spans="7:11">
      <c r="G1585" s="67"/>
      <c r="H1585" s="67"/>
      <c r="I1585" s="67"/>
      <c r="J1585" s="67"/>
      <c r="K1585" s="67"/>
    </row>
    <row r="1586" spans="7:11">
      <c r="G1586" s="67"/>
      <c r="H1586" s="67"/>
      <c r="I1586" s="67"/>
      <c r="J1586" s="67"/>
      <c r="K1586" s="67"/>
    </row>
    <row r="1587" spans="7:11">
      <c r="G1587" s="67"/>
      <c r="H1587" s="67"/>
      <c r="I1587" s="67"/>
      <c r="J1587" s="67"/>
      <c r="K1587" s="67"/>
    </row>
    <row r="1588" spans="7:11">
      <c r="G1588" s="67"/>
      <c r="H1588" s="67"/>
      <c r="I1588" s="67"/>
      <c r="J1588" s="67"/>
      <c r="K1588" s="67"/>
    </row>
    <row r="1589" spans="7:11">
      <c r="G1589" s="67"/>
      <c r="H1589" s="67"/>
      <c r="I1589" s="67"/>
      <c r="J1589" s="67"/>
      <c r="K1589" s="67"/>
    </row>
    <row r="1590" spans="7:11">
      <c r="G1590" s="67"/>
      <c r="H1590" s="67"/>
      <c r="I1590" s="67"/>
      <c r="J1590" s="67"/>
      <c r="K1590" s="67"/>
    </row>
    <row r="1591" spans="7:11">
      <c r="G1591" s="67"/>
      <c r="H1591" s="67"/>
      <c r="I1591" s="67"/>
      <c r="J1591" s="67"/>
      <c r="K1591" s="67"/>
    </row>
    <row r="1592" spans="7:11">
      <c r="G1592" s="67"/>
      <c r="H1592" s="67"/>
      <c r="I1592" s="67"/>
      <c r="J1592" s="67"/>
      <c r="K1592" s="67"/>
    </row>
    <row r="1593" spans="7:11">
      <c r="G1593" s="67"/>
      <c r="H1593" s="67"/>
      <c r="I1593" s="67"/>
      <c r="J1593" s="67"/>
      <c r="K1593" s="67"/>
    </row>
    <row r="1594" spans="7:11">
      <c r="G1594" s="67"/>
      <c r="H1594" s="67"/>
      <c r="I1594" s="67"/>
      <c r="J1594" s="67"/>
      <c r="K1594" s="67"/>
    </row>
    <row r="1595" spans="7:11">
      <c r="G1595" s="67"/>
      <c r="H1595" s="67"/>
      <c r="I1595" s="67"/>
      <c r="J1595" s="67"/>
      <c r="K1595" s="67"/>
    </row>
    <row r="1596" spans="7:11">
      <c r="G1596" s="67"/>
      <c r="H1596" s="67"/>
      <c r="I1596" s="67"/>
      <c r="J1596" s="67"/>
      <c r="K1596" s="67"/>
    </row>
    <row r="1597" spans="7:11">
      <c r="G1597" s="67"/>
      <c r="H1597" s="67"/>
      <c r="I1597" s="67"/>
      <c r="J1597" s="67"/>
      <c r="K1597" s="67"/>
    </row>
    <row r="1598" spans="7:11">
      <c r="G1598" s="67"/>
      <c r="H1598" s="67"/>
      <c r="I1598" s="67"/>
      <c r="J1598" s="67"/>
      <c r="K1598" s="67"/>
    </row>
    <row r="1599" spans="7:11">
      <c r="G1599" s="67"/>
      <c r="H1599" s="67"/>
      <c r="I1599" s="67"/>
      <c r="J1599" s="67"/>
      <c r="K1599" s="67"/>
    </row>
    <row r="1600" spans="7:11">
      <c r="G1600" s="67"/>
      <c r="H1600" s="67"/>
      <c r="I1600" s="67"/>
      <c r="J1600" s="67"/>
      <c r="K1600" s="67"/>
    </row>
    <row r="1601" spans="7:11">
      <c r="G1601" s="67"/>
      <c r="H1601" s="67"/>
      <c r="I1601" s="67"/>
      <c r="J1601" s="67"/>
      <c r="K1601" s="67"/>
    </row>
    <row r="1602" spans="7:11">
      <c r="G1602" s="67"/>
      <c r="H1602" s="67"/>
      <c r="I1602" s="67"/>
      <c r="J1602" s="67"/>
      <c r="K1602" s="67"/>
    </row>
    <row r="1603" spans="7:11">
      <c r="G1603" s="67"/>
      <c r="H1603" s="67"/>
      <c r="I1603" s="67"/>
      <c r="J1603" s="67"/>
      <c r="K1603" s="67"/>
    </row>
    <row r="1604" spans="7:11">
      <c r="G1604" s="67"/>
      <c r="H1604" s="67"/>
      <c r="I1604" s="67"/>
      <c r="J1604" s="67"/>
      <c r="K1604" s="67"/>
    </row>
    <row r="1605" spans="7:11">
      <c r="G1605" s="67"/>
      <c r="H1605" s="67"/>
      <c r="I1605" s="67"/>
      <c r="J1605" s="67"/>
      <c r="K1605" s="67"/>
    </row>
    <row r="1606" spans="7:11">
      <c r="G1606" s="67"/>
      <c r="H1606" s="67"/>
      <c r="I1606" s="67"/>
      <c r="J1606" s="67"/>
      <c r="K1606" s="67"/>
    </row>
    <row r="1607" spans="7:11">
      <c r="G1607" s="67"/>
      <c r="H1607" s="67"/>
      <c r="I1607" s="67"/>
      <c r="J1607" s="67"/>
      <c r="K1607" s="67"/>
    </row>
    <row r="1608" spans="7:11">
      <c r="G1608" s="67"/>
      <c r="H1608" s="67"/>
      <c r="I1608" s="67"/>
      <c r="J1608" s="67"/>
      <c r="K1608" s="67"/>
    </row>
    <row r="1609" spans="7:11">
      <c r="G1609" s="67"/>
      <c r="H1609" s="67"/>
      <c r="I1609" s="67"/>
      <c r="J1609" s="67"/>
      <c r="K1609" s="67"/>
    </row>
    <row r="1610" spans="7:11">
      <c r="G1610" s="67"/>
      <c r="H1610" s="67"/>
      <c r="I1610" s="67"/>
      <c r="J1610" s="67"/>
      <c r="K1610" s="67"/>
    </row>
    <row r="1611" spans="7:11">
      <c r="G1611" s="67"/>
      <c r="H1611" s="67"/>
      <c r="I1611" s="67"/>
      <c r="J1611" s="67"/>
      <c r="K1611" s="67"/>
    </row>
    <row r="1612" spans="7:11">
      <c r="G1612" s="67"/>
      <c r="H1612" s="67"/>
      <c r="I1612" s="67"/>
      <c r="J1612" s="67"/>
      <c r="K1612" s="67"/>
    </row>
    <row r="1613" spans="7:11">
      <c r="G1613" s="67"/>
      <c r="H1613" s="67"/>
      <c r="I1613" s="67"/>
      <c r="J1613" s="67"/>
      <c r="K1613" s="67"/>
    </row>
    <row r="1614" spans="7:11">
      <c r="G1614" s="67"/>
      <c r="H1614" s="67"/>
      <c r="I1614" s="67"/>
      <c r="J1614" s="67"/>
      <c r="K1614" s="67"/>
    </row>
    <row r="1615" spans="7:11">
      <c r="G1615" s="67"/>
      <c r="H1615" s="67"/>
      <c r="I1615" s="67"/>
      <c r="J1615" s="67"/>
      <c r="K1615" s="67"/>
    </row>
    <row r="1616" spans="7:11">
      <c r="G1616" s="67"/>
      <c r="H1616" s="67"/>
      <c r="I1616" s="67"/>
      <c r="J1616" s="67"/>
      <c r="K1616" s="67"/>
    </row>
    <row r="1617" spans="7:11">
      <c r="G1617" s="67"/>
      <c r="H1617" s="67"/>
      <c r="I1617" s="67"/>
      <c r="J1617" s="67"/>
      <c r="K1617" s="67"/>
    </row>
    <row r="1618" spans="7:11">
      <c r="G1618" s="67"/>
      <c r="H1618" s="67"/>
      <c r="I1618" s="67"/>
      <c r="J1618" s="67"/>
      <c r="K1618" s="67"/>
    </row>
    <row r="1619" spans="7:11">
      <c r="G1619" s="67"/>
      <c r="H1619" s="67"/>
      <c r="I1619" s="67"/>
      <c r="J1619" s="67"/>
      <c r="K1619" s="67"/>
    </row>
    <row r="1620" spans="7:11">
      <c r="G1620" s="67"/>
      <c r="H1620" s="67"/>
      <c r="I1620" s="67"/>
      <c r="J1620" s="67"/>
      <c r="K1620" s="67"/>
    </row>
    <row r="1621" spans="7:11">
      <c r="G1621" s="67"/>
      <c r="H1621" s="67"/>
      <c r="I1621" s="67"/>
      <c r="J1621" s="67"/>
      <c r="K1621" s="67"/>
    </row>
    <row r="1622" spans="7:11">
      <c r="G1622" s="67"/>
      <c r="H1622" s="67"/>
      <c r="I1622" s="67"/>
      <c r="J1622" s="67"/>
      <c r="K1622" s="67"/>
    </row>
    <row r="1623" spans="7:11">
      <c r="G1623" s="67"/>
      <c r="H1623" s="67"/>
      <c r="I1623" s="67"/>
      <c r="J1623" s="67"/>
      <c r="K1623" s="67"/>
    </row>
    <row r="1624" spans="7:11">
      <c r="G1624" s="67"/>
      <c r="H1624" s="67"/>
      <c r="I1624" s="67"/>
      <c r="J1624" s="67"/>
      <c r="K1624" s="67"/>
    </row>
    <row r="1625" spans="7:11">
      <c r="G1625" s="67"/>
      <c r="H1625" s="67"/>
      <c r="I1625" s="67"/>
      <c r="J1625" s="67"/>
      <c r="K1625" s="67"/>
    </row>
    <row r="1626" spans="7:11">
      <c r="G1626" s="67"/>
      <c r="H1626" s="67"/>
      <c r="I1626" s="67"/>
      <c r="J1626" s="67"/>
      <c r="K1626" s="67"/>
    </row>
    <row r="1627" spans="7:11">
      <c r="G1627" s="67"/>
      <c r="H1627" s="67"/>
      <c r="I1627" s="67"/>
      <c r="J1627" s="67"/>
      <c r="K1627" s="67"/>
    </row>
    <row r="1628" spans="7:11">
      <c r="G1628" s="67"/>
      <c r="H1628" s="67"/>
      <c r="I1628" s="67"/>
      <c r="J1628" s="67"/>
      <c r="K1628" s="67"/>
    </row>
    <row r="1629" spans="7:11">
      <c r="G1629" s="67"/>
      <c r="H1629" s="67"/>
      <c r="I1629" s="67"/>
      <c r="J1629" s="67"/>
      <c r="K1629" s="67"/>
    </row>
    <row r="1630" spans="7:11">
      <c r="G1630" s="67"/>
      <c r="H1630" s="67"/>
      <c r="I1630" s="67"/>
      <c r="J1630" s="67"/>
      <c r="K1630" s="67"/>
    </row>
    <row r="1631" spans="7:11">
      <c r="G1631" s="67"/>
      <c r="H1631" s="67"/>
      <c r="I1631" s="67"/>
      <c r="J1631" s="67"/>
      <c r="K1631" s="67"/>
    </row>
    <row r="1632" spans="7:11">
      <c r="G1632" s="67"/>
      <c r="H1632" s="67"/>
      <c r="I1632" s="67"/>
      <c r="J1632" s="67"/>
      <c r="K1632" s="67"/>
    </row>
    <row r="1633" spans="7:11">
      <c r="G1633" s="67"/>
      <c r="H1633" s="67"/>
      <c r="I1633" s="67"/>
      <c r="J1633" s="67"/>
      <c r="K1633" s="67"/>
    </row>
    <row r="1634" spans="7:11">
      <c r="G1634" s="67"/>
      <c r="H1634" s="67"/>
      <c r="I1634" s="67"/>
      <c r="J1634" s="67"/>
      <c r="K1634" s="67"/>
    </row>
    <row r="1635" spans="7:11">
      <c r="G1635" s="67"/>
      <c r="H1635" s="67"/>
      <c r="I1635" s="67"/>
      <c r="J1635" s="67"/>
      <c r="K1635" s="67"/>
    </row>
    <row r="1636" spans="7:11">
      <c r="G1636" s="67"/>
      <c r="H1636" s="67"/>
      <c r="I1636" s="67"/>
      <c r="J1636" s="67"/>
      <c r="K1636" s="67"/>
    </row>
    <row r="1637" spans="7:11">
      <c r="G1637" s="67"/>
      <c r="H1637" s="67"/>
      <c r="I1637" s="67"/>
      <c r="J1637" s="67"/>
      <c r="K1637" s="67"/>
    </row>
    <row r="1638" spans="7:11">
      <c r="G1638" s="67"/>
      <c r="H1638" s="67"/>
      <c r="I1638" s="67"/>
      <c r="J1638" s="67"/>
      <c r="K1638" s="67"/>
    </row>
    <row r="1639" spans="7:11">
      <c r="G1639" s="67"/>
      <c r="H1639" s="67"/>
      <c r="I1639" s="67"/>
      <c r="J1639" s="67"/>
      <c r="K1639" s="67"/>
    </row>
    <row r="1640" spans="7:11">
      <c r="G1640" s="67"/>
      <c r="H1640" s="67"/>
      <c r="I1640" s="67"/>
      <c r="J1640" s="67"/>
      <c r="K1640" s="67"/>
    </row>
    <row r="1641" spans="7:11">
      <c r="G1641" s="67"/>
      <c r="H1641" s="67"/>
      <c r="I1641" s="67"/>
      <c r="J1641" s="67"/>
      <c r="K1641" s="67"/>
    </row>
    <row r="1642" spans="7:11">
      <c r="G1642" s="67"/>
      <c r="H1642" s="67"/>
      <c r="I1642" s="67"/>
      <c r="J1642" s="67"/>
      <c r="K1642" s="67"/>
    </row>
    <row r="1643" spans="7:11">
      <c r="G1643" s="67"/>
      <c r="H1643" s="67"/>
      <c r="I1643" s="67"/>
      <c r="J1643" s="67"/>
      <c r="K1643" s="67"/>
    </row>
    <row r="1644" spans="7:11">
      <c r="G1644" s="67"/>
      <c r="H1644" s="67"/>
      <c r="I1644" s="67"/>
      <c r="J1644" s="67"/>
      <c r="K1644" s="67"/>
    </row>
    <row r="1645" spans="7:11">
      <c r="G1645" s="67"/>
      <c r="H1645" s="67"/>
      <c r="I1645" s="67"/>
      <c r="J1645" s="67"/>
      <c r="K1645" s="67"/>
    </row>
    <row r="1646" spans="7:11">
      <c r="G1646" s="67"/>
      <c r="H1646" s="67"/>
      <c r="I1646" s="67"/>
      <c r="J1646" s="67"/>
      <c r="K1646" s="67"/>
    </row>
    <row r="1647" spans="7:11">
      <c r="G1647" s="67"/>
      <c r="H1647" s="67"/>
      <c r="I1647" s="67"/>
      <c r="J1647" s="67"/>
      <c r="K1647" s="67"/>
    </row>
    <row r="1648" spans="7:11">
      <c r="G1648" s="67"/>
      <c r="H1648" s="67"/>
      <c r="I1648" s="67"/>
      <c r="J1648" s="67"/>
      <c r="K1648" s="67"/>
    </row>
    <row r="1649" spans="7:11">
      <c r="G1649" s="67"/>
      <c r="H1649" s="67"/>
      <c r="I1649" s="67"/>
      <c r="J1649" s="67"/>
      <c r="K1649" s="67"/>
    </row>
    <row r="1650" spans="7:11">
      <c r="G1650" s="67"/>
      <c r="H1650" s="67"/>
      <c r="I1650" s="67"/>
      <c r="J1650" s="67"/>
      <c r="K1650" s="67"/>
    </row>
    <row r="1651" spans="7:11">
      <c r="G1651" s="67"/>
      <c r="H1651" s="67"/>
      <c r="I1651" s="67"/>
      <c r="J1651" s="67"/>
      <c r="K1651" s="67"/>
    </row>
    <row r="1652" spans="7:11">
      <c r="G1652" s="67"/>
      <c r="H1652" s="67"/>
      <c r="I1652" s="67"/>
      <c r="J1652" s="67"/>
      <c r="K1652" s="67"/>
    </row>
    <row r="1653" spans="7:11">
      <c r="G1653" s="67"/>
      <c r="H1653" s="67"/>
      <c r="I1653" s="67"/>
      <c r="J1653" s="67"/>
      <c r="K1653" s="67"/>
    </row>
    <row r="1654" spans="7:11">
      <c r="G1654" s="67"/>
      <c r="H1654" s="67"/>
      <c r="I1654" s="67"/>
      <c r="J1654" s="67"/>
      <c r="K1654" s="67"/>
    </row>
    <row r="1655" spans="7:11">
      <c r="G1655" s="67"/>
      <c r="H1655" s="67"/>
      <c r="I1655" s="67"/>
      <c r="J1655" s="67"/>
      <c r="K1655" s="67"/>
    </row>
    <row r="1656" spans="7:11">
      <c r="G1656" s="67"/>
      <c r="H1656" s="67"/>
      <c r="I1656" s="67"/>
      <c r="J1656" s="67"/>
      <c r="K1656" s="67"/>
    </row>
    <row r="1657" spans="7:11">
      <c r="G1657" s="67"/>
      <c r="H1657" s="67"/>
      <c r="I1657" s="67"/>
      <c r="J1657" s="67"/>
      <c r="K1657" s="67"/>
    </row>
    <row r="1658" spans="7:11">
      <c r="G1658" s="67"/>
      <c r="H1658" s="67"/>
      <c r="I1658" s="67"/>
      <c r="J1658" s="67"/>
      <c r="K1658" s="67"/>
    </row>
    <row r="1659" spans="7:11">
      <c r="G1659" s="67"/>
      <c r="H1659" s="67"/>
      <c r="I1659" s="67"/>
      <c r="J1659" s="67"/>
      <c r="K1659" s="67"/>
    </row>
    <row r="1660" spans="7:11">
      <c r="G1660" s="67"/>
      <c r="H1660" s="67"/>
      <c r="I1660" s="67"/>
      <c r="J1660" s="67"/>
      <c r="K1660" s="67"/>
    </row>
    <row r="1661" spans="7:11">
      <c r="G1661" s="67"/>
      <c r="H1661" s="67"/>
      <c r="I1661" s="67"/>
      <c r="J1661" s="67"/>
      <c r="K1661" s="67"/>
    </row>
    <row r="1662" spans="7:11">
      <c r="G1662" s="67"/>
      <c r="H1662" s="67"/>
      <c r="I1662" s="67"/>
      <c r="J1662" s="67"/>
      <c r="K1662" s="67"/>
    </row>
    <row r="1663" spans="7:11">
      <c r="G1663" s="67"/>
      <c r="H1663" s="67"/>
      <c r="I1663" s="67"/>
      <c r="J1663" s="67"/>
      <c r="K1663" s="67"/>
    </row>
    <row r="1664" spans="7:11">
      <c r="G1664" s="67"/>
      <c r="H1664" s="67"/>
      <c r="I1664" s="67"/>
      <c r="J1664" s="67"/>
      <c r="K1664" s="67"/>
    </row>
    <row r="1665" spans="7:11">
      <c r="G1665" s="67"/>
      <c r="H1665" s="67"/>
      <c r="I1665" s="67"/>
      <c r="J1665" s="67"/>
      <c r="K1665" s="67"/>
    </row>
    <row r="1666" spans="7:11">
      <c r="G1666" s="67"/>
      <c r="H1666" s="67"/>
      <c r="I1666" s="67"/>
      <c r="J1666" s="67"/>
      <c r="K1666" s="67"/>
    </row>
    <row r="1667" spans="7:11">
      <c r="G1667" s="67"/>
      <c r="H1667" s="67"/>
      <c r="I1667" s="67"/>
      <c r="J1667" s="67"/>
      <c r="K1667" s="67"/>
    </row>
    <row r="1668" spans="7:11">
      <c r="G1668" s="67"/>
      <c r="H1668" s="67"/>
      <c r="I1668" s="67"/>
      <c r="J1668" s="67"/>
      <c r="K1668" s="67"/>
    </row>
    <row r="1669" spans="7:11">
      <c r="G1669" s="67"/>
      <c r="H1669" s="67"/>
      <c r="I1669" s="67"/>
      <c r="J1669" s="67"/>
      <c r="K1669" s="67"/>
    </row>
    <row r="1670" spans="7:11">
      <c r="G1670" s="67"/>
      <c r="H1670" s="67"/>
      <c r="I1670" s="67"/>
      <c r="J1670" s="67"/>
      <c r="K1670" s="67"/>
    </row>
    <row r="1671" spans="7:11">
      <c r="G1671" s="67"/>
      <c r="H1671" s="67"/>
      <c r="I1671" s="67"/>
      <c r="J1671" s="67"/>
      <c r="K1671" s="67"/>
    </row>
    <row r="1672" spans="7:11">
      <c r="G1672" s="67"/>
      <c r="H1672" s="67"/>
      <c r="I1672" s="67"/>
      <c r="J1672" s="67"/>
      <c r="K1672" s="67"/>
    </row>
    <row r="1673" spans="7:11">
      <c r="G1673" s="67"/>
      <c r="H1673" s="67"/>
      <c r="I1673" s="67"/>
      <c r="J1673" s="67"/>
      <c r="K1673" s="67"/>
    </row>
    <row r="1674" spans="7:11">
      <c r="G1674" s="67"/>
      <c r="H1674" s="67"/>
      <c r="I1674" s="67"/>
      <c r="J1674" s="67"/>
      <c r="K1674" s="67"/>
    </row>
    <row r="1675" spans="7:11">
      <c r="G1675" s="67"/>
      <c r="H1675" s="67"/>
      <c r="I1675" s="67"/>
      <c r="J1675" s="67"/>
      <c r="K1675" s="67"/>
    </row>
    <row r="1676" spans="7:11">
      <c r="G1676" s="67"/>
      <c r="H1676" s="67"/>
      <c r="I1676" s="67"/>
      <c r="J1676" s="67"/>
      <c r="K1676" s="67"/>
    </row>
    <row r="1677" spans="7:11">
      <c r="G1677" s="67"/>
      <c r="H1677" s="67"/>
      <c r="I1677" s="67"/>
      <c r="J1677" s="67"/>
      <c r="K1677" s="67"/>
    </row>
    <row r="1678" spans="7:11">
      <c r="G1678" s="67"/>
      <c r="H1678" s="67"/>
      <c r="I1678" s="67"/>
      <c r="J1678" s="67"/>
      <c r="K1678" s="67"/>
    </row>
    <row r="1679" spans="7:11">
      <c r="G1679" s="67"/>
      <c r="H1679" s="67"/>
      <c r="I1679" s="67"/>
      <c r="J1679" s="67"/>
      <c r="K1679" s="67"/>
    </row>
    <row r="1680" spans="7:11">
      <c r="G1680" s="67"/>
      <c r="H1680" s="67"/>
      <c r="I1680" s="67"/>
      <c r="J1680" s="67"/>
      <c r="K1680" s="67"/>
    </row>
    <row r="1681" spans="7:11">
      <c r="G1681" s="67"/>
      <c r="H1681" s="67"/>
      <c r="I1681" s="67"/>
      <c r="J1681" s="67"/>
      <c r="K1681" s="67"/>
    </row>
    <row r="1682" spans="7:11">
      <c r="G1682" s="67"/>
      <c r="H1682" s="67"/>
      <c r="I1682" s="67"/>
      <c r="J1682" s="67"/>
      <c r="K1682" s="67"/>
    </row>
    <row r="1683" spans="7:11">
      <c r="G1683" s="67"/>
      <c r="H1683" s="67"/>
      <c r="I1683" s="67"/>
      <c r="J1683" s="67"/>
      <c r="K1683" s="67"/>
    </row>
    <row r="1684" spans="7:11">
      <c r="G1684" s="67"/>
      <c r="H1684" s="67"/>
      <c r="I1684" s="67"/>
      <c r="J1684" s="67"/>
      <c r="K1684" s="67"/>
    </row>
    <row r="1685" spans="7:11">
      <c r="G1685" s="67"/>
      <c r="H1685" s="67"/>
      <c r="I1685" s="67"/>
      <c r="J1685" s="67"/>
      <c r="K1685" s="67"/>
    </row>
    <row r="1686" spans="7:11">
      <c r="G1686" s="67"/>
      <c r="H1686" s="67"/>
      <c r="I1686" s="67"/>
      <c r="J1686" s="67"/>
      <c r="K1686" s="67"/>
    </row>
    <row r="1687" spans="7:11">
      <c r="G1687" s="67"/>
      <c r="H1687" s="67"/>
      <c r="I1687" s="67"/>
      <c r="J1687" s="67"/>
      <c r="K1687" s="67"/>
    </row>
    <row r="1688" spans="7:11">
      <c r="G1688" s="67"/>
      <c r="H1688" s="67"/>
      <c r="I1688" s="67"/>
      <c r="J1688" s="67"/>
      <c r="K1688" s="67"/>
    </row>
    <row r="1689" spans="7:11">
      <c r="G1689" s="67"/>
      <c r="H1689" s="67"/>
      <c r="I1689" s="67"/>
      <c r="J1689" s="67"/>
      <c r="K1689" s="67"/>
    </row>
    <row r="1690" spans="7:11">
      <c r="G1690" s="67"/>
      <c r="H1690" s="67"/>
      <c r="I1690" s="67"/>
      <c r="J1690" s="67"/>
      <c r="K1690" s="67"/>
    </row>
    <row r="1691" spans="7:11">
      <c r="G1691" s="67"/>
      <c r="H1691" s="67"/>
      <c r="I1691" s="67"/>
      <c r="J1691" s="67"/>
      <c r="K1691" s="67"/>
    </row>
    <row r="1692" spans="7:11">
      <c r="G1692" s="67"/>
      <c r="H1692" s="67"/>
      <c r="I1692" s="67"/>
      <c r="J1692" s="67"/>
      <c r="K1692" s="67"/>
    </row>
    <row r="1693" spans="7:11">
      <c r="G1693" s="67"/>
      <c r="H1693" s="67"/>
      <c r="I1693" s="67"/>
      <c r="J1693" s="67"/>
      <c r="K1693" s="67"/>
    </row>
    <row r="1694" spans="7:11">
      <c r="G1694" s="67"/>
      <c r="H1694" s="67"/>
      <c r="I1694" s="67"/>
      <c r="J1694" s="67"/>
      <c r="K1694" s="67"/>
    </row>
    <row r="1695" spans="7:11">
      <c r="G1695" s="67"/>
      <c r="H1695" s="67"/>
      <c r="I1695" s="67"/>
      <c r="J1695" s="67"/>
      <c r="K1695" s="67"/>
    </row>
    <row r="1696" spans="7:11">
      <c r="G1696" s="67"/>
      <c r="H1696" s="67"/>
      <c r="I1696" s="67"/>
      <c r="J1696" s="67"/>
      <c r="K1696" s="67"/>
    </row>
    <row r="1697" spans="7:11">
      <c r="G1697" s="67"/>
      <c r="H1697" s="67"/>
      <c r="I1697" s="67"/>
      <c r="J1697" s="67"/>
      <c r="K1697" s="67"/>
    </row>
    <row r="1698" spans="7:11">
      <c r="G1698" s="67"/>
      <c r="H1698" s="67"/>
      <c r="I1698" s="67"/>
      <c r="J1698" s="67"/>
      <c r="K1698" s="67"/>
    </row>
    <row r="1699" spans="7:11">
      <c r="G1699" s="67"/>
      <c r="H1699" s="67"/>
      <c r="I1699" s="67"/>
      <c r="J1699" s="67"/>
      <c r="K1699" s="67"/>
    </row>
    <row r="1700" spans="7:11">
      <c r="G1700" s="67"/>
      <c r="H1700" s="67"/>
      <c r="I1700" s="67"/>
      <c r="J1700" s="67"/>
      <c r="K1700" s="67"/>
    </row>
    <row r="1701" spans="7:11">
      <c r="G1701" s="67"/>
      <c r="H1701" s="67"/>
      <c r="I1701" s="67"/>
      <c r="J1701" s="67"/>
      <c r="K1701" s="67"/>
    </row>
    <row r="1702" spans="7:11">
      <c r="G1702" s="67"/>
      <c r="H1702" s="67"/>
      <c r="I1702" s="67"/>
      <c r="J1702" s="67"/>
      <c r="K1702" s="67"/>
    </row>
    <row r="1703" spans="7:11">
      <c r="G1703" s="67"/>
      <c r="H1703" s="67"/>
      <c r="I1703" s="67"/>
      <c r="J1703" s="67"/>
      <c r="K1703" s="67"/>
    </row>
    <row r="1704" spans="7:11">
      <c r="G1704" s="67"/>
      <c r="H1704" s="67"/>
      <c r="I1704" s="67"/>
      <c r="J1704" s="67"/>
      <c r="K1704" s="67"/>
    </row>
    <row r="1705" spans="7:11">
      <c r="G1705" s="67"/>
      <c r="H1705" s="67"/>
      <c r="I1705" s="67"/>
      <c r="J1705" s="67"/>
      <c r="K1705" s="67"/>
    </row>
    <row r="1706" spans="7:11">
      <c r="G1706" s="67"/>
      <c r="H1706" s="67"/>
      <c r="I1706" s="67"/>
      <c r="J1706" s="67"/>
      <c r="K1706" s="67"/>
    </row>
    <row r="1707" spans="7:11">
      <c r="G1707" s="67"/>
      <c r="H1707" s="67"/>
      <c r="I1707" s="67"/>
      <c r="J1707" s="67"/>
      <c r="K1707" s="67"/>
    </row>
    <row r="1708" spans="7:11">
      <c r="G1708" s="67"/>
      <c r="H1708" s="67"/>
      <c r="I1708" s="67"/>
      <c r="J1708" s="67"/>
      <c r="K1708" s="67"/>
    </row>
    <row r="1709" spans="7:11">
      <c r="G1709" s="67"/>
      <c r="H1709" s="67"/>
      <c r="I1709" s="67"/>
      <c r="J1709" s="67"/>
      <c r="K1709" s="67"/>
    </row>
    <row r="1710" spans="7:11">
      <c r="G1710" s="67"/>
      <c r="H1710" s="67"/>
      <c r="I1710" s="67"/>
      <c r="J1710" s="67"/>
      <c r="K1710" s="67"/>
    </row>
    <row r="1711" spans="7:11">
      <c r="G1711" s="67"/>
      <c r="H1711" s="67"/>
      <c r="I1711" s="67"/>
      <c r="J1711" s="67"/>
      <c r="K1711" s="67"/>
    </row>
    <row r="1712" spans="7:11">
      <c r="G1712" s="67"/>
      <c r="H1712" s="67"/>
      <c r="I1712" s="67"/>
      <c r="J1712" s="67"/>
      <c r="K1712" s="67"/>
    </row>
    <row r="1713" spans="7:11">
      <c r="G1713" s="67"/>
      <c r="H1713" s="67"/>
      <c r="I1713" s="67"/>
      <c r="J1713" s="67"/>
      <c r="K1713" s="67"/>
    </row>
    <row r="1714" spans="7:11">
      <c r="G1714" s="67"/>
      <c r="H1714" s="67"/>
      <c r="I1714" s="67"/>
      <c r="J1714" s="67"/>
      <c r="K1714" s="67"/>
    </row>
    <row r="1715" spans="7:11">
      <c r="G1715" s="67"/>
      <c r="H1715" s="67"/>
      <c r="I1715" s="67"/>
      <c r="J1715" s="67"/>
      <c r="K1715" s="67"/>
    </row>
    <row r="1716" spans="7:11">
      <c r="G1716" s="67"/>
      <c r="H1716" s="67"/>
      <c r="I1716" s="67"/>
      <c r="J1716" s="67"/>
      <c r="K1716" s="67"/>
    </row>
    <row r="1717" spans="7:11">
      <c r="G1717" s="67"/>
      <c r="H1717" s="67"/>
      <c r="I1717" s="67"/>
      <c r="J1717" s="67"/>
      <c r="K1717" s="67"/>
    </row>
    <row r="1718" spans="7:11">
      <c r="G1718" s="67"/>
      <c r="H1718" s="67"/>
      <c r="I1718" s="67"/>
      <c r="J1718" s="67"/>
      <c r="K1718" s="67"/>
    </row>
    <row r="1719" spans="7:11">
      <c r="G1719" s="67"/>
      <c r="H1719" s="67"/>
      <c r="I1719" s="67"/>
      <c r="J1719" s="67"/>
      <c r="K1719" s="67"/>
    </row>
    <row r="1720" spans="7:11">
      <c r="G1720" s="67"/>
      <c r="H1720" s="67"/>
      <c r="I1720" s="67"/>
      <c r="J1720" s="67"/>
      <c r="K1720" s="67"/>
    </row>
    <row r="1721" spans="7:11">
      <c r="G1721" s="67"/>
      <c r="H1721" s="67"/>
      <c r="I1721" s="67"/>
      <c r="J1721" s="67"/>
      <c r="K1721" s="67"/>
    </row>
    <row r="1722" spans="7:11">
      <c r="G1722" s="67"/>
      <c r="H1722" s="67"/>
      <c r="I1722" s="67"/>
      <c r="J1722" s="67"/>
      <c r="K1722" s="67"/>
    </row>
    <row r="1723" spans="7:11">
      <c r="G1723" s="67"/>
      <c r="H1723" s="67"/>
      <c r="I1723" s="67"/>
      <c r="J1723" s="67"/>
      <c r="K1723" s="67"/>
    </row>
    <row r="1724" spans="7:11">
      <c r="G1724" s="67"/>
      <c r="H1724" s="67"/>
      <c r="I1724" s="67"/>
      <c r="J1724" s="67"/>
      <c r="K1724" s="67"/>
    </row>
    <row r="1725" spans="7:11">
      <c r="G1725" s="67"/>
      <c r="H1725" s="67"/>
      <c r="I1725" s="67"/>
      <c r="J1725" s="67"/>
      <c r="K1725" s="67"/>
    </row>
    <row r="1726" spans="7:11">
      <c r="G1726" s="67"/>
      <c r="H1726" s="67"/>
      <c r="I1726" s="67"/>
      <c r="J1726" s="67"/>
      <c r="K1726" s="67"/>
    </row>
    <row r="1727" spans="7:11">
      <c r="G1727" s="67"/>
      <c r="H1727" s="67"/>
      <c r="I1727" s="67"/>
      <c r="J1727" s="67"/>
      <c r="K1727" s="67"/>
    </row>
    <row r="1728" spans="7:11">
      <c r="G1728" s="67"/>
      <c r="H1728" s="67"/>
      <c r="I1728" s="67"/>
      <c r="J1728" s="67"/>
      <c r="K1728" s="67"/>
    </row>
    <row r="1729" spans="7:11">
      <c r="G1729" s="67"/>
      <c r="H1729" s="67"/>
      <c r="I1729" s="67"/>
      <c r="J1729" s="67"/>
      <c r="K1729" s="67"/>
    </row>
    <row r="1730" spans="7:11">
      <c r="G1730" s="67"/>
      <c r="H1730" s="67"/>
      <c r="I1730" s="67"/>
      <c r="J1730" s="67"/>
      <c r="K1730" s="67"/>
    </row>
    <row r="1731" spans="7:11">
      <c r="G1731" s="67"/>
      <c r="H1731" s="67"/>
      <c r="I1731" s="67"/>
      <c r="J1731" s="67"/>
      <c r="K1731" s="67"/>
    </row>
    <row r="1732" spans="7:11">
      <c r="G1732" s="67"/>
      <c r="H1732" s="67"/>
      <c r="I1732" s="67"/>
      <c r="J1732" s="67"/>
      <c r="K1732" s="67"/>
    </row>
    <row r="1733" spans="7:11">
      <c r="G1733" s="67"/>
      <c r="H1733" s="67"/>
      <c r="I1733" s="67"/>
      <c r="J1733" s="67"/>
      <c r="K1733" s="67"/>
    </row>
    <row r="1734" spans="7:11">
      <c r="G1734" s="67"/>
      <c r="H1734" s="67"/>
      <c r="I1734" s="67"/>
      <c r="J1734" s="67"/>
      <c r="K1734" s="67"/>
    </row>
    <row r="1735" spans="7:11">
      <c r="G1735" s="67"/>
      <c r="H1735" s="67"/>
      <c r="I1735" s="67"/>
      <c r="J1735" s="67"/>
      <c r="K1735" s="67"/>
    </row>
    <row r="1736" spans="7:11">
      <c r="G1736" s="67"/>
      <c r="H1736" s="67"/>
      <c r="I1736" s="67"/>
      <c r="J1736" s="67"/>
      <c r="K1736" s="67"/>
    </row>
    <row r="1737" spans="7:11">
      <c r="G1737" s="67"/>
      <c r="H1737" s="67"/>
      <c r="I1737" s="67"/>
      <c r="J1737" s="67"/>
      <c r="K1737" s="67"/>
    </row>
    <row r="1738" spans="7:11">
      <c r="G1738" s="67"/>
      <c r="H1738" s="67"/>
      <c r="I1738" s="67"/>
      <c r="J1738" s="67"/>
      <c r="K1738" s="67"/>
    </row>
    <row r="1739" spans="7:11">
      <c r="G1739" s="67"/>
      <c r="H1739" s="67"/>
      <c r="I1739" s="67"/>
      <c r="J1739" s="67"/>
      <c r="K1739" s="67"/>
    </row>
    <row r="1740" spans="7:11">
      <c r="G1740" s="67"/>
      <c r="H1740" s="67"/>
      <c r="I1740" s="67"/>
      <c r="J1740" s="67"/>
      <c r="K1740" s="67"/>
    </row>
    <row r="1741" spans="7:11">
      <c r="G1741" s="67"/>
      <c r="H1741" s="67"/>
      <c r="I1741" s="67"/>
      <c r="J1741" s="67"/>
      <c r="K1741" s="67"/>
    </row>
    <row r="1742" spans="7:11">
      <c r="G1742" s="67"/>
      <c r="H1742" s="67"/>
      <c r="I1742" s="67"/>
      <c r="J1742" s="67"/>
      <c r="K1742" s="67"/>
    </row>
    <row r="1743" spans="7:11">
      <c r="G1743" s="67"/>
      <c r="H1743" s="67"/>
      <c r="I1743" s="67"/>
      <c r="J1743" s="67"/>
      <c r="K1743" s="67"/>
    </row>
    <row r="1744" spans="7:11">
      <c r="G1744" s="67"/>
      <c r="H1744" s="67"/>
      <c r="I1744" s="67"/>
      <c r="J1744" s="67"/>
      <c r="K1744" s="67"/>
    </row>
    <row r="1745" spans="7:11">
      <c r="G1745" s="67"/>
      <c r="H1745" s="67"/>
      <c r="I1745" s="67"/>
      <c r="J1745" s="67"/>
      <c r="K1745" s="67"/>
    </row>
    <row r="1746" spans="7:11">
      <c r="G1746" s="67"/>
      <c r="H1746" s="67"/>
      <c r="I1746" s="67"/>
      <c r="J1746" s="67"/>
      <c r="K1746" s="67"/>
    </row>
    <row r="1747" spans="7:11">
      <c r="G1747" s="67"/>
      <c r="H1747" s="67"/>
      <c r="I1747" s="67"/>
      <c r="J1747" s="67"/>
      <c r="K1747" s="67"/>
    </row>
    <row r="1748" spans="7:11">
      <c r="G1748" s="67"/>
      <c r="H1748" s="67"/>
      <c r="I1748" s="67"/>
      <c r="J1748" s="67"/>
      <c r="K1748" s="67"/>
    </row>
    <row r="1749" spans="7:11">
      <c r="G1749" s="67"/>
      <c r="H1749" s="67"/>
      <c r="I1749" s="67"/>
      <c r="J1749" s="67"/>
      <c r="K1749" s="67"/>
    </row>
    <row r="1750" spans="7:11">
      <c r="G1750" s="67"/>
      <c r="H1750" s="67"/>
      <c r="I1750" s="67"/>
      <c r="J1750" s="67"/>
      <c r="K1750" s="67"/>
    </row>
    <row r="1751" spans="7:11">
      <c r="G1751" s="67"/>
      <c r="H1751" s="67"/>
      <c r="I1751" s="67"/>
      <c r="J1751" s="67"/>
      <c r="K1751" s="67"/>
    </row>
    <row r="1752" spans="7:11">
      <c r="G1752" s="67"/>
      <c r="H1752" s="67"/>
      <c r="I1752" s="67"/>
      <c r="J1752" s="67"/>
      <c r="K1752" s="67"/>
    </row>
    <row r="1753" spans="7:11">
      <c r="G1753" s="67"/>
      <c r="H1753" s="67"/>
      <c r="I1753" s="67"/>
      <c r="J1753" s="67"/>
      <c r="K1753" s="67"/>
    </row>
    <row r="1754" spans="7:11">
      <c r="G1754" s="67"/>
      <c r="H1754" s="67"/>
      <c r="I1754" s="67"/>
      <c r="J1754" s="67"/>
      <c r="K1754" s="67"/>
    </row>
    <row r="1755" spans="7:11">
      <c r="G1755" s="67"/>
      <c r="H1755" s="67"/>
      <c r="I1755" s="67"/>
      <c r="J1755" s="67"/>
      <c r="K1755" s="67"/>
    </row>
    <row r="1756" spans="7:11">
      <c r="G1756" s="67"/>
      <c r="H1756" s="67"/>
      <c r="I1756" s="67"/>
      <c r="J1756" s="67"/>
      <c r="K1756" s="67"/>
    </row>
    <row r="1757" spans="7:11">
      <c r="G1757" s="67"/>
      <c r="H1757" s="67"/>
      <c r="I1757" s="67"/>
      <c r="J1757" s="67"/>
      <c r="K1757" s="67"/>
    </row>
    <row r="1758" spans="7:11">
      <c r="G1758" s="67"/>
      <c r="H1758" s="67"/>
      <c r="I1758" s="67"/>
      <c r="J1758" s="67"/>
      <c r="K1758" s="67"/>
    </row>
    <row r="1759" spans="7:11">
      <c r="G1759" s="67"/>
      <c r="H1759" s="67"/>
      <c r="I1759" s="67"/>
      <c r="J1759" s="67"/>
      <c r="K1759" s="67"/>
    </row>
    <row r="1760" spans="7:11">
      <c r="G1760" s="67"/>
      <c r="H1760" s="67"/>
      <c r="I1760" s="67"/>
      <c r="J1760" s="67"/>
      <c r="K1760" s="67"/>
    </row>
    <row r="1761" spans="7:11">
      <c r="G1761" s="67"/>
      <c r="H1761" s="67"/>
      <c r="I1761" s="67"/>
      <c r="J1761" s="67"/>
      <c r="K1761" s="67"/>
    </row>
    <row r="1762" spans="7:11">
      <c r="G1762" s="67"/>
      <c r="H1762" s="67"/>
      <c r="I1762" s="67"/>
      <c r="J1762" s="67"/>
      <c r="K1762" s="67"/>
    </row>
    <row r="1763" spans="7:11">
      <c r="G1763" s="67"/>
      <c r="H1763" s="67"/>
      <c r="I1763" s="67"/>
      <c r="J1763" s="67"/>
      <c r="K1763" s="67"/>
    </row>
    <row r="1764" spans="7:11">
      <c r="G1764" s="67"/>
      <c r="H1764" s="67"/>
      <c r="I1764" s="67"/>
      <c r="J1764" s="67"/>
      <c r="K1764" s="67"/>
    </row>
    <row r="1765" spans="7:11">
      <c r="G1765" s="67"/>
      <c r="H1765" s="67"/>
      <c r="I1765" s="67"/>
      <c r="J1765" s="67"/>
      <c r="K1765" s="67"/>
    </row>
    <row r="1766" spans="7:11">
      <c r="G1766" s="67"/>
      <c r="H1766" s="67"/>
      <c r="I1766" s="67"/>
      <c r="J1766" s="67"/>
      <c r="K1766" s="67"/>
    </row>
    <row r="1767" spans="7:11">
      <c r="G1767" s="67"/>
      <c r="H1767" s="67"/>
      <c r="I1767" s="67"/>
      <c r="J1767" s="67"/>
      <c r="K1767" s="67"/>
    </row>
    <row r="1768" spans="7:11">
      <c r="G1768" s="67"/>
      <c r="H1768" s="67"/>
      <c r="I1768" s="67"/>
      <c r="J1768" s="67"/>
      <c r="K1768" s="67"/>
    </row>
    <row r="1769" spans="7:11">
      <c r="G1769" s="67"/>
      <c r="H1769" s="67"/>
      <c r="I1769" s="67"/>
      <c r="J1769" s="67"/>
      <c r="K1769" s="67"/>
    </row>
    <row r="1770" spans="7:11">
      <c r="G1770" s="67"/>
      <c r="H1770" s="67"/>
      <c r="I1770" s="67"/>
      <c r="J1770" s="67"/>
      <c r="K1770" s="67"/>
    </row>
    <row r="1771" spans="7:11">
      <c r="G1771" s="67"/>
      <c r="H1771" s="67"/>
      <c r="I1771" s="67"/>
      <c r="J1771" s="67"/>
      <c r="K1771" s="67"/>
    </row>
    <row r="1772" spans="7:11">
      <c r="G1772" s="67"/>
      <c r="H1772" s="67"/>
      <c r="I1772" s="67"/>
      <c r="J1772" s="67"/>
      <c r="K1772" s="67"/>
    </row>
    <row r="1773" spans="7:11">
      <c r="G1773" s="67"/>
      <c r="H1773" s="67"/>
      <c r="I1773" s="67"/>
      <c r="J1773" s="67"/>
      <c r="K1773" s="67"/>
    </row>
    <row r="1774" spans="7:11">
      <c r="G1774" s="67"/>
      <c r="H1774" s="67"/>
      <c r="I1774" s="67"/>
      <c r="J1774" s="67"/>
      <c r="K1774" s="67"/>
    </row>
    <row r="1775" spans="7:11">
      <c r="G1775" s="67"/>
      <c r="H1775" s="67"/>
      <c r="I1775" s="67"/>
      <c r="J1775" s="67"/>
      <c r="K1775" s="67"/>
    </row>
    <row r="1776" spans="7:11">
      <c r="G1776" s="67"/>
      <c r="H1776" s="67"/>
      <c r="I1776" s="67"/>
      <c r="J1776" s="67"/>
      <c r="K1776" s="67"/>
    </row>
    <row r="1777" spans="7:11">
      <c r="G1777" s="67"/>
      <c r="H1777" s="67"/>
      <c r="I1777" s="67"/>
      <c r="J1777" s="67"/>
      <c r="K1777" s="67"/>
    </row>
    <row r="1778" spans="7:11">
      <c r="G1778" s="67"/>
      <c r="H1778" s="67"/>
      <c r="I1778" s="67"/>
      <c r="J1778" s="67"/>
      <c r="K1778" s="67"/>
    </row>
    <row r="1779" spans="7:11">
      <c r="G1779" s="67"/>
      <c r="H1779" s="67"/>
      <c r="I1779" s="67"/>
      <c r="J1779" s="67"/>
      <c r="K1779" s="67"/>
    </row>
    <row r="1780" spans="7:11">
      <c r="G1780" s="67"/>
      <c r="H1780" s="67"/>
      <c r="I1780" s="67"/>
      <c r="J1780" s="67"/>
      <c r="K1780" s="67"/>
    </row>
    <row r="1781" spans="7:11">
      <c r="G1781" s="67"/>
      <c r="H1781" s="67"/>
      <c r="I1781" s="67"/>
      <c r="J1781" s="67"/>
      <c r="K1781" s="67"/>
    </row>
    <row r="1782" spans="7:11">
      <c r="G1782" s="67"/>
      <c r="H1782" s="67"/>
      <c r="I1782" s="67"/>
      <c r="J1782" s="67"/>
      <c r="K1782" s="67"/>
    </row>
    <row r="1783" spans="7:11">
      <c r="G1783" s="67"/>
      <c r="H1783" s="67"/>
      <c r="I1783" s="67"/>
      <c r="J1783" s="67"/>
      <c r="K1783" s="67"/>
    </row>
    <row r="1784" spans="7:11">
      <c r="G1784" s="67"/>
      <c r="H1784" s="67"/>
      <c r="I1784" s="67"/>
      <c r="J1784" s="67"/>
      <c r="K1784" s="67"/>
    </row>
    <row r="1785" spans="7:11">
      <c r="G1785" s="67"/>
      <c r="H1785" s="67"/>
      <c r="I1785" s="67"/>
      <c r="J1785" s="67"/>
      <c r="K1785" s="67"/>
    </row>
    <row r="1786" spans="7:11">
      <c r="G1786" s="67"/>
      <c r="H1786" s="67"/>
      <c r="I1786" s="67"/>
      <c r="J1786" s="67"/>
      <c r="K1786" s="67"/>
    </row>
    <row r="1787" spans="7:11">
      <c r="G1787" s="67"/>
      <c r="H1787" s="67"/>
      <c r="I1787" s="67"/>
      <c r="J1787" s="67"/>
      <c r="K1787" s="67"/>
    </row>
    <row r="1788" spans="7:11">
      <c r="G1788" s="67"/>
      <c r="H1788" s="67"/>
      <c r="I1788" s="67"/>
      <c r="J1788" s="67"/>
      <c r="K1788" s="67"/>
    </row>
    <row r="1789" spans="7:11">
      <c r="G1789" s="67"/>
      <c r="H1789" s="67"/>
      <c r="I1789" s="67"/>
      <c r="J1789" s="67"/>
      <c r="K1789" s="67"/>
    </row>
    <row r="1790" spans="7:11">
      <c r="G1790" s="67"/>
      <c r="H1790" s="67"/>
      <c r="I1790" s="67"/>
      <c r="J1790" s="67"/>
      <c r="K1790" s="67"/>
    </row>
    <row r="1791" spans="7:11">
      <c r="G1791" s="67"/>
      <c r="H1791" s="67"/>
      <c r="I1791" s="67"/>
      <c r="J1791" s="67"/>
      <c r="K1791" s="67"/>
    </row>
    <row r="1792" spans="7:11">
      <c r="G1792" s="67"/>
      <c r="H1792" s="67"/>
      <c r="I1792" s="67"/>
      <c r="J1792" s="67"/>
      <c r="K1792" s="67"/>
    </row>
    <row r="1793" spans="7:11">
      <c r="G1793" s="67"/>
      <c r="H1793" s="67"/>
      <c r="I1793" s="67"/>
      <c r="J1793" s="67"/>
      <c r="K1793" s="67"/>
    </row>
    <row r="1794" spans="7:11">
      <c r="G1794" s="67"/>
      <c r="H1794" s="67"/>
      <c r="I1794" s="67"/>
      <c r="J1794" s="67"/>
      <c r="K1794" s="67"/>
    </row>
    <row r="1795" spans="7:11">
      <c r="G1795" s="67"/>
      <c r="H1795" s="67"/>
      <c r="I1795" s="67"/>
      <c r="J1795" s="67"/>
      <c r="K1795" s="67"/>
    </row>
    <row r="1796" spans="7:11">
      <c r="G1796" s="67"/>
      <c r="H1796" s="67"/>
      <c r="I1796" s="67"/>
      <c r="J1796" s="67"/>
      <c r="K1796" s="67"/>
    </row>
    <row r="1797" spans="7:11">
      <c r="G1797" s="67"/>
      <c r="H1797" s="67"/>
      <c r="I1797" s="67"/>
      <c r="J1797" s="67"/>
      <c r="K1797" s="67"/>
    </row>
    <row r="1798" spans="7:11">
      <c r="G1798" s="67"/>
      <c r="H1798" s="67"/>
      <c r="I1798" s="67"/>
      <c r="J1798" s="67"/>
      <c r="K1798" s="67"/>
    </row>
    <row r="1799" spans="7:11">
      <c r="G1799" s="67"/>
      <c r="H1799" s="67"/>
      <c r="I1799" s="67"/>
      <c r="J1799" s="67"/>
      <c r="K1799" s="67"/>
    </row>
    <row r="1800" spans="7:11">
      <c r="G1800" s="67"/>
      <c r="H1800" s="67"/>
      <c r="I1800" s="67"/>
      <c r="J1800" s="67"/>
      <c r="K1800" s="67"/>
    </row>
    <row r="1801" spans="7:11">
      <c r="G1801" s="67"/>
      <c r="H1801" s="67"/>
      <c r="I1801" s="67"/>
      <c r="J1801" s="67"/>
      <c r="K1801" s="67"/>
    </row>
    <row r="1802" spans="7:11">
      <c r="G1802" s="67"/>
      <c r="H1802" s="67"/>
      <c r="I1802" s="67"/>
      <c r="J1802" s="67"/>
      <c r="K1802" s="67"/>
    </row>
    <row r="1803" spans="7:11">
      <c r="G1803" s="67"/>
      <c r="H1803" s="67"/>
      <c r="I1803" s="67"/>
      <c r="J1803" s="67"/>
      <c r="K1803" s="67"/>
    </row>
    <row r="1804" spans="7:11">
      <c r="G1804" s="67"/>
      <c r="H1804" s="67"/>
      <c r="I1804" s="67"/>
      <c r="J1804" s="67"/>
      <c r="K1804" s="67"/>
    </row>
    <row r="1805" spans="7:11">
      <c r="G1805" s="67"/>
      <c r="H1805" s="67"/>
      <c r="I1805" s="67"/>
      <c r="J1805" s="67"/>
      <c r="K1805" s="67"/>
    </row>
    <row r="1806" spans="7:11">
      <c r="G1806" s="67"/>
      <c r="H1806" s="67"/>
      <c r="I1806" s="67"/>
      <c r="J1806" s="67"/>
      <c r="K1806" s="67"/>
    </row>
    <row r="1807" spans="7:11">
      <c r="G1807" s="67"/>
      <c r="H1807" s="67"/>
      <c r="I1807" s="67"/>
      <c r="J1807" s="67"/>
      <c r="K1807" s="67"/>
    </row>
    <row r="1808" spans="7:11">
      <c r="G1808" s="67"/>
      <c r="H1808" s="67"/>
      <c r="I1808" s="67"/>
      <c r="J1808" s="67"/>
      <c r="K1808" s="67"/>
    </row>
    <row r="1809" spans="7:11">
      <c r="G1809" s="67"/>
      <c r="H1809" s="67"/>
      <c r="I1809" s="67"/>
      <c r="J1809" s="67"/>
      <c r="K1809" s="67"/>
    </row>
    <row r="1810" spans="7:11">
      <c r="G1810" s="67"/>
      <c r="H1810" s="67"/>
      <c r="I1810" s="67"/>
      <c r="J1810" s="67"/>
      <c r="K1810" s="67"/>
    </row>
    <row r="1811" spans="7:11">
      <c r="G1811" s="67"/>
      <c r="H1811" s="67"/>
      <c r="I1811" s="67"/>
      <c r="J1811" s="67"/>
      <c r="K1811" s="67"/>
    </row>
    <row r="1812" spans="7:11">
      <c r="G1812" s="67"/>
      <c r="H1812" s="67"/>
      <c r="I1812" s="67"/>
      <c r="J1812" s="67"/>
      <c r="K1812" s="67"/>
    </row>
    <row r="1813" spans="7:11">
      <c r="G1813" s="67"/>
      <c r="H1813" s="67"/>
      <c r="I1813" s="67"/>
      <c r="J1813" s="67"/>
      <c r="K1813" s="67"/>
    </row>
    <row r="1814" spans="7:11">
      <c r="G1814" s="67"/>
      <c r="H1814" s="67"/>
      <c r="I1814" s="67"/>
      <c r="J1814" s="67"/>
      <c r="K1814" s="67"/>
    </row>
    <row r="1815" spans="7:11">
      <c r="G1815" s="67"/>
      <c r="H1815" s="67"/>
      <c r="I1815" s="67"/>
      <c r="J1815" s="67"/>
      <c r="K1815" s="67"/>
    </row>
    <row r="1816" spans="7:11">
      <c r="G1816" s="67"/>
      <c r="H1816" s="67"/>
      <c r="I1816" s="67"/>
      <c r="J1816" s="67"/>
      <c r="K1816" s="67"/>
    </row>
    <row r="1817" spans="7:11">
      <c r="G1817" s="67"/>
      <c r="H1817" s="67"/>
      <c r="I1817" s="67"/>
      <c r="J1817" s="67"/>
      <c r="K1817" s="67"/>
    </row>
    <row r="1818" spans="7:11">
      <c r="G1818" s="67"/>
      <c r="H1818" s="67"/>
      <c r="I1818" s="67"/>
      <c r="J1818" s="67"/>
      <c r="K1818" s="67"/>
    </row>
    <row r="1819" spans="7:11">
      <c r="G1819" s="67"/>
      <c r="H1819" s="67"/>
      <c r="I1819" s="67"/>
      <c r="J1819" s="67"/>
      <c r="K1819" s="67"/>
    </row>
    <row r="1820" spans="7:11">
      <c r="G1820" s="67"/>
      <c r="H1820" s="67"/>
      <c r="I1820" s="67"/>
      <c r="J1820" s="67"/>
      <c r="K1820" s="67"/>
    </row>
    <row r="1821" spans="7:11">
      <c r="G1821" s="67"/>
      <c r="H1821" s="67"/>
      <c r="I1821" s="67"/>
      <c r="J1821" s="67"/>
      <c r="K1821" s="67"/>
    </row>
    <row r="1822" spans="7:11">
      <c r="G1822" s="67"/>
      <c r="H1822" s="67"/>
      <c r="I1822" s="67"/>
      <c r="J1822" s="67"/>
      <c r="K1822" s="67"/>
    </row>
    <row r="1823" spans="7:11">
      <c r="G1823" s="67"/>
      <c r="H1823" s="67"/>
      <c r="I1823" s="67"/>
      <c r="J1823" s="67"/>
      <c r="K1823" s="67"/>
    </row>
    <row r="1824" spans="7:11">
      <c r="G1824" s="67"/>
      <c r="H1824" s="67"/>
      <c r="I1824" s="67"/>
      <c r="J1824" s="67"/>
      <c r="K1824" s="67"/>
    </row>
    <row r="1825" spans="7:11">
      <c r="G1825" s="67"/>
      <c r="H1825" s="67"/>
      <c r="I1825" s="67"/>
      <c r="J1825" s="67"/>
      <c r="K1825" s="67"/>
    </row>
    <row r="1826" spans="7:11">
      <c r="G1826" s="67"/>
      <c r="H1826" s="67"/>
      <c r="I1826" s="67"/>
      <c r="J1826" s="67"/>
      <c r="K1826" s="67"/>
    </row>
    <row r="1827" spans="7:11">
      <c r="G1827" s="67"/>
      <c r="H1827" s="67"/>
      <c r="I1827" s="67"/>
      <c r="J1827" s="67"/>
      <c r="K1827" s="67"/>
    </row>
    <row r="1828" spans="7:11">
      <c r="G1828" s="67"/>
      <c r="H1828" s="67"/>
      <c r="I1828" s="67"/>
      <c r="J1828" s="67"/>
      <c r="K1828" s="67"/>
    </row>
    <row r="1829" spans="7:11">
      <c r="G1829" s="67"/>
      <c r="H1829" s="67"/>
      <c r="I1829" s="67"/>
      <c r="J1829" s="67"/>
      <c r="K1829" s="67"/>
    </row>
    <row r="1830" spans="7:11">
      <c r="G1830" s="67"/>
      <c r="H1830" s="67"/>
      <c r="I1830" s="67"/>
      <c r="J1830" s="67"/>
      <c r="K1830" s="67"/>
    </row>
    <row r="1831" spans="7:11">
      <c r="G1831" s="67"/>
      <c r="H1831" s="67"/>
      <c r="I1831" s="67"/>
      <c r="J1831" s="67"/>
      <c r="K1831" s="67"/>
    </row>
    <row r="1832" spans="7:11">
      <c r="G1832" s="67"/>
      <c r="H1832" s="67"/>
      <c r="I1832" s="67"/>
      <c r="J1832" s="67"/>
      <c r="K1832" s="67"/>
    </row>
    <row r="1833" spans="7:11">
      <c r="G1833" s="67"/>
      <c r="H1833" s="67"/>
      <c r="I1833" s="67"/>
      <c r="J1833" s="67"/>
      <c r="K1833" s="67"/>
    </row>
    <row r="1834" spans="7:11">
      <c r="G1834" s="67"/>
      <c r="H1834" s="67"/>
      <c r="I1834" s="67"/>
      <c r="J1834" s="67"/>
      <c r="K1834" s="67"/>
    </row>
    <row r="1835" spans="7:11">
      <c r="G1835" s="67"/>
      <c r="H1835" s="67"/>
      <c r="I1835" s="67"/>
      <c r="J1835" s="67"/>
      <c r="K1835" s="67"/>
    </row>
    <row r="1836" spans="7:11">
      <c r="G1836" s="67"/>
      <c r="H1836" s="67"/>
      <c r="I1836" s="67"/>
      <c r="J1836" s="67"/>
      <c r="K1836" s="67"/>
    </row>
    <row r="1837" spans="7:11">
      <c r="G1837" s="67"/>
      <c r="H1837" s="67"/>
      <c r="I1837" s="67"/>
      <c r="J1837" s="67"/>
      <c r="K1837" s="67"/>
    </row>
    <row r="1838" spans="7:11">
      <c r="G1838" s="67"/>
      <c r="H1838" s="67"/>
      <c r="I1838" s="67"/>
      <c r="J1838" s="67"/>
      <c r="K1838" s="67"/>
    </row>
    <row r="1839" spans="7:11">
      <c r="G1839" s="67"/>
      <c r="H1839" s="67"/>
      <c r="I1839" s="67"/>
      <c r="J1839" s="67"/>
      <c r="K1839" s="67"/>
    </row>
    <row r="1840" spans="7:11">
      <c r="G1840" s="67"/>
      <c r="H1840" s="67"/>
      <c r="I1840" s="67"/>
      <c r="J1840" s="67"/>
      <c r="K1840" s="67"/>
    </row>
    <row r="1841" spans="7:11">
      <c r="G1841" s="67"/>
      <c r="H1841" s="67"/>
      <c r="I1841" s="67"/>
      <c r="J1841" s="67"/>
      <c r="K1841" s="67"/>
    </row>
    <row r="1842" spans="7:11">
      <c r="G1842" s="67"/>
      <c r="H1842" s="67"/>
      <c r="I1842" s="67"/>
      <c r="J1842" s="67"/>
      <c r="K1842" s="67"/>
    </row>
    <row r="1843" spans="7:11">
      <c r="G1843" s="67"/>
      <c r="H1843" s="67"/>
      <c r="I1843" s="67"/>
      <c r="J1843" s="67"/>
      <c r="K1843" s="67"/>
    </row>
    <row r="1844" spans="7:11">
      <c r="G1844" s="67"/>
      <c r="H1844" s="67"/>
      <c r="I1844" s="67"/>
      <c r="J1844" s="67"/>
      <c r="K1844" s="67"/>
    </row>
    <row r="1845" spans="7:11">
      <c r="G1845" s="67"/>
      <c r="H1845" s="67"/>
      <c r="I1845" s="67"/>
      <c r="J1845" s="67"/>
      <c r="K1845" s="67"/>
    </row>
    <row r="1846" spans="7:11">
      <c r="G1846" s="67"/>
      <c r="H1846" s="67"/>
      <c r="I1846" s="67"/>
      <c r="J1846" s="67"/>
      <c r="K1846" s="67"/>
    </row>
    <row r="1847" spans="7:11">
      <c r="G1847" s="67"/>
      <c r="H1847" s="67"/>
      <c r="I1847" s="67"/>
      <c r="J1847" s="67"/>
      <c r="K1847" s="67"/>
    </row>
    <row r="1848" spans="7:11">
      <c r="G1848" s="67"/>
      <c r="H1848" s="67"/>
      <c r="I1848" s="67"/>
      <c r="J1848" s="67"/>
      <c r="K1848" s="67"/>
    </row>
    <row r="1849" spans="7:11">
      <c r="G1849" s="67"/>
      <c r="H1849" s="67"/>
      <c r="I1849" s="67"/>
      <c r="J1849" s="67"/>
      <c r="K1849" s="67"/>
    </row>
    <row r="1850" spans="7:11">
      <c r="G1850" s="67"/>
      <c r="H1850" s="67"/>
      <c r="I1850" s="67"/>
      <c r="J1850" s="67"/>
      <c r="K1850" s="67"/>
    </row>
    <row r="1851" spans="7:11">
      <c r="G1851" s="67"/>
      <c r="H1851" s="67"/>
      <c r="I1851" s="67"/>
      <c r="J1851" s="67"/>
      <c r="K1851" s="67"/>
    </row>
    <row r="1852" spans="7:11">
      <c r="G1852" s="67"/>
      <c r="H1852" s="67"/>
      <c r="I1852" s="67"/>
      <c r="J1852" s="67"/>
      <c r="K1852" s="67"/>
    </row>
    <row r="1853" spans="7:11">
      <c r="G1853" s="67"/>
      <c r="H1853" s="67"/>
      <c r="I1853" s="67"/>
      <c r="J1853" s="67"/>
      <c r="K1853" s="67"/>
    </row>
    <row r="1854" spans="7:11">
      <c r="G1854" s="67"/>
      <c r="H1854" s="67"/>
      <c r="I1854" s="67"/>
      <c r="J1854" s="67"/>
      <c r="K1854" s="67"/>
    </row>
    <row r="1855" spans="7:11">
      <c r="G1855" s="67"/>
      <c r="H1855" s="67"/>
      <c r="I1855" s="67"/>
      <c r="J1855" s="67"/>
      <c r="K1855" s="67"/>
    </row>
    <row r="1856" spans="7:11">
      <c r="G1856" s="67"/>
      <c r="H1856" s="67"/>
      <c r="I1856" s="67"/>
      <c r="J1856" s="67"/>
      <c r="K1856" s="67"/>
    </row>
    <row r="1857" spans="7:11">
      <c r="G1857" s="67"/>
      <c r="H1857" s="67"/>
      <c r="I1857" s="67"/>
      <c r="J1857" s="67"/>
      <c r="K1857" s="67"/>
    </row>
    <row r="1858" spans="7:11">
      <c r="G1858" s="67"/>
      <c r="H1858" s="67"/>
      <c r="I1858" s="67"/>
      <c r="J1858" s="67"/>
      <c r="K1858" s="67"/>
    </row>
    <row r="1859" spans="7:11">
      <c r="G1859" s="67"/>
      <c r="H1859" s="67"/>
      <c r="I1859" s="67"/>
      <c r="J1859" s="67"/>
      <c r="K1859" s="67"/>
    </row>
    <row r="1860" spans="7:11">
      <c r="G1860" s="67"/>
      <c r="H1860" s="67"/>
      <c r="I1860" s="67"/>
      <c r="J1860" s="67"/>
      <c r="K1860" s="67"/>
    </row>
    <row r="1861" spans="7:11">
      <c r="G1861" s="67"/>
      <c r="H1861" s="67"/>
      <c r="I1861" s="67"/>
      <c r="J1861" s="67"/>
      <c r="K1861" s="67"/>
    </row>
    <row r="1862" spans="7:11">
      <c r="G1862" s="67"/>
      <c r="H1862" s="67"/>
      <c r="I1862" s="67"/>
      <c r="J1862" s="67"/>
      <c r="K1862" s="67"/>
    </row>
    <row r="1863" spans="7:11">
      <c r="G1863" s="67"/>
      <c r="H1863" s="67"/>
      <c r="I1863" s="67"/>
      <c r="J1863" s="67"/>
      <c r="K1863" s="67"/>
    </row>
    <row r="1864" spans="7:11">
      <c r="G1864" s="67"/>
      <c r="H1864" s="67"/>
      <c r="I1864" s="67"/>
      <c r="J1864" s="67"/>
      <c r="K1864" s="67"/>
    </row>
    <row r="1865" spans="7:11">
      <c r="G1865" s="67"/>
      <c r="H1865" s="67"/>
      <c r="I1865" s="67"/>
      <c r="J1865" s="67"/>
      <c r="K1865" s="67"/>
    </row>
    <row r="1866" spans="7:11">
      <c r="G1866" s="67"/>
      <c r="H1866" s="67"/>
      <c r="I1866" s="67"/>
      <c r="J1866" s="67"/>
      <c r="K1866" s="67"/>
    </row>
    <row r="1867" spans="7:11">
      <c r="G1867" s="67"/>
      <c r="H1867" s="67"/>
      <c r="I1867" s="67"/>
      <c r="J1867" s="67"/>
      <c r="K1867" s="67"/>
    </row>
    <row r="1868" spans="7:11">
      <c r="G1868" s="67"/>
      <c r="H1868" s="67"/>
      <c r="I1868" s="67"/>
      <c r="J1868" s="67"/>
      <c r="K1868" s="67"/>
    </row>
    <row r="1869" spans="7:11">
      <c r="G1869" s="67"/>
      <c r="H1869" s="67"/>
      <c r="I1869" s="67"/>
      <c r="J1869" s="67"/>
      <c r="K1869" s="67"/>
    </row>
    <row r="1870" spans="7:11">
      <c r="G1870" s="67"/>
      <c r="H1870" s="67"/>
      <c r="I1870" s="67"/>
      <c r="J1870" s="67"/>
      <c r="K1870" s="67"/>
    </row>
    <row r="1871" spans="7:11">
      <c r="G1871" s="67"/>
      <c r="H1871" s="67"/>
      <c r="I1871" s="67"/>
      <c r="J1871" s="67"/>
      <c r="K1871" s="67"/>
    </row>
    <row r="1872" spans="7:11">
      <c r="G1872" s="67"/>
      <c r="H1872" s="67"/>
      <c r="I1872" s="67"/>
      <c r="J1872" s="67"/>
      <c r="K1872" s="67"/>
    </row>
    <row r="1873" spans="7:11">
      <c r="G1873" s="67"/>
      <c r="H1873" s="67"/>
      <c r="I1873" s="67"/>
      <c r="J1873" s="67"/>
      <c r="K1873" s="67"/>
    </row>
    <row r="1874" spans="7:11">
      <c r="G1874" s="67"/>
      <c r="H1874" s="67"/>
      <c r="I1874" s="67"/>
      <c r="J1874" s="67"/>
      <c r="K1874" s="67"/>
    </row>
    <row r="1875" spans="7:11">
      <c r="G1875" s="67"/>
      <c r="H1875" s="67"/>
      <c r="I1875" s="67"/>
      <c r="J1875" s="67"/>
      <c r="K1875" s="67"/>
    </row>
    <row r="1876" spans="7:11">
      <c r="G1876" s="67"/>
      <c r="H1876" s="67"/>
      <c r="I1876" s="67"/>
      <c r="J1876" s="67"/>
      <c r="K1876" s="67"/>
    </row>
    <row r="1877" spans="7:11">
      <c r="G1877" s="67"/>
      <c r="H1877" s="67"/>
      <c r="I1877" s="67"/>
      <c r="J1877" s="67"/>
      <c r="K1877" s="67"/>
    </row>
    <row r="1878" spans="7:11">
      <c r="G1878" s="67"/>
      <c r="H1878" s="67"/>
      <c r="I1878" s="67"/>
      <c r="J1878" s="67"/>
      <c r="K1878" s="67"/>
    </row>
    <row r="1879" spans="7:11">
      <c r="G1879" s="67"/>
      <c r="H1879" s="67"/>
      <c r="I1879" s="67"/>
      <c r="J1879" s="67"/>
      <c r="K1879" s="67"/>
    </row>
    <row r="1880" spans="7:11">
      <c r="G1880" s="67"/>
      <c r="H1880" s="67"/>
      <c r="I1880" s="67"/>
      <c r="J1880" s="67"/>
      <c r="K1880" s="67"/>
    </row>
    <row r="1881" spans="7:11">
      <c r="G1881" s="67"/>
      <c r="H1881" s="67"/>
      <c r="I1881" s="67"/>
      <c r="J1881" s="67"/>
      <c r="K1881" s="67"/>
    </row>
    <row r="1882" spans="7:11">
      <c r="G1882" s="67"/>
      <c r="H1882" s="67"/>
      <c r="I1882" s="67"/>
      <c r="J1882" s="67"/>
      <c r="K1882" s="67"/>
    </row>
    <row r="1883" spans="7:11">
      <c r="G1883" s="67"/>
      <c r="H1883" s="67"/>
      <c r="I1883" s="67"/>
      <c r="J1883" s="67"/>
      <c r="K1883" s="67"/>
    </row>
    <row r="1884" spans="7:11">
      <c r="G1884" s="67"/>
      <c r="H1884" s="67"/>
      <c r="I1884" s="67"/>
      <c r="J1884" s="67"/>
      <c r="K1884" s="67"/>
    </row>
    <row r="1885" spans="7:11">
      <c r="G1885" s="67"/>
      <c r="H1885" s="67"/>
      <c r="I1885" s="67"/>
      <c r="J1885" s="67"/>
      <c r="K1885" s="67"/>
    </row>
    <row r="1886" spans="7:11">
      <c r="G1886" s="67"/>
      <c r="H1886" s="67"/>
      <c r="I1886" s="67"/>
      <c r="J1886" s="67"/>
      <c r="K1886" s="67"/>
    </row>
    <row r="1887" spans="7:11">
      <c r="G1887" s="67"/>
      <c r="H1887" s="67"/>
      <c r="I1887" s="67"/>
      <c r="J1887" s="67"/>
      <c r="K1887" s="67"/>
    </row>
    <row r="1888" spans="7:11">
      <c r="G1888" s="67"/>
      <c r="H1888" s="67"/>
      <c r="I1888" s="67"/>
      <c r="J1888" s="67"/>
      <c r="K1888" s="67"/>
    </row>
    <row r="1889" spans="7:11">
      <c r="G1889" s="67"/>
      <c r="H1889" s="67"/>
      <c r="I1889" s="67"/>
      <c r="J1889" s="67"/>
      <c r="K1889" s="67"/>
    </row>
    <row r="1890" spans="7:11">
      <c r="G1890" s="67"/>
      <c r="H1890" s="67"/>
      <c r="I1890" s="67"/>
      <c r="J1890" s="67"/>
      <c r="K1890" s="67"/>
    </row>
    <row r="1891" spans="7:11">
      <c r="G1891" s="67"/>
      <c r="H1891" s="67"/>
      <c r="I1891" s="67"/>
      <c r="J1891" s="67"/>
      <c r="K1891" s="67"/>
    </row>
    <row r="1892" spans="7:11">
      <c r="G1892" s="67"/>
      <c r="H1892" s="67"/>
      <c r="I1892" s="67"/>
      <c r="J1892" s="67"/>
      <c r="K1892" s="67"/>
    </row>
    <row r="1893" spans="7:11">
      <c r="G1893" s="67"/>
      <c r="H1893" s="67"/>
      <c r="I1893" s="67"/>
      <c r="J1893" s="67"/>
      <c r="K1893" s="67"/>
    </row>
    <row r="1894" spans="7:11">
      <c r="G1894" s="67"/>
      <c r="H1894" s="67"/>
      <c r="I1894" s="67"/>
      <c r="J1894" s="67"/>
      <c r="K1894" s="67"/>
    </row>
    <row r="1895" spans="7:11">
      <c r="G1895" s="67"/>
      <c r="H1895" s="67"/>
      <c r="I1895" s="67"/>
      <c r="J1895" s="67"/>
      <c r="K1895" s="67"/>
    </row>
    <row r="1896" spans="7:11">
      <c r="G1896" s="67"/>
      <c r="H1896" s="67"/>
      <c r="I1896" s="67"/>
      <c r="J1896" s="67"/>
      <c r="K1896" s="67"/>
    </row>
    <row r="1897" spans="7:11">
      <c r="G1897" s="67"/>
      <c r="H1897" s="67"/>
      <c r="I1897" s="67"/>
      <c r="J1897" s="67"/>
      <c r="K1897" s="67"/>
    </row>
    <row r="1898" spans="7:11">
      <c r="G1898" s="67"/>
      <c r="H1898" s="67"/>
      <c r="I1898" s="67"/>
      <c r="J1898" s="67"/>
      <c r="K1898" s="67"/>
    </row>
    <row r="1899" spans="7:11">
      <c r="G1899" s="67"/>
      <c r="H1899" s="67"/>
      <c r="I1899" s="67"/>
      <c r="J1899" s="67"/>
      <c r="K1899" s="67"/>
    </row>
    <row r="1900" spans="7:11">
      <c r="G1900" s="67"/>
      <c r="H1900" s="67"/>
      <c r="I1900" s="67"/>
      <c r="J1900" s="67"/>
      <c r="K1900" s="67"/>
    </row>
    <row r="1901" spans="7:11">
      <c r="G1901" s="67"/>
      <c r="H1901" s="67"/>
      <c r="I1901" s="67"/>
      <c r="J1901" s="67"/>
      <c r="K1901" s="67"/>
    </row>
    <row r="1902" spans="7:11">
      <c r="G1902" s="67"/>
      <c r="H1902" s="67"/>
      <c r="I1902" s="67"/>
      <c r="J1902" s="67"/>
      <c r="K1902" s="67"/>
    </row>
    <row r="1903" spans="7:11">
      <c r="G1903" s="67"/>
      <c r="H1903" s="67"/>
      <c r="I1903" s="67"/>
      <c r="J1903" s="67"/>
      <c r="K1903" s="67"/>
    </row>
    <row r="1904" spans="7:11">
      <c r="G1904" s="67"/>
      <c r="H1904" s="67"/>
      <c r="I1904" s="67"/>
      <c r="J1904" s="67"/>
      <c r="K1904" s="67"/>
    </row>
    <row r="1905" spans="7:11">
      <c r="G1905" s="67"/>
      <c r="H1905" s="67"/>
      <c r="I1905" s="67"/>
      <c r="J1905" s="67"/>
      <c r="K1905" s="67"/>
    </row>
    <row r="1906" spans="7:11">
      <c r="G1906" s="67"/>
      <c r="H1906" s="67"/>
      <c r="I1906" s="67"/>
      <c r="J1906" s="67"/>
      <c r="K1906" s="67"/>
    </row>
    <row r="1907" spans="7:11">
      <c r="G1907" s="67"/>
      <c r="H1907" s="67"/>
      <c r="I1907" s="67"/>
      <c r="J1907" s="67"/>
      <c r="K1907" s="67"/>
    </row>
    <row r="1908" spans="7:11">
      <c r="G1908" s="67"/>
      <c r="H1908" s="67"/>
      <c r="I1908" s="67"/>
      <c r="J1908" s="67"/>
      <c r="K1908" s="67"/>
    </row>
    <row r="1909" spans="7:11">
      <c r="G1909" s="67"/>
      <c r="H1909" s="67"/>
      <c r="I1909" s="67"/>
      <c r="J1909" s="67"/>
      <c r="K1909" s="67"/>
    </row>
    <row r="1910" spans="7:11">
      <c r="G1910" s="67"/>
      <c r="H1910" s="67"/>
      <c r="I1910" s="67"/>
      <c r="J1910" s="67"/>
      <c r="K1910" s="67"/>
    </row>
    <row r="1911" spans="7:11">
      <c r="G1911" s="67"/>
      <c r="H1911" s="67"/>
      <c r="I1911" s="67"/>
      <c r="J1911" s="67"/>
      <c r="K1911" s="67"/>
    </row>
    <row r="1912" spans="7:11">
      <c r="G1912" s="67"/>
      <c r="H1912" s="67"/>
      <c r="I1912" s="67"/>
      <c r="J1912" s="67"/>
      <c r="K1912" s="67"/>
    </row>
    <row r="1913" spans="7:11">
      <c r="G1913" s="67"/>
      <c r="H1913" s="67"/>
      <c r="I1913" s="67"/>
      <c r="J1913" s="67"/>
      <c r="K1913" s="67"/>
    </row>
    <row r="1914" spans="7:11">
      <c r="G1914" s="67"/>
      <c r="H1914" s="67"/>
      <c r="I1914" s="67"/>
      <c r="J1914" s="67"/>
      <c r="K1914" s="67"/>
    </row>
    <row r="1915" spans="7:11">
      <c r="G1915" s="67"/>
      <c r="H1915" s="67"/>
      <c r="I1915" s="67"/>
      <c r="J1915" s="67"/>
      <c r="K1915" s="67"/>
    </row>
    <row r="1916" spans="7:11">
      <c r="G1916" s="67"/>
      <c r="H1916" s="67"/>
      <c r="I1916" s="67"/>
      <c r="J1916" s="67"/>
      <c r="K1916" s="67"/>
    </row>
    <row r="1917" spans="7:11">
      <c r="G1917" s="67"/>
      <c r="H1917" s="67"/>
      <c r="I1917" s="67"/>
      <c r="J1917" s="67"/>
      <c r="K1917" s="67"/>
    </row>
    <row r="1918" spans="7:11">
      <c r="G1918" s="67"/>
      <c r="H1918" s="67"/>
      <c r="I1918" s="67"/>
      <c r="J1918" s="67"/>
      <c r="K1918" s="67"/>
    </row>
    <row r="1919" spans="7:11">
      <c r="G1919" s="67"/>
      <c r="H1919" s="67"/>
      <c r="I1919" s="67"/>
      <c r="J1919" s="67"/>
      <c r="K1919" s="67"/>
    </row>
    <row r="1920" spans="7:11">
      <c r="G1920" s="67"/>
      <c r="H1920" s="67"/>
      <c r="I1920" s="67"/>
      <c r="J1920" s="67"/>
      <c r="K1920" s="67"/>
    </row>
    <row r="1921" spans="7:11">
      <c r="G1921" s="67"/>
      <c r="H1921" s="67"/>
      <c r="I1921" s="67"/>
      <c r="J1921" s="67"/>
      <c r="K1921" s="67"/>
    </row>
    <row r="1922" spans="7:11">
      <c r="G1922" s="67"/>
      <c r="H1922" s="67"/>
      <c r="I1922" s="67"/>
      <c r="J1922" s="67"/>
      <c r="K1922" s="67"/>
    </row>
    <row r="1923" spans="7:11">
      <c r="G1923" s="67"/>
      <c r="H1923" s="67"/>
      <c r="I1923" s="67"/>
      <c r="J1923" s="67"/>
      <c r="K1923" s="67"/>
    </row>
    <row r="1924" spans="7:11">
      <c r="G1924" s="67"/>
      <c r="H1924" s="67"/>
      <c r="I1924" s="67"/>
      <c r="J1924" s="67"/>
      <c r="K1924" s="67"/>
    </row>
    <row r="1925" spans="7:11">
      <c r="G1925" s="67"/>
      <c r="H1925" s="67"/>
      <c r="I1925" s="67"/>
      <c r="J1925" s="67"/>
      <c r="K1925" s="67"/>
    </row>
    <row r="1926" spans="7:11">
      <c r="G1926" s="67"/>
      <c r="H1926" s="67"/>
      <c r="I1926" s="67"/>
      <c r="J1926" s="67"/>
      <c r="K1926" s="67"/>
    </row>
    <row r="1927" spans="7:11">
      <c r="G1927" s="67"/>
      <c r="H1927" s="67"/>
      <c r="I1927" s="67"/>
      <c r="J1927" s="67"/>
      <c r="K1927" s="67"/>
    </row>
    <row r="1928" spans="7:11">
      <c r="G1928" s="67"/>
      <c r="H1928" s="67"/>
      <c r="I1928" s="67"/>
      <c r="J1928" s="67"/>
      <c r="K1928" s="67"/>
    </row>
    <row r="1929" spans="7:11">
      <c r="G1929" s="67"/>
      <c r="H1929" s="67"/>
      <c r="I1929" s="67"/>
      <c r="J1929" s="67"/>
      <c r="K1929" s="67"/>
    </row>
    <row r="1930" spans="7:11">
      <c r="G1930" s="67"/>
      <c r="H1930" s="67"/>
      <c r="I1930" s="67"/>
      <c r="J1930" s="67"/>
      <c r="K1930" s="67"/>
    </row>
    <row r="1931" spans="7:11">
      <c r="G1931" s="67"/>
      <c r="H1931" s="67"/>
      <c r="I1931" s="67"/>
      <c r="J1931" s="67"/>
      <c r="K1931" s="67"/>
    </row>
    <row r="1932" spans="7:11">
      <c r="G1932" s="67"/>
      <c r="H1932" s="67"/>
      <c r="I1932" s="67"/>
      <c r="J1932" s="67"/>
      <c r="K1932" s="67"/>
    </row>
    <row r="1933" spans="7:11">
      <c r="G1933" s="67"/>
      <c r="H1933" s="67"/>
      <c r="I1933" s="67"/>
      <c r="J1933" s="67"/>
      <c r="K1933" s="67"/>
    </row>
    <row r="1934" spans="7:11">
      <c r="G1934" s="67"/>
      <c r="H1934" s="67"/>
      <c r="I1934" s="67"/>
      <c r="J1934" s="67"/>
      <c r="K1934" s="67"/>
    </row>
    <row r="1935" spans="7:11">
      <c r="G1935" s="67"/>
      <c r="H1935" s="67"/>
      <c r="I1935" s="67"/>
      <c r="J1935" s="67"/>
      <c r="K1935" s="67"/>
    </row>
    <row r="1936" spans="7:11">
      <c r="G1936" s="67"/>
      <c r="H1936" s="67"/>
      <c r="I1936" s="67"/>
      <c r="J1936" s="67"/>
      <c r="K1936" s="67"/>
    </row>
    <row r="1937" spans="7:11">
      <c r="G1937" s="67"/>
      <c r="H1937" s="67"/>
      <c r="I1937" s="67"/>
      <c r="J1937" s="67"/>
      <c r="K1937" s="67"/>
    </row>
    <row r="1938" spans="7:11">
      <c r="G1938" s="67"/>
      <c r="H1938" s="67"/>
      <c r="I1938" s="67"/>
      <c r="J1938" s="67"/>
      <c r="K1938" s="67"/>
    </row>
    <row r="1939" spans="7:11">
      <c r="G1939" s="67"/>
      <c r="H1939" s="67"/>
      <c r="I1939" s="67"/>
      <c r="J1939" s="67"/>
      <c r="K1939" s="67"/>
    </row>
    <row r="1940" spans="7:11">
      <c r="G1940" s="67"/>
      <c r="H1940" s="67"/>
      <c r="I1940" s="67"/>
      <c r="J1940" s="67"/>
      <c r="K1940" s="67"/>
    </row>
    <row r="1941" spans="7:11">
      <c r="G1941" s="67"/>
      <c r="H1941" s="67"/>
      <c r="I1941" s="67"/>
      <c r="J1941" s="67"/>
      <c r="K1941" s="67"/>
    </row>
    <row r="1942" spans="7:11">
      <c r="G1942" s="67"/>
      <c r="H1942" s="67"/>
      <c r="I1942" s="67"/>
      <c r="J1942" s="67"/>
      <c r="K1942" s="67"/>
    </row>
    <row r="1943" spans="7:11">
      <c r="G1943" s="67"/>
      <c r="H1943" s="67"/>
      <c r="I1943" s="67"/>
      <c r="J1943" s="67"/>
      <c r="K1943" s="67"/>
    </row>
    <row r="1944" spans="7:11">
      <c r="G1944" s="67"/>
      <c r="H1944" s="67"/>
      <c r="I1944" s="67"/>
      <c r="J1944" s="67"/>
      <c r="K1944" s="67"/>
    </row>
    <row r="1945" spans="7:11">
      <c r="G1945" s="67"/>
      <c r="H1945" s="67"/>
      <c r="I1945" s="67"/>
      <c r="J1945" s="67"/>
      <c r="K1945" s="67"/>
    </row>
    <row r="1946" spans="7:11">
      <c r="G1946" s="67"/>
      <c r="H1946" s="67"/>
      <c r="I1946" s="67"/>
      <c r="J1946" s="67"/>
      <c r="K1946" s="67"/>
    </row>
    <row r="1947" spans="7:11">
      <c r="G1947" s="67"/>
      <c r="H1947" s="67"/>
      <c r="I1947" s="67"/>
      <c r="J1947" s="67"/>
      <c r="K1947" s="67"/>
    </row>
    <row r="1948" spans="7:11">
      <c r="G1948" s="67"/>
      <c r="H1948" s="67"/>
      <c r="I1948" s="67"/>
      <c r="J1948" s="67"/>
      <c r="K1948" s="67"/>
    </row>
    <row r="1949" spans="7:11">
      <c r="G1949" s="67"/>
      <c r="H1949" s="67"/>
      <c r="I1949" s="67"/>
      <c r="J1949" s="67"/>
      <c r="K1949" s="67"/>
    </row>
    <row r="1950" spans="7:11">
      <c r="G1950" s="67"/>
      <c r="H1950" s="67"/>
      <c r="I1950" s="67"/>
      <c r="J1950" s="67"/>
      <c r="K1950" s="67"/>
    </row>
    <row r="1951" spans="7:11">
      <c r="G1951" s="67"/>
      <c r="H1951" s="67"/>
      <c r="I1951" s="67"/>
      <c r="J1951" s="67"/>
      <c r="K1951" s="67"/>
    </row>
    <row r="1952" spans="7:11">
      <c r="G1952" s="67"/>
      <c r="H1952" s="67"/>
      <c r="I1952" s="67"/>
      <c r="J1952" s="67"/>
      <c r="K1952" s="67"/>
    </row>
    <row r="1953" spans="7:11">
      <c r="G1953" s="67"/>
      <c r="H1953" s="67"/>
      <c r="I1953" s="67"/>
      <c r="J1953" s="67"/>
      <c r="K1953" s="67"/>
    </row>
    <row r="1954" spans="7:11">
      <c r="G1954" s="67"/>
      <c r="H1954" s="67"/>
      <c r="I1954" s="67"/>
      <c r="J1954" s="67"/>
      <c r="K1954" s="67"/>
    </row>
    <row r="1955" spans="7:11">
      <c r="G1955" s="67"/>
      <c r="H1955" s="67"/>
      <c r="I1955" s="67"/>
      <c r="J1955" s="67"/>
      <c r="K1955" s="67"/>
    </row>
    <row r="1956" spans="7:11">
      <c r="G1956" s="67"/>
      <c r="H1956" s="67"/>
      <c r="I1956" s="67"/>
      <c r="J1956" s="67"/>
      <c r="K1956" s="67"/>
    </row>
    <row r="1957" spans="7:11">
      <c r="G1957" s="67"/>
      <c r="H1957" s="67"/>
      <c r="I1957" s="67"/>
      <c r="J1957" s="67"/>
      <c r="K1957" s="67"/>
    </row>
    <row r="1958" spans="7:11">
      <c r="G1958" s="67"/>
      <c r="H1958" s="67"/>
      <c r="I1958" s="67"/>
      <c r="J1958" s="67"/>
      <c r="K1958" s="67"/>
    </row>
    <row r="1959" spans="7:11">
      <c r="G1959" s="67"/>
      <c r="H1959" s="67"/>
      <c r="I1959" s="67"/>
      <c r="J1959" s="67"/>
      <c r="K1959" s="67"/>
    </row>
    <row r="1960" spans="7:11">
      <c r="G1960" s="67"/>
      <c r="H1960" s="67"/>
      <c r="I1960" s="67"/>
      <c r="J1960" s="67"/>
      <c r="K1960" s="67"/>
    </row>
    <row r="1961" spans="7:11">
      <c r="G1961" s="67"/>
      <c r="H1961" s="67"/>
      <c r="I1961" s="67"/>
      <c r="J1961" s="67"/>
      <c r="K1961" s="67"/>
    </row>
    <row r="1962" spans="7:11">
      <c r="G1962" s="67"/>
      <c r="H1962" s="67"/>
      <c r="I1962" s="67"/>
      <c r="J1962" s="67"/>
      <c r="K1962" s="67"/>
    </row>
    <row r="1963" spans="7:11">
      <c r="G1963" s="67"/>
      <c r="H1963" s="67"/>
      <c r="I1963" s="67"/>
      <c r="J1963" s="67"/>
      <c r="K1963" s="67"/>
    </row>
    <row r="1964" spans="7:11">
      <c r="G1964" s="67"/>
      <c r="H1964" s="67"/>
      <c r="I1964" s="67"/>
      <c r="J1964" s="67"/>
      <c r="K1964" s="67"/>
    </row>
    <row r="1965" spans="7:11">
      <c r="G1965" s="67"/>
      <c r="H1965" s="67"/>
      <c r="I1965" s="67"/>
      <c r="J1965" s="67"/>
      <c r="K1965" s="67"/>
    </row>
    <row r="1966" spans="7:11">
      <c r="G1966" s="67"/>
      <c r="H1966" s="67"/>
      <c r="I1966" s="67"/>
      <c r="J1966" s="67"/>
      <c r="K1966" s="67"/>
    </row>
    <row r="1967" spans="7:11">
      <c r="G1967" s="67"/>
      <c r="H1967" s="67"/>
      <c r="I1967" s="67"/>
      <c r="J1967" s="67"/>
      <c r="K1967" s="67"/>
    </row>
    <row r="1968" spans="7:11">
      <c r="G1968" s="67"/>
      <c r="H1968" s="67"/>
      <c r="I1968" s="67"/>
      <c r="J1968" s="67"/>
      <c r="K1968" s="67"/>
    </row>
    <row r="1969" spans="7:11">
      <c r="G1969" s="67"/>
      <c r="H1969" s="67"/>
      <c r="I1969" s="67"/>
      <c r="J1969" s="67"/>
      <c r="K1969" s="67"/>
    </row>
    <row r="1970" spans="7:11">
      <c r="G1970" s="67"/>
      <c r="H1970" s="67"/>
      <c r="I1970" s="67"/>
      <c r="J1970" s="67"/>
      <c r="K1970" s="67"/>
    </row>
    <row r="1971" spans="7:11">
      <c r="G1971" s="67"/>
      <c r="H1971" s="67"/>
      <c r="I1971" s="67"/>
      <c r="J1971" s="67"/>
      <c r="K1971" s="67"/>
    </row>
    <row r="1972" spans="7:11">
      <c r="G1972" s="67"/>
      <c r="H1972" s="67"/>
      <c r="I1972" s="67"/>
      <c r="J1972" s="67"/>
      <c r="K1972" s="67"/>
    </row>
    <row r="1973" spans="7:11">
      <c r="G1973" s="67"/>
      <c r="H1973" s="67"/>
      <c r="I1973" s="67"/>
      <c r="J1973" s="67"/>
      <c r="K1973" s="67"/>
    </row>
    <row r="1974" spans="7:11">
      <c r="G1974" s="67"/>
      <c r="H1974" s="67"/>
      <c r="I1974" s="67"/>
      <c r="J1974" s="67"/>
      <c r="K1974" s="67"/>
    </row>
    <row r="1975" spans="7:11">
      <c r="G1975" s="67"/>
      <c r="H1975" s="67"/>
      <c r="I1975" s="67"/>
      <c r="J1975" s="67"/>
      <c r="K1975" s="67"/>
    </row>
    <row r="1976" spans="7:11">
      <c r="G1976" s="67"/>
      <c r="H1976" s="67"/>
      <c r="I1976" s="67"/>
      <c r="J1976" s="67"/>
      <c r="K1976" s="67"/>
    </row>
    <row r="1977" spans="7:11">
      <c r="G1977" s="67"/>
      <c r="H1977" s="67"/>
      <c r="I1977" s="67"/>
      <c r="J1977" s="67"/>
      <c r="K1977" s="67"/>
    </row>
    <row r="1978" spans="7:11">
      <c r="G1978" s="67"/>
      <c r="H1978" s="67"/>
      <c r="I1978" s="67"/>
      <c r="J1978" s="67"/>
      <c r="K1978" s="67"/>
    </row>
    <row r="1979" spans="7:11">
      <c r="G1979" s="67"/>
      <c r="H1979" s="67"/>
      <c r="I1979" s="67"/>
      <c r="J1979" s="67"/>
      <c r="K1979" s="67"/>
    </row>
    <row r="1980" spans="7:11">
      <c r="G1980" s="67"/>
      <c r="H1980" s="67"/>
      <c r="I1980" s="67"/>
      <c r="J1980" s="67"/>
      <c r="K1980" s="67"/>
    </row>
    <row r="1981" spans="7:11">
      <c r="G1981" s="67"/>
      <c r="H1981" s="67"/>
      <c r="I1981" s="67"/>
      <c r="J1981" s="67"/>
      <c r="K1981" s="67"/>
    </row>
    <row r="1982" spans="7:11">
      <c r="G1982" s="67"/>
      <c r="H1982" s="67"/>
      <c r="I1982" s="67"/>
      <c r="J1982" s="67"/>
      <c r="K1982" s="67"/>
    </row>
    <row r="1983" spans="7:11">
      <c r="G1983" s="67"/>
      <c r="H1983" s="67"/>
      <c r="I1983" s="67"/>
      <c r="J1983" s="67"/>
      <c r="K1983" s="67"/>
    </row>
    <row r="1984" spans="7:11">
      <c r="G1984" s="67"/>
      <c r="H1984" s="67"/>
      <c r="I1984" s="67"/>
      <c r="J1984" s="67"/>
      <c r="K1984" s="67"/>
    </row>
    <row r="1985" spans="7:11">
      <c r="G1985" s="67"/>
      <c r="H1985" s="67"/>
      <c r="I1985" s="67"/>
      <c r="J1985" s="67"/>
      <c r="K1985" s="67"/>
    </row>
    <row r="1986" spans="7:11">
      <c r="G1986" s="67"/>
      <c r="H1986" s="67"/>
      <c r="I1986" s="67"/>
      <c r="J1986" s="67"/>
      <c r="K1986" s="67"/>
    </row>
    <row r="1987" spans="7:11">
      <c r="G1987" s="67"/>
      <c r="H1987" s="67"/>
      <c r="I1987" s="67"/>
      <c r="J1987" s="67"/>
      <c r="K1987" s="67"/>
    </row>
    <row r="1988" spans="7:11">
      <c r="G1988" s="67"/>
      <c r="H1988" s="67"/>
      <c r="I1988" s="67"/>
      <c r="J1988" s="67"/>
      <c r="K1988" s="67"/>
    </row>
    <row r="1989" spans="7:11">
      <c r="G1989" s="67"/>
      <c r="H1989" s="67"/>
      <c r="I1989" s="67"/>
      <c r="J1989" s="67"/>
      <c r="K1989" s="67"/>
    </row>
    <row r="1990" spans="7:11">
      <c r="G1990" s="67"/>
      <c r="H1990" s="67"/>
      <c r="I1990" s="67"/>
      <c r="J1990" s="67"/>
      <c r="K1990" s="67"/>
    </row>
    <row r="1991" spans="7:11">
      <c r="G1991" s="67"/>
      <c r="H1991" s="67"/>
      <c r="I1991" s="67"/>
      <c r="J1991" s="67"/>
      <c r="K1991" s="67"/>
    </row>
    <row r="1992" spans="7:11">
      <c r="G1992" s="67"/>
      <c r="H1992" s="67"/>
      <c r="I1992" s="67"/>
      <c r="J1992" s="67"/>
      <c r="K1992" s="67"/>
    </row>
    <row r="1993" spans="7:11">
      <c r="G1993" s="67"/>
      <c r="H1993" s="67"/>
      <c r="I1993" s="67"/>
      <c r="J1993" s="67"/>
      <c r="K1993" s="67"/>
    </row>
    <row r="1994" spans="7:11">
      <c r="G1994" s="67"/>
      <c r="H1994" s="67"/>
      <c r="I1994" s="67"/>
      <c r="J1994" s="67"/>
      <c r="K1994" s="67"/>
    </row>
    <row r="1995" spans="7:11">
      <c r="G1995" s="67"/>
      <c r="H1995" s="67"/>
      <c r="I1995" s="67"/>
      <c r="J1995" s="67"/>
      <c r="K1995" s="67"/>
    </row>
    <row r="1996" spans="7:11">
      <c r="G1996" s="67"/>
      <c r="H1996" s="67"/>
      <c r="I1996" s="67"/>
      <c r="J1996" s="67"/>
      <c r="K1996" s="67"/>
    </row>
    <row r="1997" spans="7:11">
      <c r="G1997" s="67"/>
      <c r="H1997" s="67"/>
      <c r="I1997" s="67"/>
      <c r="J1997" s="67"/>
      <c r="K1997" s="67"/>
    </row>
    <row r="1998" spans="7:11">
      <c r="G1998" s="67"/>
      <c r="H1998" s="67"/>
      <c r="I1998" s="67"/>
      <c r="J1998" s="67"/>
      <c r="K1998" s="67"/>
    </row>
    <row r="1999" spans="7:11">
      <c r="G1999" s="67"/>
      <c r="H1999" s="67"/>
      <c r="I1999" s="67"/>
      <c r="J1999" s="67"/>
      <c r="K1999" s="67"/>
    </row>
    <row r="2000" spans="7:11">
      <c r="G2000" s="67"/>
      <c r="H2000" s="67"/>
      <c r="I2000" s="67"/>
      <c r="J2000" s="67"/>
      <c r="K2000" s="67"/>
    </row>
    <row r="2001" spans="7:11">
      <c r="G2001" s="67"/>
      <c r="H2001" s="67"/>
      <c r="I2001" s="67"/>
      <c r="J2001" s="67"/>
      <c r="K2001" s="67"/>
    </row>
    <row r="2002" spans="7:11">
      <c r="G2002" s="67"/>
      <c r="H2002" s="67"/>
      <c r="I2002" s="67"/>
      <c r="J2002" s="67"/>
      <c r="K2002" s="67"/>
    </row>
    <row r="2003" spans="7:11">
      <c r="G2003" s="67"/>
      <c r="H2003" s="67"/>
      <c r="I2003" s="67"/>
      <c r="J2003" s="67"/>
      <c r="K2003" s="67"/>
    </row>
    <row r="2004" spans="7:11">
      <c r="G2004" s="67"/>
      <c r="H2004" s="67"/>
      <c r="I2004" s="67"/>
      <c r="J2004" s="67"/>
      <c r="K2004" s="67"/>
    </row>
    <row r="2005" spans="7:11">
      <c r="G2005" s="67"/>
      <c r="H2005" s="67"/>
      <c r="I2005" s="67"/>
      <c r="J2005" s="67"/>
      <c r="K2005" s="67"/>
    </row>
    <row r="2006" spans="7:11">
      <c r="G2006" s="67"/>
      <c r="H2006" s="67"/>
      <c r="I2006" s="67"/>
      <c r="J2006" s="67"/>
      <c r="K2006" s="67"/>
    </row>
    <row r="2007" spans="7:11">
      <c r="G2007" s="67"/>
      <c r="H2007" s="67"/>
      <c r="I2007" s="67"/>
      <c r="J2007" s="67"/>
      <c r="K2007" s="67"/>
    </row>
    <row r="2008" spans="7:11">
      <c r="G2008" s="67"/>
      <c r="H2008" s="67"/>
      <c r="I2008" s="67"/>
      <c r="J2008" s="67"/>
      <c r="K2008" s="67"/>
    </row>
    <row r="2009" spans="7:11">
      <c r="G2009" s="67"/>
      <c r="H2009" s="67"/>
      <c r="I2009" s="67"/>
      <c r="J2009" s="67"/>
      <c r="K2009" s="67"/>
    </row>
    <row r="2010" spans="7:11">
      <c r="G2010" s="67"/>
      <c r="H2010" s="67"/>
      <c r="I2010" s="67"/>
      <c r="J2010" s="67"/>
      <c r="K2010" s="67"/>
    </row>
    <row r="2011" spans="7:11">
      <c r="G2011" s="67"/>
      <c r="H2011" s="67"/>
      <c r="I2011" s="67"/>
      <c r="J2011" s="67"/>
      <c r="K2011" s="67"/>
    </row>
    <row r="2012" spans="7:11">
      <c r="G2012" s="67"/>
      <c r="H2012" s="67"/>
      <c r="I2012" s="67"/>
      <c r="J2012" s="67"/>
      <c r="K2012" s="67"/>
    </row>
    <row r="2013" spans="7:11">
      <c r="G2013" s="67"/>
      <c r="H2013" s="67"/>
      <c r="I2013" s="67"/>
      <c r="J2013" s="67"/>
      <c r="K2013" s="67"/>
    </row>
    <row r="2014" spans="7:11">
      <c r="G2014" s="67"/>
      <c r="H2014" s="67"/>
      <c r="I2014" s="67"/>
      <c r="J2014" s="67"/>
      <c r="K2014" s="67"/>
    </row>
    <row r="2015" spans="7:11">
      <c r="G2015" s="67"/>
      <c r="H2015" s="67"/>
      <c r="I2015" s="67"/>
      <c r="J2015" s="67"/>
      <c r="K2015" s="67"/>
    </row>
    <row r="2016" spans="7:11">
      <c r="G2016" s="67"/>
      <c r="H2016" s="67"/>
      <c r="I2016" s="67"/>
      <c r="J2016" s="67"/>
      <c r="K2016" s="67"/>
    </row>
    <row r="2017" spans="7:11">
      <c r="G2017" s="67"/>
      <c r="H2017" s="67"/>
      <c r="I2017" s="67"/>
      <c r="J2017" s="67"/>
      <c r="K2017" s="67"/>
    </row>
    <row r="2018" spans="7:11">
      <c r="G2018" s="67"/>
      <c r="H2018" s="67"/>
      <c r="I2018" s="67"/>
      <c r="J2018" s="67"/>
      <c r="K2018" s="67"/>
    </row>
    <row r="2019" spans="7:11">
      <c r="G2019" s="67"/>
      <c r="H2019" s="67"/>
      <c r="I2019" s="67"/>
      <c r="J2019" s="67"/>
      <c r="K2019" s="67"/>
    </row>
    <row r="2020" spans="7:11">
      <c r="G2020" s="67"/>
      <c r="H2020" s="67"/>
      <c r="I2020" s="67"/>
      <c r="J2020" s="67"/>
      <c r="K2020" s="67"/>
    </row>
    <row r="2021" spans="7:11">
      <c r="G2021" s="67"/>
      <c r="H2021" s="67"/>
      <c r="I2021" s="67"/>
      <c r="J2021" s="67"/>
      <c r="K2021" s="67"/>
    </row>
    <row r="2022" spans="7:11">
      <c r="G2022" s="67"/>
      <c r="H2022" s="67"/>
      <c r="I2022" s="67"/>
      <c r="J2022" s="67"/>
      <c r="K2022" s="67"/>
    </row>
    <row r="2023" spans="7:11">
      <c r="G2023" s="67"/>
      <c r="H2023" s="67"/>
      <c r="I2023" s="67"/>
      <c r="J2023" s="67"/>
      <c r="K2023" s="67"/>
    </row>
    <row r="2024" spans="7:11">
      <c r="G2024" s="67"/>
      <c r="H2024" s="67"/>
      <c r="I2024" s="67"/>
      <c r="J2024" s="67"/>
      <c r="K2024" s="67"/>
    </row>
    <row r="2025" spans="7:11">
      <c r="G2025" s="67"/>
      <c r="H2025" s="67"/>
      <c r="I2025" s="67"/>
      <c r="J2025" s="67"/>
      <c r="K2025" s="67"/>
    </row>
    <row r="2026" spans="7:11">
      <c r="G2026" s="67"/>
      <c r="H2026" s="67"/>
      <c r="I2026" s="67"/>
      <c r="J2026" s="67"/>
      <c r="K2026" s="67"/>
    </row>
    <row r="2027" spans="7:11">
      <c r="G2027" s="67"/>
      <c r="H2027" s="67"/>
      <c r="I2027" s="67"/>
      <c r="J2027" s="67"/>
      <c r="K2027" s="67"/>
    </row>
    <row r="2028" spans="7:11">
      <c r="G2028" s="67"/>
      <c r="H2028" s="67"/>
      <c r="I2028" s="67"/>
      <c r="J2028" s="67"/>
      <c r="K2028" s="67"/>
    </row>
    <row r="2029" spans="7:11">
      <c r="G2029" s="67"/>
      <c r="H2029" s="67"/>
      <c r="I2029" s="67"/>
      <c r="J2029" s="67"/>
      <c r="K2029" s="67"/>
    </row>
    <row r="2030" spans="7:11">
      <c r="G2030" s="67"/>
      <c r="H2030" s="67"/>
      <c r="I2030" s="67"/>
      <c r="J2030" s="67"/>
      <c r="K2030" s="67"/>
    </row>
    <row r="2031" spans="7:11">
      <c r="G2031" s="67"/>
      <c r="H2031" s="67"/>
      <c r="I2031" s="67"/>
      <c r="J2031" s="67"/>
      <c r="K2031" s="67"/>
    </row>
    <row r="2032" spans="7:11">
      <c r="G2032" s="67"/>
      <c r="H2032" s="67"/>
      <c r="I2032" s="67"/>
      <c r="J2032" s="67"/>
      <c r="K2032" s="67"/>
    </row>
    <row r="2033" spans="7:11">
      <c r="G2033" s="67"/>
      <c r="H2033" s="67"/>
      <c r="I2033" s="67"/>
      <c r="J2033" s="67"/>
      <c r="K2033" s="67"/>
    </row>
    <row r="2034" spans="7:11">
      <c r="G2034" s="67"/>
      <c r="H2034" s="67"/>
      <c r="I2034" s="67"/>
      <c r="J2034" s="67"/>
      <c r="K2034" s="67"/>
    </row>
    <row r="2035" spans="7:11">
      <c r="G2035" s="67"/>
      <c r="H2035" s="67"/>
      <c r="I2035" s="67"/>
      <c r="J2035" s="67"/>
      <c r="K2035" s="67"/>
    </row>
    <row r="2036" spans="7:11">
      <c r="G2036" s="67"/>
      <c r="H2036" s="67"/>
      <c r="I2036" s="67"/>
      <c r="J2036" s="67"/>
      <c r="K2036" s="67"/>
    </row>
    <row r="2037" spans="7:11">
      <c r="G2037" s="67"/>
      <c r="H2037" s="67"/>
      <c r="I2037" s="67"/>
      <c r="J2037" s="67"/>
      <c r="K2037" s="67"/>
    </row>
    <row r="2038" spans="7:11">
      <c r="G2038" s="67"/>
      <c r="H2038" s="67"/>
      <c r="I2038" s="67"/>
      <c r="J2038" s="67"/>
      <c r="K2038" s="67"/>
    </row>
    <row r="2039" spans="7:11">
      <c r="G2039" s="67"/>
      <c r="H2039" s="67"/>
      <c r="I2039" s="67"/>
      <c r="J2039" s="67"/>
      <c r="K2039" s="67"/>
    </row>
    <row r="2040" spans="7:11">
      <c r="G2040" s="67"/>
      <c r="H2040" s="67"/>
      <c r="I2040" s="67"/>
      <c r="J2040" s="67"/>
      <c r="K2040" s="67"/>
    </row>
    <row r="2041" spans="7:11">
      <c r="G2041" s="67"/>
      <c r="H2041" s="67"/>
      <c r="I2041" s="67"/>
      <c r="J2041" s="67"/>
      <c r="K2041" s="67"/>
    </row>
    <row r="2042" spans="7:11">
      <c r="G2042" s="67"/>
      <c r="H2042" s="67"/>
      <c r="I2042" s="67"/>
      <c r="J2042" s="67"/>
      <c r="K2042" s="67"/>
    </row>
    <row r="2043" spans="7:11">
      <c r="G2043" s="67"/>
      <c r="H2043" s="67"/>
      <c r="I2043" s="67"/>
      <c r="J2043" s="67"/>
      <c r="K2043" s="67"/>
    </row>
    <row r="2044" spans="7:11">
      <c r="G2044" s="67"/>
      <c r="H2044" s="67"/>
      <c r="I2044" s="67"/>
      <c r="J2044" s="67"/>
      <c r="K2044" s="67"/>
    </row>
    <row r="2045" spans="7:11">
      <c r="G2045" s="67"/>
      <c r="H2045" s="67"/>
      <c r="I2045" s="67"/>
      <c r="J2045" s="67"/>
      <c r="K2045" s="67"/>
    </row>
    <row r="2046" spans="7:11">
      <c r="G2046" s="67"/>
      <c r="H2046" s="67"/>
      <c r="I2046" s="67"/>
      <c r="J2046" s="67"/>
      <c r="K2046" s="67"/>
    </row>
    <row r="2047" spans="7:11">
      <c r="G2047" s="67"/>
      <c r="H2047" s="67"/>
      <c r="I2047" s="67"/>
      <c r="J2047" s="67"/>
      <c r="K2047" s="67"/>
    </row>
    <row r="2048" spans="7:11">
      <c r="G2048" s="67"/>
      <c r="H2048" s="67"/>
      <c r="I2048" s="67"/>
      <c r="J2048" s="67"/>
      <c r="K2048" s="67"/>
    </row>
    <row r="2049" spans="7:11">
      <c r="G2049" s="67"/>
      <c r="H2049" s="67"/>
      <c r="I2049" s="67"/>
      <c r="J2049" s="67"/>
      <c r="K2049" s="67"/>
    </row>
    <row r="2050" spans="7:11">
      <c r="G2050" s="67"/>
      <c r="H2050" s="67"/>
      <c r="I2050" s="67"/>
      <c r="J2050" s="67"/>
      <c r="K2050" s="67"/>
    </row>
    <row r="2051" spans="7:11">
      <c r="G2051" s="67"/>
      <c r="H2051" s="67"/>
      <c r="I2051" s="67"/>
      <c r="J2051" s="67"/>
      <c r="K2051" s="67"/>
    </row>
    <row r="2052" spans="7:11">
      <c r="G2052" s="67"/>
      <c r="H2052" s="67"/>
      <c r="I2052" s="67"/>
      <c r="J2052" s="67"/>
      <c r="K2052" s="67"/>
    </row>
    <row r="2053" spans="7:11">
      <c r="G2053" s="67"/>
      <c r="H2053" s="67"/>
      <c r="I2053" s="67"/>
      <c r="J2053" s="67"/>
      <c r="K2053" s="67"/>
    </row>
    <row r="2054" spans="7:11">
      <c r="G2054" s="67"/>
      <c r="H2054" s="67"/>
      <c r="I2054" s="67"/>
      <c r="J2054" s="67"/>
      <c r="K2054" s="67"/>
    </row>
    <row r="2055" spans="7:11">
      <c r="G2055" s="67"/>
      <c r="H2055" s="67"/>
      <c r="I2055" s="67"/>
      <c r="J2055" s="67"/>
      <c r="K2055" s="67"/>
    </row>
    <row r="2056" spans="7:11">
      <c r="G2056" s="67"/>
      <c r="H2056" s="67"/>
      <c r="I2056" s="67"/>
      <c r="J2056" s="67"/>
      <c r="K2056" s="67"/>
    </row>
    <row r="2057" spans="7:11">
      <c r="G2057" s="67"/>
      <c r="H2057" s="67"/>
      <c r="I2057" s="67"/>
      <c r="J2057" s="67"/>
      <c r="K2057" s="67"/>
    </row>
    <row r="2058" spans="7:11">
      <c r="G2058" s="67"/>
      <c r="H2058" s="67"/>
      <c r="I2058" s="67"/>
      <c r="J2058" s="67"/>
      <c r="K2058" s="67"/>
    </row>
    <row r="2059" spans="7:11">
      <c r="G2059" s="67"/>
      <c r="H2059" s="67"/>
      <c r="I2059" s="67"/>
      <c r="J2059" s="67"/>
      <c r="K2059" s="67"/>
    </row>
    <row r="2060" spans="7:11">
      <c r="G2060" s="67"/>
      <c r="H2060" s="67"/>
      <c r="I2060" s="67"/>
      <c r="J2060" s="67"/>
      <c r="K2060" s="67"/>
    </row>
    <row r="2061" spans="7:11">
      <c r="G2061" s="67"/>
      <c r="H2061" s="67"/>
      <c r="I2061" s="67"/>
      <c r="J2061" s="67"/>
      <c r="K2061" s="67"/>
    </row>
    <row r="2062" spans="7:11">
      <c r="G2062" s="67"/>
      <c r="H2062" s="67"/>
      <c r="I2062" s="67"/>
      <c r="J2062" s="67"/>
      <c r="K2062" s="67"/>
    </row>
    <row r="2063" spans="7:11">
      <c r="G2063" s="67"/>
      <c r="H2063" s="67"/>
      <c r="I2063" s="67"/>
      <c r="J2063" s="67"/>
      <c r="K2063" s="67"/>
    </row>
    <row r="2064" spans="7:11">
      <c r="G2064" s="67"/>
      <c r="H2064" s="67"/>
      <c r="I2064" s="67"/>
      <c r="J2064" s="67"/>
      <c r="K2064" s="67"/>
    </row>
    <row r="2065" spans="7:11">
      <c r="G2065" s="67"/>
      <c r="H2065" s="67"/>
      <c r="I2065" s="67"/>
      <c r="J2065" s="67"/>
      <c r="K2065" s="67"/>
    </row>
    <row r="2066" spans="7:11">
      <c r="G2066" s="67"/>
      <c r="H2066" s="67"/>
      <c r="I2066" s="67"/>
      <c r="J2066" s="67"/>
      <c r="K2066" s="67"/>
    </row>
    <row r="2067" spans="7:11">
      <c r="G2067" s="67"/>
      <c r="H2067" s="67"/>
      <c r="I2067" s="67"/>
      <c r="J2067" s="67"/>
      <c r="K2067" s="67"/>
    </row>
    <row r="2068" spans="7:11">
      <c r="G2068" s="67"/>
      <c r="H2068" s="67"/>
      <c r="I2068" s="67"/>
      <c r="J2068" s="67"/>
      <c r="K2068" s="67"/>
    </row>
    <row r="2069" spans="7:11">
      <c r="G2069" s="67"/>
      <c r="H2069" s="67"/>
      <c r="I2069" s="67"/>
      <c r="J2069" s="67"/>
      <c r="K2069" s="67"/>
    </row>
    <row r="2070" spans="7:11">
      <c r="G2070" s="67"/>
      <c r="H2070" s="67"/>
      <c r="I2070" s="67"/>
      <c r="J2070" s="67"/>
      <c r="K2070" s="67"/>
    </row>
    <row r="2071" spans="7:11">
      <c r="G2071" s="67"/>
      <c r="H2071" s="67"/>
      <c r="I2071" s="67"/>
      <c r="J2071" s="67"/>
      <c r="K2071" s="67"/>
    </row>
    <row r="2072" spans="7:11">
      <c r="G2072" s="67"/>
      <c r="H2072" s="67"/>
      <c r="I2072" s="67"/>
      <c r="J2072" s="67"/>
      <c r="K2072" s="67"/>
    </row>
    <row r="2073" spans="7:11">
      <c r="G2073" s="67"/>
      <c r="H2073" s="67"/>
      <c r="I2073" s="67"/>
      <c r="J2073" s="67"/>
      <c r="K2073" s="67"/>
    </row>
    <row r="2074" spans="7:11">
      <c r="G2074" s="67"/>
      <c r="H2074" s="67"/>
      <c r="I2074" s="67"/>
      <c r="J2074" s="67"/>
      <c r="K2074" s="67"/>
    </row>
    <row r="2075" spans="7:11">
      <c r="G2075" s="67"/>
      <c r="H2075" s="67"/>
      <c r="I2075" s="67"/>
      <c r="J2075" s="67"/>
      <c r="K2075" s="67"/>
    </row>
    <row r="2076" spans="7:11">
      <c r="G2076" s="67"/>
      <c r="H2076" s="67"/>
      <c r="I2076" s="67"/>
      <c r="J2076" s="67"/>
      <c r="K2076" s="67"/>
    </row>
    <row r="2077" spans="7:11">
      <c r="G2077" s="67"/>
      <c r="H2077" s="67"/>
      <c r="I2077" s="67"/>
      <c r="J2077" s="67"/>
      <c r="K2077" s="67"/>
    </row>
    <row r="2078" spans="7:11">
      <c r="G2078" s="67"/>
      <c r="H2078" s="67"/>
      <c r="I2078" s="67"/>
      <c r="J2078" s="67"/>
      <c r="K2078" s="67"/>
    </row>
    <row r="2079" spans="7:11">
      <c r="G2079" s="67"/>
      <c r="H2079" s="67"/>
      <c r="I2079" s="67"/>
      <c r="J2079" s="67"/>
      <c r="K2079" s="67"/>
    </row>
    <row r="2080" spans="7:11">
      <c r="G2080" s="67"/>
      <c r="H2080" s="67"/>
      <c r="I2080" s="67"/>
      <c r="J2080" s="67"/>
      <c r="K2080" s="67"/>
    </row>
    <row r="2081" spans="7:11">
      <c r="G2081" s="67"/>
      <c r="H2081" s="67"/>
      <c r="I2081" s="67"/>
      <c r="J2081" s="67"/>
      <c r="K2081" s="67"/>
    </row>
    <row r="2082" spans="7:11">
      <c r="G2082" s="67"/>
      <c r="H2082" s="67"/>
      <c r="I2082" s="67"/>
      <c r="J2082" s="67"/>
      <c r="K2082" s="67"/>
    </row>
    <row r="2083" spans="7:11">
      <c r="G2083" s="67"/>
      <c r="H2083" s="67"/>
      <c r="I2083" s="67"/>
      <c r="J2083" s="67"/>
      <c r="K2083" s="67"/>
    </row>
    <row r="2084" spans="7:11">
      <c r="G2084" s="67"/>
      <c r="H2084" s="67"/>
      <c r="I2084" s="67"/>
      <c r="J2084" s="67"/>
      <c r="K2084" s="67"/>
    </row>
    <row r="2085" spans="7:11">
      <c r="G2085" s="67"/>
      <c r="H2085" s="67"/>
      <c r="I2085" s="67"/>
      <c r="J2085" s="67"/>
      <c r="K2085" s="67"/>
    </row>
    <row r="2086" spans="7:11">
      <c r="G2086" s="67"/>
      <c r="H2086" s="67"/>
      <c r="I2086" s="67"/>
      <c r="J2086" s="67"/>
      <c r="K2086" s="67"/>
    </row>
    <row r="2087" spans="7:11">
      <c r="G2087" s="67"/>
      <c r="H2087" s="67"/>
      <c r="I2087" s="67"/>
      <c r="J2087" s="67"/>
      <c r="K2087" s="67"/>
    </row>
    <row r="2088" spans="7:11">
      <c r="G2088" s="67"/>
      <c r="H2088" s="67"/>
      <c r="I2088" s="67"/>
      <c r="J2088" s="67"/>
      <c r="K2088" s="67"/>
    </row>
    <row r="2089" spans="7:11">
      <c r="G2089" s="67"/>
      <c r="H2089" s="67"/>
      <c r="I2089" s="67"/>
      <c r="J2089" s="67"/>
      <c r="K2089" s="67"/>
    </row>
    <row r="2090" spans="7:11">
      <c r="G2090" s="67"/>
      <c r="H2090" s="67"/>
      <c r="I2090" s="67"/>
      <c r="J2090" s="67"/>
      <c r="K2090" s="67"/>
    </row>
    <row r="2091" spans="7:11">
      <c r="G2091" s="67"/>
      <c r="H2091" s="67"/>
      <c r="I2091" s="67"/>
      <c r="J2091" s="67"/>
      <c r="K2091" s="67"/>
    </row>
    <row r="2092" spans="7:11">
      <c r="G2092" s="67"/>
      <c r="H2092" s="67"/>
      <c r="I2092" s="67"/>
      <c r="J2092" s="67"/>
      <c r="K2092" s="67"/>
    </row>
    <row r="2093" spans="7:11">
      <c r="G2093" s="67"/>
      <c r="H2093" s="67"/>
      <c r="I2093" s="67"/>
      <c r="J2093" s="67"/>
      <c r="K2093" s="67"/>
    </row>
    <row r="2094" spans="7:11">
      <c r="G2094" s="67"/>
      <c r="H2094" s="67"/>
      <c r="I2094" s="67"/>
      <c r="J2094" s="67"/>
      <c r="K2094" s="67"/>
    </row>
    <row r="2095" spans="7:11">
      <c r="G2095" s="67"/>
      <c r="H2095" s="67"/>
      <c r="I2095" s="67"/>
      <c r="J2095" s="67"/>
      <c r="K2095" s="67"/>
    </row>
    <row r="2096" spans="7:11">
      <c r="G2096" s="67"/>
      <c r="H2096" s="67"/>
      <c r="I2096" s="67"/>
      <c r="J2096" s="67"/>
      <c r="K2096" s="67"/>
    </row>
    <row r="2097" spans="7:11">
      <c r="G2097" s="67"/>
      <c r="H2097" s="67"/>
      <c r="I2097" s="67"/>
      <c r="J2097" s="67"/>
      <c r="K2097" s="67"/>
    </row>
    <row r="2098" spans="7:11">
      <c r="G2098" s="67"/>
      <c r="H2098" s="67"/>
      <c r="I2098" s="67"/>
      <c r="J2098" s="67"/>
      <c r="K2098" s="67"/>
    </row>
    <row r="2099" spans="7:11">
      <c r="G2099" s="67"/>
      <c r="H2099" s="67"/>
      <c r="I2099" s="67"/>
      <c r="J2099" s="67"/>
      <c r="K2099" s="67"/>
    </row>
    <row r="2100" spans="7:11">
      <c r="G2100" s="67"/>
      <c r="H2100" s="67"/>
      <c r="I2100" s="67"/>
      <c r="J2100" s="67"/>
      <c r="K2100" s="67"/>
    </row>
    <row r="2101" spans="7:11">
      <c r="G2101" s="67"/>
      <c r="H2101" s="67"/>
      <c r="I2101" s="67"/>
      <c r="J2101" s="67"/>
      <c r="K2101" s="67"/>
    </row>
    <row r="2102" spans="7:11">
      <c r="G2102" s="67"/>
      <c r="H2102" s="67"/>
      <c r="I2102" s="67"/>
      <c r="J2102" s="67"/>
      <c r="K2102" s="67"/>
    </row>
    <row r="2103" spans="7:11">
      <c r="G2103" s="67"/>
      <c r="H2103" s="67"/>
      <c r="I2103" s="67"/>
      <c r="J2103" s="67"/>
      <c r="K2103" s="67"/>
    </row>
    <row r="2104" spans="7:11">
      <c r="G2104" s="67"/>
      <c r="H2104" s="67"/>
      <c r="I2104" s="67"/>
      <c r="J2104" s="67"/>
      <c r="K2104" s="67"/>
    </row>
    <row r="2105" spans="7:11">
      <c r="G2105" s="67"/>
      <c r="H2105" s="67"/>
      <c r="I2105" s="67"/>
      <c r="J2105" s="67"/>
      <c r="K2105" s="67"/>
    </row>
    <row r="2106" spans="7:11">
      <c r="G2106" s="67"/>
      <c r="H2106" s="67"/>
      <c r="I2106" s="67"/>
      <c r="J2106" s="67"/>
      <c r="K2106" s="67"/>
    </row>
    <row r="2107" spans="7:11">
      <c r="G2107" s="67"/>
      <c r="H2107" s="67"/>
      <c r="I2107" s="67"/>
      <c r="J2107" s="67"/>
      <c r="K2107" s="67"/>
    </row>
    <row r="2108" spans="7:11">
      <c r="G2108" s="67"/>
      <c r="H2108" s="67"/>
      <c r="I2108" s="67"/>
      <c r="J2108" s="67"/>
      <c r="K2108" s="67"/>
    </row>
    <row r="2109" spans="7:11">
      <c r="G2109" s="67"/>
      <c r="H2109" s="67"/>
      <c r="I2109" s="67"/>
      <c r="J2109" s="67"/>
      <c r="K2109" s="67"/>
    </row>
    <row r="2110" spans="7:11">
      <c r="G2110" s="67"/>
      <c r="H2110" s="67"/>
      <c r="I2110" s="67"/>
      <c r="J2110" s="67"/>
      <c r="K2110" s="67"/>
    </row>
    <row r="2111" spans="7:11">
      <c r="G2111" s="67"/>
      <c r="H2111" s="67"/>
      <c r="I2111" s="67"/>
      <c r="J2111" s="67"/>
      <c r="K2111" s="67"/>
    </row>
    <row r="2112" spans="7:11">
      <c r="G2112" s="67"/>
      <c r="H2112" s="67"/>
      <c r="I2112" s="67"/>
      <c r="J2112" s="67"/>
      <c r="K2112" s="67"/>
    </row>
    <row r="2113" spans="7:11">
      <c r="G2113" s="67"/>
      <c r="H2113" s="67"/>
      <c r="I2113" s="67"/>
      <c r="J2113" s="67"/>
      <c r="K2113" s="67"/>
    </row>
    <row r="2114" spans="7:11">
      <c r="G2114" s="67"/>
      <c r="H2114" s="67"/>
      <c r="I2114" s="67"/>
      <c r="J2114" s="67"/>
      <c r="K2114" s="67"/>
    </row>
    <row r="2115" spans="7:11">
      <c r="G2115" s="67"/>
      <c r="H2115" s="67"/>
      <c r="I2115" s="67"/>
      <c r="J2115" s="67"/>
      <c r="K2115" s="67"/>
    </row>
    <row r="2116" spans="7:11">
      <c r="G2116" s="67"/>
      <c r="H2116" s="67"/>
      <c r="I2116" s="67"/>
      <c r="J2116" s="67"/>
      <c r="K2116" s="67"/>
    </row>
    <row r="2117" spans="7:11">
      <c r="G2117" s="67"/>
      <c r="H2117" s="67"/>
      <c r="I2117" s="67"/>
      <c r="J2117" s="67"/>
      <c r="K2117" s="67"/>
    </row>
    <row r="2118" spans="7:11">
      <c r="G2118" s="67"/>
      <c r="H2118" s="67"/>
      <c r="I2118" s="67"/>
      <c r="J2118" s="67"/>
      <c r="K2118" s="67"/>
    </row>
    <row r="2119" spans="7:11">
      <c r="G2119" s="67"/>
      <c r="H2119" s="67"/>
      <c r="I2119" s="67"/>
      <c r="J2119" s="67"/>
      <c r="K2119" s="67"/>
    </row>
    <row r="2120" spans="7:11">
      <c r="G2120" s="67"/>
      <c r="H2120" s="67"/>
      <c r="I2120" s="67"/>
      <c r="J2120" s="67"/>
      <c r="K2120" s="67"/>
    </row>
    <row r="2121" spans="7:11">
      <c r="G2121" s="67"/>
      <c r="H2121" s="67"/>
      <c r="I2121" s="67"/>
      <c r="J2121" s="67"/>
      <c r="K2121" s="67"/>
    </row>
    <row r="2122" spans="7:11">
      <c r="G2122" s="67"/>
      <c r="H2122" s="67"/>
      <c r="I2122" s="67"/>
      <c r="J2122" s="67"/>
      <c r="K2122" s="67"/>
    </row>
    <row r="2123" spans="7:11">
      <c r="G2123" s="67"/>
      <c r="H2123" s="67"/>
      <c r="I2123" s="67"/>
      <c r="J2123" s="67"/>
      <c r="K2123" s="67"/>
    </row>
    <row r="2124" spans="7:11">
      <c r="G2124" s="67"/>
      <c r="H2124" s="67"/>
      <c r="I2124" s="67"/>
      <c r="J2124" s="67"/>
      <c r="K2124" s="67"/>
    </row>
    <row r="2125" spans="7:11">
      <c r="G2125" s="67"/>
      <c r="H2125" s="67"/>
      <c r="I2125" s="67"/>
      <c r="J2125" s="67"/>
      <c r="K2125" s="67"/>
    </row>
    <row r="2126" spans="7:11">
      <c r="G2126" s="67"/>
      <c r="H2126" s="67"/>
      <c r="I2126" s="67"/>
      <c r="J2126" s="67"/>
      <c r="K2126" s="67"/>
    </row>
    <row r="2127" spans="7:11">
      <c r="G2127" s="67"/>
      <c r="H2127" s="67"/>
      <c r="I2127" s="67"/>
      <c r="J2127" s="67"/>
      <c r="K2127" s="67"/>
    </row>
    <row r="2128" spans="7:11">
      <c r="G2128" s="67"/>
      <c r="H2128" s="67"/>
      <c r="I2128" s="67"/>
      <c r="J2128" s="67"/>
      <c r="K2128" s="67"/>
    </row>
    <row r="2129" spans="7:11">
      <c r="G2129" s="67"/>
      <c r="H2129" s="67"/>
      <c r="I2129" s="67"/>
      <c r="J2129" s="67"/>
      <c r="K2129" s="67"/>
    </row>
    <row r="2130" spans="7:11">
      <c r="G2130" s="67"/>
      <c r="H2130" s="67"/>
      <c r="I2130" s="67"/>
      <c r="J2130" s="67"/>
      <c r="K2130" s="67"/>
    </row>
    <row r="2131" spans="7:11">
      <c r="G2131" s="67"/>
      <c r="H2131" s="67"/>
      <c r="I2131" s="67"/>
      <c r="J2131" s="67"/>
      <c r="K2131" s="67"/>
    </row>
    <row r="2132" spans="7:11">
      <c r="G2132" s="67"/>
      <c r="H2132" s="67"/>
      <c r="I2132" s="67"/>
      <c r="J2132" s="67"/>
      <c r="K2132" s="67"/>
    </row>
    <row r="2133" spans="7:11">
      <c r="G2133" s="67"/>
      <c r="H2133" s="67"/>
      <c r="I2133" s="67"/>
      <c r="J2133" s="67"/>
      <c r="K2133" s="67"/>
    </row>
    <row r="2134" spans="7:11">
      <c r="G2134" s="67"/>
      <c r="H2134" s="67"/>
      <c r="I2134" s="67"/>
      <c r="J2134" s="67"/>
      <c r="K2134" s="67"/>
    </row>
    <row r="2135" spans="7:11">
      <c r="G2135" s="67"/>
      <c r="H2135" s="67"/>
      <c r="I2135" s="67"/>
      <c r="J2135" s="67"/>
      <c r="K2135" s="67"/>
    </row>
    <row r="2136" spans="7:11">
      <c r="G2136" s="67"/>
      <c r="H2136" s="67"/>
      <c r="I2136" s="67"/>
      <c r="J2136" s="67"/>
      <c r="K2136" s="67"/>
    </row>
    <row r="2137" spans="7:11">
      <c r="G2137" s="67"/>
      <c r="H2137" s="67"/>
      <c r="I2137" s="67"/>
      <c r="J2137" s="67"/>
      <c r="K2137" s="67"/>
    </row>
    <row r="2138" spans="7:11">
      <c r="G2138" s="67"/>
      <c r="H2138" s="67"/>
      <c r="I2138" s="67"/>
      <c r="J2138" s="67"/>
      <c r="K2138" s="67"/>
    </row>
    <row r="2139" spans="7:11">
      <c r="G2139" s="67"/>
      <c r="H2139" s="67"/>
      <c r="I2139" s="67"/>
      <c r="J2139" s="67"/>
      <c r="K2139" s="67"/>
    </row>
    <row r="2140" spans="7:11">
      <c r="G2140" s="67"/>
      <c r="H2140" s="67"/>
      <c r="I2140" s="67"/>
      <c r="J2140" s="67"/>
      <c r="K2140" s="67"/>
    </row>
    <row r="2141" spans="7:11">
      <c r="G2141" s="67"/>
      <c r="H2141" s="67"/>
      <c r="I2141" s="67"/>
      <c r="J2141" s="67"/>
      <c r="K2141" s="67"/>
    </row>
    <row r="2142" spans="7:11">
      <c r="G2142" s="67"/>
      <c r="H2142" s="67"/>
      <c r="I2142" s="67"/>
      <c r="J2142" s="67"/>
      <c r="K2142" s="67"/>
    </row>
    <row r="2143" spans="7:11">
      <c r="G2143" s="67"/>
      <c r="H2143" s="67"/>
      <c r="I2143" s="67"/>
      <c r="J2143" s="67"/>
      <c r="K2143" s="67"/>
    </row>
    <row r="2144" spans="7:11">
      <c r="G2144" s="67"/>
      <c r="H2144" s="67"/>
      <c r="I2144" s="67"/>
      <c r="J2144" s="67"/>
      <c r="K2144" s="67"/>
    </row>
    <row r="2145" spans="7:11">
      <c r="G2145" s="67"/>
      <c r="H2145" s="67"/>
      <c r="I2145" s="67"/>
      <c r="J2145" s="67"/>
      <c r="K2145" s="67"/>
    </row>
    <row r="2146" spans="7:11">
      <c r="G2146" s="67"/>
      <c r="H2146" s="67"/>
      <c r="I2146" s="67"/>
      <c r="J2146" s="67"/>
      <c r="K2146" s="67"/>
    </row>
    <row r="2147" spans="7:11">
      <c r="G2147" s="67"/>
      <c r="H2147" s="67"/>
      <c r="I2147" s="67"/>
      <c r="J2147" s="67"/>
      <c r="K2147" s="67"/>
    </row>
    <row r="2148" spans="7:11">
      <c r="G2148" s="67"/>
      <c r="H2148" s="67"/>
      <c r="I2148" s="67"/>
      <c r="J2148" s="67"/>
      <c r="K2148" s="67"/>
    </row>
    <row r="2149" spans="7:11">
      <c r="G2149" s="67"/>
      <c r="H2149" s="67"/>
      <c r="I2149" s="67"/>
      <c r="J2149" s="67"/>
      <c r="K2149" s="67"/>
    </row>
    <row r="2150" spans="7:11">
      <c r="G2150" s="67"/>
      <c r="H2150" s="67"/>
      <c r="I2150" s="67"/>
      <c r="J2150" s="67"/>
      <c r="K2150" s="67"/>
    </row>
    <row r="2151" spans="7:11">
      <c r="G2151" s="67"/>
      <c r="H2151" s="67"/>
      <c r="I2151" s="67"/>
      <c r="J2151" s="67"/>
      <c r="K2151" s="67"/>
    </row>
    <row r="2152" spans="7:11">
      <c r="G2152" s="67"/>
      <c r="H2152" s="67"/>
      <c r="I2152" s="67"/>
      <c r="J2152" s="67"/>
      <c r="K2152" s="67"/>
    </row>
    <row r="2153" spans="7:11">
      <c r="G2153" s="67"/>
      <c r="H2153" s="67"/>
      <c r="I2153" s="67"/>
      <c r="J2153" s="67"/>
      <c r="K2153" s="67"/>
    </row>
    <row r="2154" spans="7:11">
      <c r="G2154" s="67"/>
      <c r="H2154" s="67"/>
      <c r="I2154" s="67"/>
      <c r="J2154" s="67"/>
      <c r="K2154" s="67"/>
    </row>
    <row r="2155" spans="7:11">
      <c r="G2155" s="67"/>
      <c r="H2155" s="67"/>
      <c r="I2155" s="67"/>
      <c r="J2155" s="67"/>
      <c r="K2155" s="67"/>
    </row>
    <row r="2156" spans="7:11">
      <c r="G2156" s="67"/>
      <c r="H2156" s="67"/>
      <c r="I2156" s="67"/>
      <c r="J2156" s="67"/>
      <c r="K2156" s="67"/>
    </row>
    <row r="2157" spans="7:11">
      <c r="G2157" s="67"/>
      <c r="H2157" s="67"/>
      <c r="I2157" s="67"/>
      <c r="J2157" s="67"/>
      <c r="K2157" s="67"/>
    </row>
    <row r="2158" spans="7:11">
      <c r="G2158" s="67"/>
      <c r="H2158" s="67"/>
      <c r="I2158" s="67"/>
      <c r="J2158" s="67"/>
      <c r="K2158" s="67"/>
    </row>
    <row r="2159" spans="7:11">
      <c r="G2159" s="67"/>
      <c r="H2159" s="67"/>
      <c r="I2159" s="67"/>
      <c r="J2159" s="67"/>
      <c r="K2159" s="67"/>
    </row>
    <row r="2160" spans="7:11">
      <c r="G2160" s="67"/>
      <c r="H2160" s="67"/>
      <c r="I2160" s="67"/>
      <c r="J2160" s="67"/>
      <c r="K2160" s="67"/>
    </row>
    <row r="2161" spans="7:11">
      <c r="G2161" s="67"/>
      <c r="H2161" s="67"/>
      <c r="I2161" s="67"/>
      <c r="J2161" s="67"/>
      <c r="K2161" s="67"/>
    </row>
    <row r="2162" spans="7:11">
      <c r="G2162" s="67"/>
      <c r="H2162" s="67"/>
      <c r="I2162" s="67"/>
      <c r="J2162" s="67"/>
      <c r="K2162" s="67"/>
    </row>
    <row r="2163" spans="7:11">
      <c r="G2163" s="67"/>
      <c r="H2163" s="67"/>
      <c r="I2163" s="67"/>
      <c r="J2163" s="67"/>
      <c r="K2163" s="67"/>
    </row>
    <row r="2164" spans="7:11">
      <c r="G2164" s="67"/>
      <c r="H2164" s="67"/>
      <c r="I2164" s="67"/>
      <c r="J2164" s="67"/>
      <c r="K2164" s="67"/>
    </row>
    <row r="2165" spans="7:11">
      <c r="G2165" s="67"/>
      <c r="H2165" s="67"/>
      <c r="I2165" s="67"/>
      <c r="J2165" s="67"/>
      <c r="K2165" s="67"/>
    </row>
    <row r="2166" spans="7:11">
      <c r="G2166" s="67"/>
      <c r="H2166" s="67"/>
      <c r="I2166" s="67"/>
      <c r="J2166" s="67"/>
      <c r="K2166" s="67"/>
    </row>
    <row r="2167" spans="7:11">
      <c r="G2167" s="67"/>
      <c r="H2167" s="67"/>
      <c r="I2167" s="67"/>
      <c r="J2167" s="67"/>
      <c r="K2167" s="67"/>
    </row>
    <row r="2168" spans="7:11">
      <c r="G2168" s="67"/>
      <c r="H2168" s="67"/>
      <c r="I2168" s="67"/>
      <c r="J2168" s="67"/>
      <c r="K2168" s="67"/>
    </row>
    <row r="2169" spans="7:11">
      <c r="G2169" s="67"/>
      <c r="H2169" s="67"/>
      <c r="I2169" s="67"/>
      <c r="J2169" s="67"/>
      <c r="K2169" s="67"/>
    </row>
    <row r="2170" spans="7:11">
      <c r="G2170" s="67"/>
      <c r="H2170" s="67"/>
      <c r="I2170" s="67"/>
      <c r="J2170" s="67"/>
      <c r="K2170" s="67"/>
    </row>
    <row r="2171" spans="7:11">
      <c r="G2171" s="67"/>
      <c r="H2171" s="67"/>
      <c r="I2171" s="67"/>
      <c r="J2171" s="67"/>
      <c r="K2171" s="67"/>
    </row>
    <row r="2172" spans="7:11">
      <c r="G2172" s="67"/>
      <c r="H2172" s="67"/>
      <c r="I2172" s="67"/>
      <c r="J2172" s="67"/>
      <c r="K2172" s="67"/>
    </row>
    <row r="2173" spans="7:11">
      <c r="G2173" s="67"/>
      <c r="H2173" s="67"/>
      <c r="I2173" s="67"/>
      <c r="J2173" s="67"/>
      <c r="K2173" s="67"/>
    </row>
    <row r="2174" spans="7:11">
      <c r="G2174" s="67"/>
      <c r="H2174" s="67"/>
      <c r="I2174" s="67"/>
      <c r="J2174" s="67"/>
      <c r="K2174" s="67"/>
    </row>
    <row r="2175" spans="7:11">
      <c r="G2175" s="67"/>
      <c r="H2175" s="67"/>
      <c r="I2175" s="67"/>
      <c r="J2175" s="67"/>
      <c r="K2175" s="67"/>
    </row>
    <row r="2176" spans="7:11">
      <c r="G2176" s="67"/>
      <c r="H2176" s="67"/>
      <c r="I2176" s="67"/>
      <c r="J2176" s="67"/>
      <c r="K2176" s="67"/>
    </row>
    <row r="2177" spans="7:11">
      <c r="G2177" s="67"/>
      <c r="H2177" s="67"/>
      <c r="I2177" s="67"/>
      <c r="J2177" s="67"/>
      <c r="K2177" s="67"/>
    </row>
    <row r="2178" spans="7:11">
      <c r="G2178" s="67"/>
      <c r="H2178" s="67"/>
      <c r="I2178" s="67"/>
      <c r="J2178" s="67"/>
      <c r="K2178" s="67"/>
    </row>
    <row r="2179" spans="7:11">
      <c r="G2179" s="67"/>
      <c r="H2179" s="67"/>
      <c r="I2179" s="67"/>
      <c r="J2179" s="67"/>
      <c r="K2179" s="67"/>
    </row>
    <row r="2180" spans="7:11">
      <c r="G2180" s="67"/>
      <c r="H2180" s="67"/>
      <c r="I2180" s="67"/>
      <c r="J2180" s="67"/>
      <c r="K2180" s="67"/>
    </row>
    <row r="2181" spans="7:11">
      <c r="G2181" s="67"/>
      <c r="H2181" s="67"/>
      <c r="I2181" s="67"/>
      <c r="J2181" s="67"/>
      <c r="K2181" s="67"/>
    </row>
    <row r="2182" spans="7:11">
      <c r="G2182" s="67"/>
      <c r="H2182" s="67"/>
      <c r="I2182" s="67"/>
      <c r="J2182" s="67"/>
      <c r="K2182" s="67"/>
    </row>
    <row r="2183" spans="7:11">
      <c r="G2183" s="67"/>
      <c r="H2183" s="67"/>
      <c r="I2183" s="67"/>
      <c r="J2183" s="67"/>
      <c r="K2183" s="67"/>
    </row>
    <row r="2184" spans="7:11">
      <c r="G2184" s="67"/>
      <c r="H2184" s="67"/>
      <c r="I2184" s="67"/>
      <c r="J2184" s="67"/>
      <c r="K2184" s="67"/>
    </row>
    <row r="2185" spans="7:11">
      <c r="G2185" s="67"/>
      <c r="H2185" s="67"/>
      <c r="I2185" s="67"/>
      <c r="J2185" s="67"/>
      <c r="K2185" s="67"/>
    </row>
    <row r="2186" spans="7:11">
      <c r="G2186" s="67"/>
      <c r="H2186" s="67"/>
      <c r="I2186" s="67"/>
      <c r="J2186" s="67"/>
      <c r="K2186" s="67"/>
    </row>
    <row r="2187" spans="7:11">
      <c r="G2187" s="67"/>
      <c r="H2187" s="67"/>
      <c r="I2187" s="67"/>
      <c r="J2187" s="67"/>
      <c r="K2187" s="67"/>
    </row>
    <row r="2188" spans="7:11">
      <c r="G2188" s="67"/>
      <c r="H2188" s="67"/>
      <c r="I2188" s="67"/>
      <c r="J2188" s="67"/>
      <c r="K2188" s="67"/>
    </row>
    <row r="2189" spans="7:11">
      <c r="G2189" s="67"/>
      <c r="H2189" s="67"/>
      <c r="I2189" s="67"/>
      <c r="J2189" s="67"/>
      <c r="K2189" s="67"/>
    </row>
    <row r="2190" spans="7:11">
      <c r="G2190" s="67"/>
      <c r="H2190" s="67"/>
      <c r="I2190" s="67"/>
      <c r="J2190" s="67"/>
      <c r="K2190" s="67"/>
    </row>
    <row r="2191" spans="7:11">
      <c r="G2191" s="67"/>
      <c r="H2191" s="67"/>
      <c r="I2191" s="67"/>
      <c r="J2191" s="67"/>
      <c r="K2191" s="67"/>
    </row>
    <row r="2192" spans="7:11">
      <c r="G2192" s="67"/>
      <c r="H2192" s="67"/>
      <c r="I2192" s="67"/>
      <c r="J2192" s="67"/>
      <c r="K2192" s="67"/>
    </row>
    <row r="2193" spans="7:11">
      <c r="G2193" s="67"/>
      <c r="H2193" s="67"/>
      <c r="I2193" s="67"/>
      <c r="J2193" s="67"/>
      <c r="K2193" s="67"/>
    </row>
    <row r="2194" spans="7:11">
      <c r="G2194" s="67"/>
      <c r="H2194" s="67"/>
      <c r="I2194" s="67"/>
      <c r="J2194" s="67"/>
      <c r="K2194" s="67"/>
    </row>
    <row r="2195" spans="7:11">
      <c r="G2195" s="67"/>
      <c r="H2195" s="67"/>
      <c r="I2195" s="67"/>
      <c r="J2195" s="67"/>
      <c r="K2195" s="67"/>
    </row>
    <row r="2196" spans="7:11">
      <c r="G2196" s="67"/>
      <c r="H2196" s="67"/>
      <c r="I2196" s="67"/>
      <c r="J2196" s="67"/>
      <c r="K2196" s="67"/>
    </row>
    <row r="2197" spans="7:11">
      <c r="G2197" s="67"/>
      <c r="H2197" s="67"/>
      <c r="I2197" s="67"/>
      <c r="J2197" s="67"/>
      <c r="K2197" s="67"/>
    </row>
    <row r="2198" spans="7:11">
      <c r="G2198" s="67"/>
      <c r="H2198" s="67"/>
      <c r="I2198" s="67"/>
      <c r="J2198" s="67"/>
      <c r="K2198" s="67"/>
    </row>
    <row r="2199" spans="7:11">
      <c r="G2199" s="67"/>
      <c r="H2199" s="67"/>
      <c r="I2199" s="67"/>
      <c r="J2199" s="67"/>
      <c r="K2199" s="67"/>
    </row>
    <row r="2200" spans="7:11">
      <c r="G2200" s="67"/>
      <c r="H2200" s="67"/>
      <c r="I2200" s="67"/>
      <c r="J2200" s="67"/>
      <c r="K2200" s="67"/>
    </row>
    <row r="2201" spans="7:11">
      <c r="G2201" s="67"/>
      <c r="H2201" s="67"/>
      <c r="I2201" s="67"/>
      <c r="J2201" s="67"/>
      <c r="K2201" s="67"/>
    </row>
    <row r="2202" spans="7:11">
      <c r="G2202" s="67"/>
      <c r="H2202" s="67"/>
      <c r="I2202" s="67"/>
      <c r="J2202" s="67"/>
      <c r="K2202" s="67"/>
    </row>
    <row r="2203" spans="7:11">
      <c r="G2203" s="67"/>
      <c r="H2203" s="67"/>
      <c r="I2203" s="67"/>
      <c r="J2203" s="67"/>
      <c r="K2203" s="67"/>
    </row>
    <row r="2204" spans="7:11">
      <c r="G2204" s="67"/>
      <c r="H2204" s="67"/>
      <c r="I2204" s="67"/>
      <c r="J2204" s="67"/>
      <c r="K2204" s="67"/>
    </row>
    <row r="2205" spans="7:11">
      <c r="G2205" s="67"/>
      <c r="H2205" s="67"/>
      <c r="I2205" s="67"/>
      <c r="J2205" s="67"/>
      <c r="K2205" s="67"/>
    </row>
    <row r="2206" spans="7:11">
      <c r="G2206" s="67"/>
      <c r="H2206" s="67"/>
      <c r="I2206" s="67"/>
      <c r="J2206" s="67"/>
      <c r="K2206" s="67"/>
    </row>
    <row r="2207" spans="7:11">
      <c r="G2207" s="67"/>
      <c r="H2207" s="67"/>
      <c r="I2207" s="67"/>
      <c r="J2207" s="67"/>
      <c r="K2207" s="67"/>
    </row>
    <row r="2208" spans="7:11">
      <c r="G2208" s="67"/>
      <c r="H2208" s="67"/>
      <c r="I2208" s="67"/>
      <c r="J2208" s="67"/>
      <c r="K2208" s="67"/>
    </row>
    <row r="2209" spans="7:11">
      <c r="G2209" s="67"/>
      <c r="H2209" s="67"/>
      <c r="I2209" s="67"/>
      <c r="J2209" s="67"/>
      <c r="K2209" s="67"/>
    </row>
    <row r="2210" spans="7:11">
      <c r="G2210" s="67"/>
      <c r="H2210" s="67"/>
      <c r="I2210" s="67"/>
      <c r="J2210" s="67"/>
      <c r="K2210" s="67"/>
    </row>
    <row r="2211" spans="7:11">
      <c r="G2211" s="67"/>
      <c r="H2211" s="67"/>
      <c r="I2211" s="67"/>
      <c r="J2211" s="67"/>
      <c r="K2211" s="67"/>
    </row>
    <row r="2212" spans="7:11">
      <c r="G2212" s="67"/>
      <c r="H2212" s="67"/>
      <c r="I2212" s="67"/>
      <c r="J2212" s="67"/>
      <c r="K2212" s="67"/>
    </row>
    <row r="2213" spans="7:11">
      <c r="G2213" s="67"/>
      <c r="H2213" s="67"/>
      <c r="I2213" s="67"/>
      <c r="J2213" s="67"/>
      <c r="K2213" s="67"/>
    </row>
    <row r="2214" spans="7:11">
      <c r="G2214" s="67"/>
      <c r="H2214" s="67"/>
      <c r="I2214" s="67"/>
      <c r="J2214" s="67"/>
      <c r="K2214" s="67"/>
    </row>
    <row r="2215" spans="7:11">
      <c r="G2215" s="67"/>
      <c r="H2215" s="67"/>
      <c r="I2215" s="67"/>
      <c r="J2215" s="67"/>
      <c r="K2215" s="67"/>
    </row>
    <row r="2216" spans="7:11">
      <c r="G2216" s="67"/>
      <c r="H2216" s="67"/>
      <c r="I2216" s="67"/>
      <c r="J2216" s="67"/>
      <c r="K2216" s="67"/>
    </row>
    <row r="2217" spans="7:11">
      <c r="G2217" s="67"/>
      <c r="H2217" s="67"/>
      <c r="I2217" s="67"/>
      <c r="J2217" s="67"/>
      <c r="K2217" s="67"/>
    </row>
    <row r="2218" spans="7:11">
      <c r="G2218" s="67"/>
      <c r="H2218" s="67"/>
      <c r="I2218" s="67"/>
      <c r="J2218" s="67"/>
      <c r="K2218" s="67"/>
    </row>
    <row r="2219" spans="7:11">
      <c r="G2219" s="67"/>
      <c r="H2219" s="67"/>
      <c r="I2219" s="67"/>
      <c r="J2219" s="67"/>
      <c r="K2219" s="67"/>
    </row>
    <row r="2220" spans="7:11">
      <c r="G2220" s="67"/>
      <c r="H2220" s="67"/>
      <c r="I2220" s="67"/>
      <c r="J2220" s="67"/>
      <c r="K2220" s="67"/>
    </row>
    <row r="2221" spans="7:11">
      <c r="G2221" s="67"/>
      <c r="H2221" s="67"/>
      <c r="I2221" s="67"/>
      <c r="J2221" s="67"/>
      <c r="K2221" s="67"/>
    </row>
    <row r="2222" spans="7:11">
      <c r="G2222" s="67"/>
      <c r="H2222" s="67"/>
      <c r="I2222" s="67"/>
      <c r="J2222" s="67"/>
      <c r="K2222" s="67"/>
    </row>
    <row r="2223" spans="7:11">
      <c r="G2223" s="67"/>
      <c r="H2223" s="67"/>
      <c r="I2223" s="67"/>
      <c r="J2223" s="67"/>
      <c r="K2223" s="67"/>
    </row>
    <row r="2224" spans="7:11">
      <c r="G2224" s="67"/>
      <c r="H2224" s="67"/>
      <c r="I2224" s="67"/>
      <c r="J2224" s="67"/>
      <c r="K2224" s="67"/>
    </row>
    <row r="2225" spans="7:11">
      <c r="G2225" s="67"/>
      <c r="H2225" s="67"/>
      <c r="I2225" s="67"/>
      <c r="J2225" s="67"/>
      <c r="K2225" s="67"/>
    </row>
    <row r="2226" spans="7:11">
      <c r="G2226" s="67"/>
      <c r="H2226" s="67"/>
      <c r="I2226" s="67"/>
      <c r="J2226" s="67"/>
      <c r="K2226" s="67"/>
    </row>
    <row r="2227" spans="7:11">
      <c r="G2227" s="67"/>
      <c r="H2227" s="67"/>
      <c r="I2227" s="67"/>
      <c r="J2227" s="67"/>
      <c r="K2227" s="67"/>
    </row>
    <row r="2228" spans="7:11">
      <c r="G2228" s="67"/>
      <c r="H2228" s="67"/>
      <c r="I2228" s="67"/>
      <c r="J2228" s="67"/>
      <c r="K2228" s="67"/>
    </row>
    <row r="2229" spans="7:11">
      <c r="G2229" s="67"/>
      <c r="H2229" s="67"/>
      <c r="I2229" s="67"/>
      <c r="J2229" s="67"/>
      <c r="K2229" s="67"/>
    </row>
    <row r="2230" spans="7:11">
      <c r="G2230" s="67"/>
      <c r="H2230" s="67"/>
      <c r="I2230" s="67"/>
      <c r="J2230" s="67"/>
      <c r="K2230" s="67"/>
    </row>
    <row r="2231" spans="7:11">
      <c r="G2231" s="67"/>
      <c r="H2231" s="67"/>
      <c r="I2231" s="67"/>
      <c r="J2231" s="67"/>
      <c r="K2231" s="67"/>
    </row>
    <row r="2232" spans="7:11">
      <c r="G2232" s="67"/>
      <c r="H2232" s="67"/>
      <c r="I2232" s="67"/>
      <c r="J2232" s="67"/>
      <c r="K2232" s="67"/>
    </row>
    <row r="2233" spans="7:11">
      <c r="G2233" s="67"/>
      <c r="H2233" s="67"/>
      <c r="I2233" s="67"/>
      <c r="J2233" s="67"/>
      <c r="K2233" s="67"/>
    </row>
    <row r="2234" spans="7:11">
      <c r="G2234" s="67"/>
      <c r="H2234" s="67"/>
      <c r="I2234" s="67"/>
      <c r="J2234" s="67"/>
      <c r="K2234" s="67"/>
    </row>
    <row r="2235" spans="7:11">
      <c r="G2235" s="67"/>
      <c r="H2235" s="67"/>
      <c r="I2235" s="67"/>
      <c r="J2235" s="67"/>
      <c r="K2235" s="67"/>
    </row>
    <row r="2236" spans="7:11">
      <c r="G2236" s="67"/>
      <c r="H2236" s="67"/>
      <c r="I2236" s="67"/>
      <c r="J2236" s="67"/>
      <c r="K2236" s="67"/>
    </row>
    <row r="2237" spans="7:11">
      <c r="G2237" s="67"/>
      <c r="H2237" s="67"/>
      <c r="I2237" s="67"/>
      <c r="J2237" s="67"/>
      <c r="K2237" s="67"/>
    </row>
    <row r="2238" spans="7:11">
      <c r="G2238" s="67"/>
      <c r="H2238" s="67"/>
      <c r="I2238" s="67"/>
      <c r="J2238" s="67"/>
      <c r="K2238" s="67"/>
    </row>
    <row r="2239" spans="7:11">
      <c r="G2239" s="67"/>
      <c r="H2239" s="67"/>
      <c r="I2239" s="67"/>
      <c r="J2239" s="67"/>
      <c r="K2239" s="67"/>
    </row>
    <row r="2240" spans="7:11">
      <c r="G2240" s="67"/>
      <c r="H2240" s="67"/>
      <c r="I2240" s="67"/>
      <c r="J2240" s="67"/>
      <c r="K2240" s="67"/>
    </row>
    <row r="2241" spans="7:11">
      <c r="G2241" s="67"/>
      <c r="H2241" s="67"/>
      <c r="I2241" s="67"/>
      <c r="J2241" s="67"/>
      <c r="K2241" s="67"/>
    </row>
    <row r="2242" spans="7:11">
      <c r="G2242" s="67"/>
      <c r="H2242" s="67"/>
      <c r="I2242" s="67"/>
      <c r="J2242" s="67"/>
      <c r="K2242" s="67"/>
    </row>
    <row r="2243" spans="7:11">
      <c r="G2243" s="67"/>
      <c r="H2243" s="67"/>
      <c r="I2243" s="67"/>
      <c r="J2243" s="67"/>
      <c r="K2243" s="67"/>
    </row>
    <row r="2244" spans="7:11">
      <c r="G2244" s="67"/>
      <c r="H2244" s="67"/>
      <c r="I2244" s="67"/>
      <c r="J2244" s="67"/>
      <c r="K2244" s="67"/>
    </row>
    <row r="2245" spans="7:11">
      <c r="G2245" s="67"/>
      <c r="H2245" s="67"/>
      <c r="I2245" s="67"/>
      <c r="J2245" s="67"/>
      <c r="K2245" s="67"/>
    </row>
    <row r="2246" spans="7:11">
      <c r="G2246" s="67"/>
      <c r="H2246" s="67"/>
      <c r="I2246" s="67"/>
      <c r="J2246" s="67"/>
      <c r="K2246" s="67"/>
    </row>
    <row r="2247" spans="7:11">
      <c r="G2247" s="67"/>
      <c r="H2247" s="67"/>
      <c r="I2247" s="67"/>
      <c r="J2247" s="67"/>
      <c r="K2247" s="67"/>
    </row>
    <row r="2248" spans="7:11">
      <c r="G2248" s="67"/>
      <c r="H2248" s="67"/>
      <c r="I2248" s="67"/>
      <c r="J2248" s="67"/>
      <c r="K2248" s="67"/>
    </row>
    <row r="2249" spans="7:11">
      <c r="G2249" s="67"/>
      <c r="H2249" s="67"/>
      <c r="I2249" s="67"/>
      <c r="J2249" s="67"/>
      <c r="K2249" s="67"/>
    </row>
    <row r="2250" spans="7:11">
      <c r="G2250" s="67"/>
      <c r="H2250" s="67"/>
      <c r="I2250" s="67"/>
      <c r="J2250" s="67"/>
      <c r="K2250" s="67"/>
    </row>
    <row r="2251" spans="7:11">
      <c r="G2251" s="67"/>
      <c r="H2251" s="67"/>
      <c r="I2251" s="67"/>
      <c r="J2251" s="67"/>
      <c r="K2251" s="67"/>
    </row>
    <row r="2252" spans="7:11">
      <c r="G2252" s="67"/>
      <c r="H2252" s="67"/>
      <c r="I2252" s="67"/>
      <c r="J2252" s="67"/>
      <c r="K2252" s="67"/>
    </row>
    <row r="2253" spans="7:11">
      <c r="G2253" s="67"/>
      <c r="H2253" s="67"/>
      <c r="I2253" s="67"/>
      <c r="J2253" s="67"/>
      <c r="K2253" s="67"/>
    </row>
    <row r="2254" spans="7:11">
      <c r="G2254" s="67"/>
      <c r="H2254" s="67"/>
      <c r="I2254" s="67"/>
      <c r="J2254" s="67"/>
      <c r="K2254" s="67"/>
    </row>
    <row r="2255" spans="7:11">
      <c r="G2255" s="67"/>
      <c r="H2255" s="67"/>
      <c r="I2255" s="67"/>
      <c r="J2255" s="67"/>
      <c r="K2255" s="67"/>
    </row>
    <row r="2256" spans="7:11">
      <c r="G2256" s="67"/>
      <c r="H2256" s="67"/>
      <c r="I2256" s="67"/>
      <c r="J2256" s="67"/>
      <c r="K2256" s="67"/>
    </row>
    <row r="2257" spans="7:11">
      <c r="G2257" s="67"/>
      <c r="H2257" s="67"/>
      <c r="I2257" s="67"/>
      <c r="J2257" s="67"/>
      <c r="K2257" s="67"/>
    </row>
    <row r="2258" spans="7:11">
      <c r="G2258" s="67"/>
      <c r="H2258" s="67"/>
      <c r="I2258" s="67"/>
      <c r="J2258" s="67"/>
      <c r="K2258" s="67"/>
    </row>
    <row r="2259" spans="7:11">
      <c r="G2259" s="67"/>
      <c r="H2259" s="67"/>
      <c r="I2259" s="67"/>
      <c r="J2259" s="67"/>
      <c r="K2259" s="67"/>
    </row>
    <row r="2260" spans="7:11">
      <c r="G2260" s="67"/>
      <c r="H2260" s="67"/>
      <c r="I2260" s="67"/>
      <c r="J2260" s="67"/>
      <c r="K2260" s="67"/>
    </row>
    <row r="2261" spans="7:11">
      <c r="G2261" s="67"/>
      <c r="H2261" s="67"/>
      <c r="I2261" s="67"/>
      <c r="J2261" s="67"/>
      <c r="K2261" s="67"/>
    </row>
    <row r="2262" spans="7:11">
      <c r="G2262" s="67"/>
      <c r="H2262" s="67"/>
      <c r="I2262" s="67"/>
      <c r="J2262" s="67"/>
      <c r="K2262" s="67"/>
    </row>
    <row r="2263" spans="7:11">
      <c r="G2263" s="67"/>
      <c r="H2263" s="67"/>
      <c r="I2263" s="67"/>
      <c r="J2263" s="67"/>
      <c r="K2263" s="67"/>
    </row>
    <row r="2264" spans="7:11">
      <c r="G2264" s="67"/>
      <c r="H2264" s="67"/>
      <c r="I2264" s="67"/>
      <c r="J2264" s="67"/>
      <c r="K2264" s="67"/>
    </row>
    <row r="2265" spans="7:11">
      <c r="G2265" s="67"/>
      <c r="H2265" s="67"/>
      <c r="I2265" s="67"/>
      <c r="J2265" s="67"/>
      <c r="K2265" s="67"/>
    </row>
    <row r="2266" spans="7:11">
      <c r="G2266" s="67"/>
      <c r="H2266" s="67"/>
      <c r="I2266" s="67"/>
      <c r="J2266" s="67"/>
      <c r="K2266" s="67"/>
    </row>
    <row r="2267" spans="7:11">
      <c r="G2267" s="67"/>
      <c r="H2267" s="67"/>
      <c r="I2267" s="67"/>
      <c r="J2267" s="67"/>
      <c r="K2267" s="67"/>
    </row>
    <row r="2268" spans="7:11">
      <c r="G2268" s="67"/>
      <c r="H2268" s="67"/>
      <c r="I2268" s="67"/>
      <c r="J2268" s="67"/>
      <c r="K2268" s="67"/>
    </row>
    <row r="2269" spans="7:11">
      <c r="G2269" s="67"/>
      <c r="H2269" s="67"/>
      <c r="I2269" s="67"/>
      <c r="J2269" s="67"/>
      <c r="K2269" s="67"/>
    </row>
    <row r="2270" spans="7:11">
      <c r="G2270" s="67"/>
      <c r="H2270" s="67"/>
      <c r="I2270" s="67"/>
      <c r="J2270" s="67"/>
      <c r="K2270" s="67"/>
    </row>
    <row r="2271" spans="7:11">
      <c r="G2271" s="67"/>
      <c r="H2271" s="67"/>
      <c r="I2271" s="67"/>
      <c r="J2271" s="67"/>
      <c r="K2271" s="67"/>
    </row>
    <row r="2272" spans="7:11">
      <c r="G2272" s="67"/>
      <c r="H2272" s="67"/>
      <c r="I2272" s="67"/>
      <c r="J2272" s="67"/>
      <c r="K2272" s="67"/>
    </row>
    <row r="2273" spans="7:11">
      <c r="G2273" s="67"/>
      <c r="H2273" s="67"/>
      <c r="I2273" s="67"/>
      <c r="J2273" s="67"/>
      <c r="K2273" s="67"/>
    </row>
    <row r="2274" spans="7:11">
      <c r="G2274" s="67"/>
      <c r="H2274" s="67"/>
      <c r="I2274" s="67"/>
      <c r="J2274" s="67"/>
      <c r="K2274" s="67"/>
    </row>
    <row r="2275" spans="7:11">
      <c r="G2275" s="67"/>
      <c r="H2275" s="67"/>
      <c r="I2275" s="67"/>
      <c r="J2275" s="67"/>
      <c r="K2275" s="67"/>
    </row>
    <row r="2276" spans="7:11">
      <c r="G2276" s="67"/>
      <c r="H2276" s="67"/>
      <c r="I2276" s="67"/>
      <c r="J2276" s="67"/>
      <c r="K2276" s="67"/>
    </row>
    <row r="2277" spans="7:11">
      <c r="G2277" s="67"/>
      <c r="H2277" s="67"/>
      <c r="I2277" s="67"/>
      <c r="J2277" s="67"/>
      <c r="K2277" s="67"/>
    </row>
    <row r="2278" spans="7:11">
      <c r="G2278" s="67"/>
      <c r="H2278" s="67"/>
      <c r="I2278" s="67"/>
      <c r="J2278" s="67"/>
      <c r="K2278" s="67"/>
    </row>
    <row r="2279" spans="7:11">
      <c r="G2279" s="67"/>
      <c r="H2279" s="67"/>
      <c r="I2279" s="67"/>
      <c r="J2279" s="67"/>
      <c r="K2279" s="67"/>
    </row>
    <row r="2280" spans="7:11">
      <c r="G2280" s="67"/>
      <c r="H2280" s="67"/>
      <c r="I2280" s="67"/>
      <c r="J2280" s="67"/>
      <c r="K2280" s="67"/>
    </row>
    <row r="2281" spans="7:11">
      <c r="G2281" s="67"/>
      <c r="H2281" s="67"/>
      <c r="I2281" s="67"/>
      <c r="J2281" s="67"/>
      <c r="K2281" s="67"/>
    </row>
    <row r="2282" spans="7:11">
      <c r="G2282" s="67"/>
      <c r="H2282" s="67"/>
      <c r="I2282" s="67"/>
      <c r="J2282" s="67"/>
      <c r="K2282" s="67"/>
    </row>
    <row r="2283" spans="7:11">
      <c r="G2283" s="67"/>
      <c r="H2283" s="67"/>
      <c r="I2283" s="67"/>
      <c r="J2283" s="67"/>
      <c r="K2283" s="67"/>
    </row>
    <row r="2284" spans="7:11">
      <c r="G2284" s="67"/>
      <c r="H2284" s="67"/>
      <c r="I2284" s="67"/>
      <c r="J2284" s="67"/>
      <c r="K2284" s="67"/>
    </row>
    <row r="2285" spans="7:11">
      <c r="G2285" s="67"/>
      <c r="H2285" s="67"/>
      <c r="I2285" s="67"/>
      <c r="J2285" s="67"/>
      <c r="K2285" s="67"/>
    </row>
    <row r="2286" spans="7:11">
      <c r="G2286" s="67"/>
      <c r="H2286" s="67"/>
      <c r="I2286" s="67"/>
      <c r="J2286" s="67"/>
      <c r="K2286" s="67"/>
    </row>
    <row r="2287" spans="7:11">
      <c r="G2287" s="67"/>
      <c r="H2287" s="67"/>
      <c r="I2287" s="67"/>
      <c r="J2287" s="67"/>
      <c r="K2287" s="67"/>
    </row>
    <row r="2288" spans="7:11">
      <c r="G2288" s="67"/>
      <c r="H2288" s="67"/>
      <c r="I2288" s="67"/>
      <c r="J2288" s="67"/>
      <c r="K2288" s="67"/>
    </row>
    <row r="2289" spans="7:11">
      <c r="G2289" s="67"/>
      <c r="H2289" s="67"/>
      <c r="I2289" s="67"/>
      <c r="J2289" s="67"/>
      <c r="K2289" s="67"/>
    </row>
    <row r="2290" spans="7:11">
      <c r="G2290" s="67"/>
      <c r="H2290" s="67"/>
      <c r="I2290" s="67"/>
      <c r="J2290" s="67"/>
      <c r="K2290" s="67"/>
    </row>
    <row r="2291" spans="7:11">
      <c r="G2291" s="67"/>
      <c r="H2291" s="67"/>
      <c r="I2291" s="67"/>
      <c r="J2291" s="67"/>
      <c r="K2291" s="67"/>
    </row>
    <row r="2292" spans="7:11">
      <c r="G2292" s="67"/>
      <c r="H2292" s="67"/>
      <c r="I2292" s="67"/>
      <c r="J2292" s="67"/>
      <c r="K2292" s="67"/>
    </row>
    <row r="2293" spans="7:11">
      <c r="G2293" s="67"/>
      <c r="H2293" s="67"/>
      <c r="I2293" s="67"/>
      <c r="J2293" s="67"/>
      <c r="K2293" s="67"/>
    </row>
    <row r="2294" spans="7:11">
      <c r="G2294" s="67"/>
      <c r="H2294" s="67"/>
      <c r="I2294" s="67"/>
      <c r="J2294" s="67"/>
      <c r="K2294" s="67"/>
    </row>
    <row r="2295" spans="7:11">
      <c r="G2295" s="67"/>
      <c r="H2295" s="67"/>
      <c r="I2295" s="67"/>
      <c r="J2295" s="67"/>
      <c r="K2295" s="67"/>
    </row>
    <row r="2296" spans="7:11">
      <c r="G2296" s="67"/>
      <c r="H2296" s="67"/>
      <c r="I2296" s="67"/>
      <c r="J2296" s="67"/>
      <c r="K2296" s="67"/>
    </row>
    <row r="2297" spans="7:11">
      <c r="G2297" s="67"/>
      <c r="H2297" s="67"/>
      <c r="I2297" s="67"/>
      <c r="J2297" s="67"/>
      <c r="K2297" s="67"/>
    </row>
    <row r="2298" spans="7:11">
      <c r="G2298" s="67"/>
      <c r="H2298" s="67"/>
      <c r="I2298" s="67"/>
      <c r="J2298" s="67"/>
      <c r="K2298" s="67"/>
    </row>
    <row r="2299" spans="7:11">
      <c r="G2299" s="67"/>
      <c r="H2299" s="67"/>
      <c r="I2299" s="67"/>
      <c r="J2299" s="67"/>
      <c r="K2299" s="67"/>
    </row>
    <row r="2300" spans="7:11">
      <c r="G2300" s="67"/>
      <c r="H2300" s="67"/>
      <c r="I2300" s="67"/>
      <c r="J2300" s="67"/>
      <c r="K2300" s="67"/>
    </row>
    <row r="2301" spans="7:11">
      <c r="G2301" s="67"/>
      <c r="H2301" s="67"/>
      <c r="I2301" s="67"/>
      <c r="J2301" s="67"/>
      <c r="K2301" s="67"/>
    </row>
    <row r="2302" spans="7:11">
      <c r="G2302" s="67"/>
      <c r="H2302" s="67"/>
      <c r="I2302" s="67"/>
      <c r="J2302" s="67"/>
      <c r="K2302" s="67"/>
    </row>
    <row r="2303" spans="7:11">
      <c r="G2303" s="67"/>
      <c r="H2303" s="67"/>
      <c r="I2303" s="67"/>
      <c r="J2303" s="67"/>
      <c r="K2303" s="67"/>
    </row>
    <row r="2304" spans="7:11">
      <c r="G2304" s="67"/>
      <c r="H2304" s="67"/>
      <c r="I2304" s="67"/>
      <c r="J2304" s="67"/>
      <c r="K2304" s="67"/>
    </row>
    <row r="2305" spans="7:11">
      <c r="G2305" s="67"/>
      <c r="H2305" s="67"/>
      <c r="I2305" s="67"/>
      <c r="J2305" s="67"/>
      <c r="K2305" s="67"/>
    </row>
    <row r="2306" spans="7:11">
      <c r="G2306" s="67"/>
      <c r="H2306" s="67"/>
      <c r="I2306" s="67"/>
      <c r="J2306" s="67"/>
      <c r="K2306" s="67"/>
    </row>
    <row r="2307" spans="7:11">
      <c r="G2307" s="67"/>
      <c r="H2307" s="67"/>
      <c r="I2307" s="67"/>
      <c r="J2307" s="67"/>
      <c r="K2307" s="67"/>
    </row>
    <row r="2308" spans="7:11">
      <c r="G2308" s="67"/>
      <c r="H2308" s="67"/>
      <c r="I2308" s="67"/>
      <c r="J2308" s="67"/>
      <c r="K2308" s="67"/>
    </row>
    <row r="2309" spans="7:11">
      <c r="G2309" s="67"/>
      <c r="H2309" s="67"/>
      <c r="I2309" s="67"/>
      <c r="J2309" s="67"/>
      <c r="K2309" s="67"/>
    </row>
    <row r="2310" spans="7:11">
      <c r="G2310" s="67"/>
      <c r="H2310" s="67"/>
      <c r="I2310" s="67"/>
      <c r="J2310" s="67"/>
      <c r="K2310" s="67"/>
    </row>
    <row r="2311" spans="7:11">
      <c r="G2311" s="67"/>
      <c r="H2311" s="67"/>
      <c r="I2311" s="67"/>
      <c r="J2311" s="67"/>
      <c r="K2311" s="67"/>
    </row>
    <row r="2312" spans="7:11">
      <c r="G2312" s="67"/>
      <c r="H2312" s="67"/>
      <c r="I2312" s="67"/>
      <c r="J2312" s="67"/>
      <c r="K2312" s="67"/>
    </row>
    <row r="2313" spans="7:11">
      <c r="G2313" s="67"/>
      <c r="H2313" s="67"/>
      <c r="I2313" s="67"/>
      <c r="J2313" s="67"/>
      <c r="K2313" s="67"/>
    </row>
    <row r="2314" spans="7:11">
      <c r="G2314" s="67"/>
      <c r="H2314" s="67"/>
      <c r="I2314" s="67"/>
      <c r="J2314" s="67"/>
      <c r="K2314" s="67"/>
    </row>
    <row r="2315" spans="7:11">
      <c r="G2315" s="67"/>
      <c r="H2315" s="67"/>
      <c r="I2315" s="67"/>
      <c r="J2315" s="67"/>
      <c r="K2315" s="67"/>
    </row>
    <row r="2316" spans="7:11">
      <c r="G2316" s="67"/>
      <c r="H2316" s="67"/>
      <c r="I2316" s="67"/>
      <c r="J2316" s="67"/>
      <c r="K2316" s="67"/>
    </row>
    <row r="2317" spans="7:11">
      <c r="G2317" s="67"/>
      <c r="H2317" s="67"/>
      <c r="I2317" s="67"/>
      <c r="J2317" s="67"/>
      <c r="K2317" s="67"/>
    </row>
    <row r="2318" spans="7:11">
      <c r="G2318" s="67"/>
      <c r="H2318" s="67"/>
      <c r="I2318" s="67"/>
      <c r="J2318" s="67"/>
      <c r="K2318" s="67"/>
    </row>
    <row r="2319" spans="7:11">
      <c r="G2319" s="67"/>
      <c r="H2319" s="67"/>
      <c r="I2319" s="67"/>
      <c r="J2319" s="67"/>
      <c r="K2319" s="67"/>
    </row>
    <row r="2320" spans="7:11">
      <c r="G2320" s="67"/>
      <c r="H2320" s="67"/>
      <c r="I2320" s="67"/>
      <c r="J2320" s="67"/>
      <c r="K2320" s="67"/>
    </row>
    <row r="2321" spans="7:11">
      <c r="G2321" s="67"/>
      <c r="H2321" s="67"/>
      <c r="I2321" s="67"/>
      <c r="J2321" s="67"/>
      <c r="K2321" s="67"/>
    </row>
    <row r="2322" spans="7:11">
      <c r="G2322" s="67"/>
      <c r="H2322" s="67"/>
      <c r="I2322" s="67"/>
      <c r="J2322" s="67"/>
      <c r="K2322" s="67"/>
    </row>
    <row r="2323" spans="7:11">
      <c r="G2323" s="67"/>
      <c r="H2323" s="67"/>
      <c r="I2323" s="67"/>
      <c r="J2323" s="67"/>
      <c r="K2323" s="67"/>
    </row>
    <row r="2324" spans="7:11">
      <c r="G2324" s="67"/>
      <c r="H2324" s="67"/>
      <c r="I2324" s="67"/>
      <c r="J2324" s="67"/>
      <c r="K2324" s="67"/>
    </row>
    <row r="2325" spans="7:11">
      <c r="G2325" s="67"/>
      <c r="H2325" s="67"/>
      <c r="I2325" s="67"/>
      <c r="J2325" s="67"/>
      <c r="K2325" s="67"/>
    </row>
    <row r="2326" spans="7:11">
      <c r="G2326" s="67"/>
      <c r="H2326" s="67"/>
      <c r="I2326" s="67"/>
      <c r="J2326" s="67"/>
      <c r="K2326" s="67"/>
    </row>
    <row r="2327" spans="7:11">
      <c r="G2327" s="67"/>
      <c r="H2327" s="67"/>
      <c r="I2327" s="67"/>
      <c r="J2327" s="67"/>
      <c r="K2327" s="67"/>
    </row>
    <row r="2328" spans="7:11">
      <c r="G2328" s="67"/>
      <c r="H2328" s="67"/>
      <c r="I2328" s="67"/>
      <c r="J2328" s="67"/>
      <c r="K2328" s="67"/>
    </row>
    <row r="2329" spans="7:11">
      <c r="G2329" s="67"/>
      <c r="H2329" s="67"/>
      <c r="I2329" s="67"/>
      <c r="J2329" s="67"/>
      <c r="K2329" s="67"/>
    </row>
    <row r="2330" spans="7:11">
      <c r="G2330" s="67"/>
      <c r="H2330" s="67"/>
      <c r="I2330" s="67"/>
      <c r="J2330" s="67"/>
      <c r="K2330" s="67"/>
    </row>
    <row r="2331" spans="7:11">
      <c r="G2331" s="67"/>
      <c r="H2331" s="67"/>
      <c r="I2331" s="67"/>
      <c r="J2331" s="67"/>
      <c r="K2331" s="67"/>
    </row>
    <row r="2332" spans="7:11">
      <c r="G2332" s="67"/>
      <c r="H2332" s="67"/>
      <c r="I2332" s="67"/>
      <c r="J2332" s="67"/>
      <c r="K2332" s="67"/>
    </row>
    <row r="2333" spans="7:11">
      <c r="G2333" s="67"/>
      <c r="H2333" s="67"/>
      <c r="I2333" s="67"/>
      <c r="J2333" s="67"/>
      <c r="K2333" s="67"/>
    </row>
    <row r="2334" spans="7:11">
      <c r="G2334" s="67"/>
      <c r="H2334" s="67"/>
      <c r="I2334" s="67"/>
      <c r="J2334" s="67"/>
      <c r="K2334" s="67"/>
    </row>
    <row r="2335" spans="7:11">
      <c r="G2335" s="67"/>
      <c r="H2335" s="67"/>
      <c r="I2335" s="67"/>
      <c r="J2335" s="67"/>
      <c r="K2335" s="67"/>
    </row>
    <row r="2336" spans="7:11">
      <c r="G2336" s="67"/>
      <c r="H2336" s="67"/>
      <c r="I2336" s="67"/>
      <c r="J2336" s="67"/>
      <c r="K2336" s="67"/>
    </row>
    <row r="2337" spans="7:11">
      <c r="G2337" s="67"/>
      <c r="H2337" s="67"/>
      <c r="I2337" s="67"/>
      <c r="J2337" s="67"/>
      <c r="K2337" s="67"/>
    </row>
    <row r="2338" spans="7:11">
      <c r="G2338" s="67"/>
      <c r="H2338" s="67"/>
      <c r="I2338" s="67"/>
      <c r="J2338" s="67"/>
      <c r="K2338" s="67"/>
    </row>
    <row r="2339" spans="7:11">
      <c r="G2339" s="67"/>
      <c r="H2339" s="67"/>
      <c r="I2339" s="67"/>
      <c r="J2339" s="67"/>
      <c r="K2339" s="67"/>
    </row>
    <row r="2340" spans="7:11">
      <c r="G2340" s="67"/>
      <c r="H2340" s="67"/>
      <c r="I2340" s="67"/>
      <c r="J2340" s="67"/>
      <c r="K2340" s="67"/>
    </row>
    <row r="2341" spans="7:11">
      <c r="G2341" s="67"/>
      <c r="H2341" s="67"/>
      <c r="I2341" s="67"/>
      <c r="J2341" s="67"/>
      <c r="K2341" s="67"/>
    </row>
    <row r="2342" spans="7:11">
      <c r="G2342" s="67"/>
      <c r="H2342" s="67"/>
      <c r="I2342" s="67"/>
      <c r="J2342" s="67"/>
      <c r="K2342" s="67"/>
    </row>
    <row r="2343" spans="7:11">
      <c r="G2343" s="67"/>
      <c r="H2343" s="67"/>
      <c r="I2343" s="67"/>
      <c r="J2343" s="67"/>
      <c r="K2343" s="67"/>
    </row>
    <row r="2344" spans="7:11">
      <c r="G2344" s="67"/>
      <c r="H2344" s="67"/>
      <c r="I2344" s="67"/>
      <c r="J2344" s="67"/>
      <c r="K2344" s="67"/>
    </row>
    <row r="2345" spans="7:11">
      <c r="G2345" s="67"/>
      <c r="H2345" s="67"/>
      <c r="I2345" s="67"/>
      <c r="J2345" s="67"/>
      <c r="K2345" s="67"/>
    </row>
    <row r="2346" spans="7:11">
      <c r="G2346" s="67"/>
      <c r="H2346" s="67"/>
      <c r="I2346" s="67"/>
      <c r="J2346" s="67"/>
      <c r="K2346" s="67"/>
    </row>
    <row r="2347" spans="7:11">
      <c r="G2347" s="67"/>
      <c r="H2347" s="67"/>
      <c r="I2347" s="67"/>
      <c r="J2347" s="67"/>
      <c r="K2347" s="67"/>
    </row>
    <row r="2348" spans="7:11">
      <c r="G2348" s="67"/>
      <c r="H2348" s="67"/>
      <c r="I2348" s="67"/>
      <c r="J2348" s="67"/>
      <c r="K2348" s="67"/>
    </row>
    <row r="2349" spans="7:11">
      <c r="G2349" s="67"/>
      <c r="H2349" s="67"/>
      <c r="I2349" s="67"/>
      <c r="J2349" s="67"/>
      <c r="K2349" s="67"/>
    </row>
    <row r="2350" spans="7:11">
      <c r="G2350" s="67"/>
      <c r="H2350" s="67"/>
      <c r="I2350" s="67"/>
      <c r="J2350" s="67"/>
      <c r="K2350" s="67"/>
    </row>
    <row r="2351" spans="7:11">
      <c r="G2351" s="67"/>
      <c r="H2351" s="67"/>
      <c r="I2351" s="67"/>
      <c r="J2351" s="67"/>
      <c r="K2351" s="67"/>
    </row>
    <row r="2352" spans="7:11">
      <c r="G2352" s="67"/>
      <c r="H2352" s="67"/>
      <c r="I2352" s="67"/>
      <c r="J2352" s="67"/>
      <c r="K2352" s="67"/>
    </row>
    <row r="2353" spans="7:11">
      <c r="G2353" s="67"/>
      <c r="H2353" s="67"/>
      <c r="I2353" s="67"/>
      <c r="J2353" s="67"/>
      <c r="K2353" s="67"/>
    </row>
    <row r="2354" spans="7:11">
      <c r="G2354" s="67"/>
      <c r="H2354" s="67"/>
      <c r="I2354" s="67"/>
      <c r="J2354" s="67"/>
      <c r="K2354" s="67"/>
    </row>
    <row r="2355" spans="7:11">
      <c r="G2355" s="67"/>
      <c r="H2355" s="67"/>
      <c r="I2355" s="67"/>
      <c r="J2355" s="67"/>
      <c r="K2355" s="67"/>
    </row>
    <row r="2356" spans="7:11">
      <c r="G2356" s="67"/>
      <c r="H2356" s="67"/>
      <c r="I2356" s="67"/>
      <c r="J2356" s="67"/>
      <c r="K2356" s="67"/>
    </row>
    <row r="2357" spans="7:11">
      <c r="G2357" s="67"/>
      <c r="H2357" s="67"/>
      <c r="I2357" s="67"/>
      <c r="J2357" s="67"/>
      <c r="K2357" s="67"/>
    </row>
    <row r="2358" spans="7:11">
      <c r="G2358" s="67"/>
      <c r="H2358" s="67"/>
      <c r="I2358" s="67"/>
      <c r="J2358" s="67"/>
      <c r="K2358" s="67"/>
    </row>
    <row r="2359" spans="7:11">
      <c r="G2359" s="67"/>
      <c r="H2359" s="67"/>
      <c r="I2359" s="67"/>
      <c r="J2359" s="67"/>
      <c r="K2359" s="67"/>
    </row>
    <row r="2360" spans="7:11">
      <c r="G2360" s="67"/>
      <c r="H2360" s="67"/>
      <c r="I2360" s="67"/>
      <c r="J2360" s="67"/>
      <c r="K2360" s="67"/>
    </row>
    <row r="2361" spans="7:11">
      <c r="G2361" s="67"/>
      <c r="H2361" s="67"/>
      <c r="I2361" s="67"/>
      <c r="J2361" s="67"/>
      <c r="K2361" s="67"/>
    </row>
    <row r="2362" spans="7:11">
      <c r="G2362" s="67"/>
      <c r="H2362" s="67"/>
      <c r="I2362" s="67"/>
      <c r="J2362" s="67"/>
      <c r="K2362" s="67"/>
    </row>
    <row r="2363" spans="7:11">
      <c r="G2363" s="67"/>
      <c r="H2363" s="67"/>
      <c r="I2363" s="67"/>
      <c r="J2363" s="67"/>
      <c r="K2363" s="67"/>
    </row>
    <row r="2364" spans="7:11">
      <c r="G2364" s="67"/>
      <c r="H2364" s="67"/>
      <c r="I2364" s="67"/>
      <c r="J2364" s="67"/>
      <c r="K2364" s="67"/>
    </row>
    <row r="2365" spans="7:11">
      <c r="G2365" s="67"/>
      <c r="H2365" s="67"/>
      <c r="I2365" s="67"/>
      <c r="J2365" s="67"/>
      <c r="K2365" s="67"/>
    </row>
    <row r="2366" spans="7:11">
      <c r="G2366" s="67"/>
      <c r="H2366" s="67"/>
      <c r="I2366" s="67"/>
      <c r="J2366" s="67"/>
      <c r="K2366" s="67"/>
    </row>
    <row r="2367" spans="7:11">
      <c r="G2367" s="67"/>
      <c r="H2367" s="67"/>
      <c r="I2367" s="67"/>
      <c r="J2367" s="67"/>
      <c r="K2367" s="67"/>
    </row>
    <row r="2368" spans="7:11">
      <c r="G2368" s="67"/>
      <c r="H2368" s="67"/>
      <c r="I2368" s="67"/>
      <c r="J2368" s="67"/>
      <c r="K2368" s="67"/>
    </row>
    <row r="2369" spans="7:11">
      <c r="G2369" s="67"/>
      <c r="H2369" s="67"/>
      <c r="I2369" s="67"/>
      <c r="J2369" s="67"/>
      <c r="K2369" s="67"/>
    </row>
    <row r="2370" spans="7:11">
      <c r="G2370" s="67"/>
      <c r="H2370" s="67"/>
      <c r="I2370" s="67"/>
      <c r="J2370" s="67"/>
      <c r="K2370" s="67"/>
    </row>
    <row r="2371" spans="7:11">
      <c r="G2371" s="67"/>
      <c r="H2371" s="67"/>
      <c r="I2371" s="67"/>
      <c r="J2371" s="67"/>
      <c r="K2371" s="67"/>
    </row>
    <row r="2372" spans="7:11">
      <c r="G2372" s="67"/>
      <c r="H2372" s="67"/>
      <c r="I2372" s="67"/>
      <c r="J2372" s="67"/>
      <c r="K2372" s="67"/>
    </row>
    <row r="2373" spans="7:11">
      <c r="G2373" s="67"/>
      <c r="H2373" s="67"/>
      <c r="I2373" s="67"/>
      <c r="J2373" s="67"/>
      <c r="K2373" s="67"/>
    </row>
    <row r="2374" spans="7:11">
      <c r="G2374" s="67"/>
      <c r="H2374" s="67"/>
      <c r="I2374" s="67"/>
      <c r="J2374" s="67"/>
      <c r="K2374" s="67"/>
    </row>
    <row r="2375" spans="7:11">
      <c r="G2375" s="67"/>
      <c r="H2375" s="67"/>
      <c r="I2375" s="67"/>
      <c r="J2375" s="67"/>
      <c r="K2375" s="67"/>
    </row>
    <row r="2376" spans="7:11">
      <c r="G2376" s="67"/>
      <c r="H2376" s="67"/>
      <c r="I2376" s="67"/>
      <c r="J2376" s="67"/>
      <c r="K2376" s="67"/>
    </row>
    <row r="2377" spans="7:11">
      <c r="G2377" s="67"/>
      <c r="H2377" s="67"/>
      <c r="I2377" s="67"/>
      <c r="J2377" s="67"/>
      <c r="K2377" s="67"/>
    </row>
    <row r="2378" spans="7:11">
      <c r="G2378" s="67"/>
      <c r="H2378" s="67"/>
      <c r="I2378" s="67"/>
      <c r="J2378" s="67"/>
      <c r="K2378" s="67"/>
    </row>
    <row r="2379" spans="7:11">
      <c r="G2379" s="67"/>
      <c r="H2379" s="67"/>
      <c r="I2379" s="67"/>
      <c r="J2379" s="67"/>
      <c r="K2379" s="67"/>
    </row>
    <row r="2380" spans="7:11">
      <c r="G2380" s="67"/>
      <c r="H2380" s="67"/>
      <c r="I2380" s="67"/>
      <c r="J2380" s="67"/>
      <c r="K2380" s="67"/>
    </row>
    <row r="2381" spans="7:11">
      <c r="G2381" s="67"/>
      <c r="H2381" s="67"/>
      <c r="I2381" s="67"/>
      <c r="J2381" s="67"/>
      <c r="K2381" s="67"/>
    </row>
    <row r="2382" spans="7:11">
      <c r="G2382" s="67"/>
      <c r="H2382" s="67"/>
      <c r="I2382" s="67"/>
      <c r="J2382" s="67"/>
      <c r="K2382" s="67"/>
    </row>
    <row r="2383" spans="7:11">
      <c r="G2383" s="67"/>
      <c r="H2383" s="67"/>
      <c r="I2383" s="67"/>
      <c r="J2383" s="67"/>
      <c r="K2383" s="67"/>
    </row>
    <row r="2384" spans="7:11">
      <c r="G2384" s="67"/>
      <c r="H2384" s="67"/>
      <c r="I2384" s="67"/>
      <c r="J2384" s="67"/>
      <c r="K2384" s="67"/>
    </row>
    <row r="2385" spans="7:11">
      <c r="G2385" s="67"/>
      <c r="H2385" s="67"/>
      <c r="I2385" s="67"/>
      <c r="J2385" s="67"/>
      <c r="K2385" s="67"/>
    </row>
    <row r="2386" spans="7:11">
      <c r="G2386" s="67"/>
      <c r="H2386" s="67"/>
      <c r="I2386" s="67"/>
      <c r="J2386" s="67"/>
      <c r="K2386" s="67"/>
    </row>
    <row r="2387" spans="7:11">
      <c r="G2387" s="67"/>
      <c r="H2387" s="67"/>
      <c r="I2387" s="67"/>
      <c r="J2387" s="67"/>
      <c r="K2387" s="67"/>
    </row>
    <row r="2388" spans="7:11">
      <c r="G2388" s="67"/>
      <c r="H2388" s="67"/>
      <c r="I2388" s="67"/>
      <c r="J2388" s="67"/>
      <c r="K2388" s="67"/>
    </row>
    <row r="2389" spans="7:11">
      <c r="G2389" s="67"/>
      <c r="H2389" s="67"/>
      <c r="I2389" s="67"/>
      <c r="J2389" s="67"/>
      <c r="K2389" s="67"/>
    </row>
    <row r="2390" spans="7:11">
      <c r="G2390" s="67"/>
      <c r="H2390" s="67"/>
      <c r="I2390" s="67"/>
      <c r="J2390" s="67"/>
      <c r="K2390" s="67"/>
    </row>
    <row r="2391" spans="7:11">
      <c r="G2391" s="67"/>
      <c r="H2391" s="67"/>
      <c r="I2391" s="67"/>
      <c r="J2391" s="67"/>
      <c r="K2391" s="67"/>
    </row>
    <row r="2392" spans="7:11">
      <c r="G2392" s="67"/>
      <c r="H2392" s="67"/>
      <c r="I2392" s="67"/>
      <c r="J2392" s="67"/>
      <c r="K2392" s="67"/>
    </row>
    <row r="2393" spans="7:11">
      <c r="G2393" s="67"/>
      <c r="H2393" s="67"/>
      <c r="I2393" s="67"/>
      <c r="J2393" s="67"/>
      <c r="K2393" s="67"/>
    </row>
    <row r="2394" spans="7:11">
      <c r="G2394" s="67"/>
      <c r="H2394" s="67"/>
      <c r="I2394" s="67"/>
      <c r="J2394" s="67"/>
      <c r="K2394" s="67"/>
    </row>
    <row r="2395" spans="7:11">
      <c r="G2395" s="67"/>
      <c r="H2395" s="67"/>
      <c r="I2395" s="67"/>
      <c r="J2395" s="67"/>
      <c r="K2395" s="67"/>
    </row>
    <row r="2396" spans="7:11">
      <c r="G2396" s="67"/>
      <c r="H2396" s="67"/>
      <c r="I2396" s="67"/>
      <c r="J2396" s="67"/>
      <c r="K2396" s="67"/>
    </row>
    <row r="2397" spans="7:11">
      <c r="G2397" s="67"/>
      <c r="H2397" s="67"/>
      <c r="I2397" s="67"/>
      <c r="J2397" s="67"/>
      <c r="K2397" s="67"/>
    </row>
    <row r="2398" spans="7:11">
      <c r="G2398" s="67"/>
      <c r="H2398" s="67"/>
      <c r="I2398" s="67"/>
      <c r="J2398" s="67"/>
      <c r="K2398" s="67"/>
    </row>
    <row r="2399" spans="7:11">
      <c r="G2399" s="67"/>
      <c r="H2399" s="67"/>
      <c r="I2399" s="67"/>
      <c r="J2399" s="67"/>
      <c r="K2399" s="67"/>
    </row>
    <row r="2400" spans="7:11">
      <c r="G2400" s="67"/>
      <c r="H2400" s="67"/>
      <c r="I2400" s="67"/>
      <c r="J2400" s="67"/>
      <c r="K2400" s="67"/>
    </row>
    <row r="2401" spans="7:11">
      <c r="G2401" s="67"/>
      <c r="H2401" s="67"/>
      <c r="I2401" s="67"/>
      <c r="J2401" s="67"/>
      <c r="K2401" s="67"/>
    </row>
    <row r="2402" spans="7:11">
      <c r="G2402" s="67"/>
      <c r="H2402" s="67"/>
      <c r="I2402" s="67"/>
      <c r="J2402" s="67"/>
      <c r="K2402" s="67"/>
    </row>
    <row r="2403" spans="7:11">
      <c r="G2403" s="67"/>
      <c r="H2403" s="67"/>
      <c r="I2403" s="67"/>
      <c r="J2403" s="67"/>
      <c r="K2403" s="67"/>
    </row>
    <row r="2404" spans="7:11">
      <c r="G2404" s="67"/>
      <c r="H2404" s="67"/>
      <c r="I2404" s="67"/>
      <c r="J2404" s="67"/>
      <c r="K2404" s="67"/>
    </row>
    <row r="2405" spans="7:11">
      <c r="G2405" s="67"/>
      <c r="H2405" s="67"/>
      <c r="I2405" s="67"/>
      <c r="J2405" s="67"/>
      <c r="K2405" s="67"/>
    </row>
    <row r="2406" spans="7:11">
      <c r="G2406" s="67"/>
      <c r="H2406" s="67"/>
      <c r="I2406" s="67"/>
      <c r="J2406" s="67"/>
      <c r="K2406" s="67"/>
    </row>
    <row r="2407" spans="7:11">
      <c r="G2407" s="67"/>
      <c r="H2407" s="67"/>
      <c r="I2407" s="67"/>
      <c r="J2407" s="67"/>
      <c r="K2407" s="67"/>
    </row>
    <row r="2408" spans="7:11">
      <c r="G2408" s="67"/>
      <c r="H2408" s="67"/>
      <c r="I2408" s="67"/>
      <c r="J2408" s="67"/>
      <c r="K2408" s="67"/>
    </row>
    <row r="2409" spans="7:11">
      <c r="G2409" s="67"/>
      <c r="H2409" s="67"/>
      <c r="I2409" s="67"/>
      <c r="J2409" s="67"/>
      <c r="K2409" s="67"/>
    </row>
    <row r="2410" spans="7:11">
      <c r="G2410" s="67"/>
      <c r="H2410" s="67"/>
      <c r="I2410" s="67"/>
      <c r="J2410" s="67"/>
      <c r="K2410" s="67"/>
    </row>
    <row r="2411" spans="7:11">
      <c r="G2411" s="67"/>
      <c r="H2411" s="67"/>
      <c r="I2411" s="67"/>
      <c r="J2411" s="67"/>
      <c r="K2411" s="67"/>
    </row>
    <row r="2412" spans="7:11">
      <c r="G2412" s="67"/>
      <c r="H2412" s="67"/>
      <c r="I2412" s="67"/>
      <c r="J2412" s="67"/>
      <c r="K2412" s="67"/>
    </row>
    <row r="2413" spans="7:11">
      <c r="G2413" s="67"/>
      <c r="H2413" s="67"/>
      <c r="I2413" s="67"/>
      <c r="J2413" s="67"/>
      <c r="K2413" s="67"/>
    </row>
    <row r="2414" spans="7:11">
      <c r="G2414" s="67"/>
      <c r="H2414" s="67"/>
      <c r="I2414" s="67"/>
      <c r="J2414" s="67"/>
      <c r="K2414" s="67"/>
    </row>
    <row r="2415" spans="7:11">
      <c r="G2415" s="67"/>
      <c r="H2415" s="67"/>
      <c r="I2415" s="67"/>
      <c r="J2415" s="67"/>
      <c r="K2415" s="67"/>
    </row>
    <row r="2416" spans="7:11">
      <c r="G2416" s="67"/>
      <c r="H2416" s="67"/>
      <c r="I2416" s="67"/>
      <c r="J2416" s="67"/>
      <c r="K2416" s="67"/>
    </row>
    <row r="2417" spans="7:11">
      <c r="G2417" s="67"/>
      <c r="H2417" s="67"/>
      <c r="I2417" s="67"/>
      <c r="J2417" s="67"/>
      <c r="K2417" s="67"/>
    </row>
    <row r="2418" spans="7:11">
      <c r="G2418" s="67"/>
      <c r="H2418" s="67"/>
      <c r="I2418" s="67"/>
      <c r="J2418" s="67"/>
      <c r="K2418" s="67"/>
    </row>
    <row r="2419" spans="7:11">
      <c r="G2419" s="67"/>
      <c r="H2419" s="67"/>
      <c r="I2419" s="67"/>
      <c r="J2419" s="67"/>
      <c r="K2419" s="67"/>
    </row>
    <row r="2420" spans="7:11">
      <c r="G2420" s="67"/>
      <c r="H2420" s="67"/>
      <c r="I2420" s="67"/>
      <c r="J2420" s="67"/>
      <c r="K2420" s="67"/>
    </row>
    <row r="2421" spans="7:11">
      <c r="G2421" s="67"/>
      <c r="H2421" s="67"/>
      <c r="I2421" s="67"/>
      <c r="J2421" s="67"/>
      <c r="K2421" s="67"/>
    </row>
    <row r="2422" spans="7:11">
      <c r="G2422" s="67"/>
      <c r="H2422" s="67"/>
      <c r="I2422" s="67"/>
      <c r="J2422" s="67"/>
      <c r="K2422" s="67"/>
    </row>
    <row r="2423" spans="7:11">
      <c r="G2423" s="67"/>
      <c r="H2423" s="67"/>
      <c r="I2423" s="67"/>
      <c r="J2423" s="67"/>
      <c r="K2423" s="67"/>
    </row>
    <row r="2424" spans="7:11">
      <c r="G2424" s="67"/>
      <c r="H2424" s="67"/>
      <c r="I2424" s="67"/>
      <c r="J2424" s="67"/>
      <c r="K2424" s="67"/>
    </row>
    <row r="2425" spans="7:11">
      <c r="G2425" s="67"/>
      <c r="H2425" s="67"/>
      <c r="I2425" s="67"/>
      <c r="J2425" s="67"/>
      <c r="K2425" s="67"/>
    </row>
    <row r="2426" spans="7:11">
      <c r="G2426" s="67"/>
      <c r="H2426" s="67"/>
      <c r="I2426" s="67"/>
      <c r="J2426" s="67"/>
      <c r="K2426" s="67"/>
    </row>
    <row r="2427" spans="7:11">
      <c r="G2427" s="67"/>
      <c r="H2427" s="67"/>
      <c r="I2427" s="67"/>
      <c r="J2427" s="67"/>
      <c r="K2427" s="67"/>
    </row>
    <row r="2428" spans="7:11">
      <c r="G2428" s="67"/>
      <c r="H2428" s="67"/>
      <c r="I2428" s="67"/>
      <c r="J2428" s="67"/>
      <c r="K2428" s="67"/>
    </row>
    <row r="2429" spans="7:11">
      <c r="G2429" s="67"/>
      <c r="H2429" s="67"/>
      <c r="I2429" s="67"/>
      <c r="J2429" s="67"/>
      <c r="K2429" s="67"/>
    </row>
    <row r="2430" spans="7:11">
      <c r="G2430" s="67"/>
      <c r="H2430" s="67"/>
      <c r="I2430" s="67"/>
      <c r="J2430" s="67"/>
      <c r="K2430" s="67"/>
    </row>
    <row r="2431" spans="7:11">
      <c r="G2431" s="67"/>
      <c r="H2431" s="67"/>
      <c r="I2431" s="67"/>
      <c r="J2431" s="67"/>
      <c r="K2431" s="67"/>
    </row>
    <row r="2432" spans="7:11">
      <c r="G2432" s="67"/>
      <c r="H2432" s="67"/>
      <c r="I2432" s="67"/>
      <c r="J2432" s="67"/>
      <c r="K2432" s="67"/>
    </row>
    <row r="2433" spans="7:11">
      <c r="G2433" s="67"/>
      <c r="H2433" s="67"/>
      <c r="I2433" s="67"/>
      <c r="J2433" s="67"/>
      <c r="K2433" s="67"/>
    </row>
    <row r="2434" spans="7:11">
      <c r="G2434" s="67"/>
      <c r="H2434" s="67"/>
      <c r="I2434" s="67"/>
      <c r="J2434" s="67"/>
      <c r="K2434" s="67"/>
    </row>
    <row r="2435" spans="7:11">
      <c r="G2435" s="67"/>
      <c r="H2435" s="67"/>
      <c r="I2435" s="67"/>
      <c r="J2435" s="67"/>
      <c r="K2435" s="67"/>
    </row>
    <row r="2436" spans="7:11">
      <c r="G2436" s="67"/>
      <c r="H2436" s="67"/>
      <c r="I2436" s="67"/>
      <c r="J2436" s="67"/>
      <c r="K2436" s="67"/>
    </row>
    <row r="2437" spans="7:11">
      <c r="G2437" s="67"/>
      <c r="H2437" s="67"/>
      <c r="I2437" s="67"/>
      <c r="J2437" s="67"/>
      <c r="K2437" s="67"/>
    </row>
    <row r="2438" spans="7:11">
      <c r="G2438" s="67"/>
      <c r="H2438" s="67"/>
      <c r="I2438" s="67"/>
      <c r="J2438" s="67"/>
      <c r="K2438" s="67"/>
    </row>
    <row r="2439" spans="7:11">
      <c r="G2439" s="67"/>
      <c r="H2439" s="67"/>
      <c r="I2439" s="67"/>
      <c r="J2439" s="67"/>
      <c r="K2439" s="67"/>
    </row>
    <row r="2440" spans="7:11">
      <c r="G2440" s="67"/>
      <c r="H2440" s="67"/>
      <c r="I2440" s="67"/>
      <c r="J2440" s="67"/>
      <c r="K2440" s="67"/>
    </row>
    <row r="2441" spans="7:11">
      <c r="G2441" s="67"/>
      <c r="H2441" s="67"/>
      <c r="I2441" s="67"/>
      <c r="J2441" s="67"/>
      <c r="K2441" s="67"/>
    </row>
    <row r="2442" spans="7:11">
      <c r="G2442" s="67"/>
      <c r="H2442" s="67"/>
      <c r="I2442" s="67"/>
      <c r="J2442" s="67"/>
      <c r="K2442" s="67"/>
    </row>
    <row r="2443" spans="7:11">
      <c r="G2443" s="67"/>
      <c r="H2443" s="67"/>
      <c r="I2443" s="67"/>
      <c r="J2443" s="67"/>
      <c r="K2443" s="67"/>
    </row>
    <row r="2444" spans="7:11">
      <c r="G2444" s="67"/>
      <c r="H2444" s="67"/>
      <c r="I2444" s="67"/>
      <c r="J2444" s="67"/>
      <c r="K2444" s="67"/>
    </row>
    <row r="2445" spans="7:11">
      <c r="G2445" s="67"/>
      <c r="H2445" s="67"/>
      <c r="I2445" s="67"/>
      <c r="J2445" s="67"/>
      <c r="K2445" s="67"/>
    </row>
    <row r="2446" spans="7:11">
      <c r="G2446" s="67"/>
      <c r="H2446" s="67"/>
      <c r="I2446" s="67"/>
      <c r="J2446" s="67"/>
      <c r="K2446" s="67"/>
    </row>
    <row r="2447" spans="7:11">
      <c r="G2447" s="67"/>
      <c r="H2447" s="67"/>
      <c r="I2447" s="67"/>
      <c r="J2447" s="67"/>
      <c r="K2447" s="67"/>
    </row>
    <row r="2448" spans="7:11">
      <c r="G2448" s="67"/>
      <c r="H2448" s="67"/>
      <c r="I2448" s="67"/>
      <c r="J2448" s="67"/>
      <c r="K2448" s="67"/>
    </row>
    <row r="2449" spans="7:11">
      <c r="G2449" s="67"/>
      <c r="H2449" s="67"/>
      <c r="I2449" s="67"/>
      <c r="J2449" s="67"/>
      <c r="K2449" s="67"/>
    </row>
    <row r="2450" spans="7:11">
      <c r="G2450" s="67"/>
      <c r="H2450" s="67"/>
      <c r="I2450" s="67"/>
      <c r="J2450" s="67"/>
      <c r="K2450" s="67"/>
    </row>
    <row r="2451" spans="7:11">
      <c r="G2451" s="67"/>
      <c r="H2451" s="67"/>
      <c r="I2451" s="67"/>
      <c r="J2451" s="67"/>
      <c r="K2451" s="67"/>
    </row>
    <row r="2452" spans="7:11">
      <c r="G2452" s="67"/>
      <c r="H2452" s="67"/>
      <c r="I2452" s="67"/>
      <c r="J2452" s="67"/>
      <c r="K2452" s="67"/>
    </row>
    <row r="2453" spans="7:11">
      <c r="G2453" s="67"/>
      <c r="H2453" s="67"/>
      <c r="I2453" s="67"/>
      <c r="J2453" s="67"/>
      <c r="K2453" s="67"/>
    </row>
    <row r="2454" spans="7:11">
      <c r="G2454" s="67"/>
      <c r="H2454" s="67"/>
      <c r="I2454" s="67"/>
      <c r="J2454" s="67"/>
      <c r="K2454" s="67"/>
    </row>
    <row r="2455" spans="7:11">
      <c r="G2455" s="67"/>
      <c r="H2455" s="67"/>
      <c r="I2455" s="67"/>
      <c r="J2455" s="67"/>
      <c r="K2455" s="67"/>
    </row>
    <row r="2456" spans="7:11">
      <c r="G2456" s="67"/>
      <c r="H2456" s="67"/>
      <c r="I2456" s="67"/>
      <c r="J2456" s="67"/>
      <c r="K2456" s="67"/>
    </row>
    <row r="2457" spans="7:11">
      <c r="G2457" s="67"/>
      <c r="H2457" s="67"/>
      <c r="I2457" s="67"/>
      <c r="J2457" s="67"/>
      <c r="K2457" s="67"/>
    </row>
    <row r="2458" spans="7:11">
      <c r="G2458" s="67"/>
      <c r="H2458" s="67"/>
      <c r="I2458" s="67"/>
      <c r="J2458" s="67"/>
      <c r="K2458" s="67"/>
    </row>
    <row r="2459" spans="7:11">
      <c r="G2459" s="67"/>
      <c r="H2459" s="67"/>
      <c r="I2459" s="67"/>
      <c r="J2459" s="67"/>
      <c r="K2459" s="67"/>
    </row>
    <row r="2460" spans="7:11">
      <c r="G2460" s="67"/>
      <c r="H2460" s="67"/>
      <c r="I2460" s="67"/>
      <c r="J2460" s="67"/>
      <c r="K2460" s="67"/>
    </row>
    <row r="2461" spans="7:11">
      <c r="G2461" s="67"/>
      <c r="H2461" s="67"/>
      <c r="I2461" s="67"/>
      <c r="J2461" s="67"/>
      <c r="K2461" s="67"/>
    </row>
    <row r="2462" spans="7:11">
      <c r="G2462" s="67"/>
      <c r="H2462" s="67"/>
      <c r="I2462" s="67"/>
      <c r="J2462" s="67"/>
      <c r="K2462" s="67"/>
    </row>
    <row r="2463" spans="7:11">
      <c r="G2463" s="67"/>
      <c r="H2463" s="67"/>
      <c r="I2463" s="67"/>
      <c r="J2463" s="67"/>
      <c r="K2463" s="67"/>
    </row>
    <row r="2464" spans="7:11">
      <c r="G2464" s="67"/>
      <c r="H2464" s="67"/>
      <c r="I2464" s="67"/>
      <c r="J2464" s="67"/>
      <c r="K2464" s="67"/>
    </row>
    <row r="2465" spans="7:11">
      <c r="G2465" s="67"/>
      <c r="H2465" s="67"/>
      <c r="I2465" s="67"/>
      <c r="J2465" s="67"/>
      <c r="K2465" s="67"/>
    </row>
    <row r="2466" spans="7:11">
      <c r="G2466" s="67"/>
      <c r="H2466" s="67"/>
      <c r="I2466" s="67"/>
      <c r="J2466" s="67"/>
      <c r="K2466" s="67"/>
    </row>
    <row r="2467" spans="7:11">
      <c r="G2467" s="67"/>
      <c r="H2467" s="67"/>
      <c r="I2467" s="67"/>
      <c r="J2467" s="67"/>
      <c r="K2467" s="67"/>
    </row>
    <row r="2468" spans="7:11">
      <c r="G2468" s="67"/>
      <c r="H2468" s="67"/>
      <c r="I2468" s="67"/>
      <c r="J2468" s="67"/>
      <c r="K2468" s="67"/>
    </row>
    <row r="2469" spans="7:11">
      <c r="G2469" s="67"/>
      <c r="H2469" s="67"/>
      <c r="I2469" s="67"/>
      <c r="J2469" s="67"/>
      <c r="K2469" s="67"/>
    </row>
    <row r="2470" spans="7:11">
      <c r="G2470" s="67"/>
      <c r="H2470" s="67"/>
      <c r="I2470" s="67"/>
      <c r="J2470" s="67"/>
      <c r="K2470" s="67"/>
    </row>
    <row r="2471" spans="7:11">
      <c r="G2471" s="67"/>
      <c r="H2471" s="67"/>
      <c r="I2471" s="67"/>
      <c r="J2471" s="67"/>
      <c r="K2471" s="67"/>
    </row>
    <row r="2472" spans="7:11">
      <c r="G2472" s="67"/>
      <c r="H2472" s="67"/>
      <c r="I2472" s="67"/>
      <c r="J2472" s="67"/>
      <c r="K2472" s="67"/>
    </row>
    <row r="2473" spans="7:11">
      <c r="G2473" s="67"/>
      <c r="H2473" s="67"/>
      <c r="I2473" s="67"/>
      <c r="J2473" s="67"/>
      <c r="K2473" s="67"/>
    </row>
    <row r="2474" spans="7:11">
      <c r="G2474" s="67"/>
      <c r="H2474" s="67"/>
      <c r="I2474" s="67"/>
      <c r="J2474" s="67"/>
      <c r="K2474" s="67"/>
    </row>
    <row r="2475" spans="7:11">
      <c r="G2475" s="67"/>
      <c r="H2475" s="67"/>
      <c r="I2475" s="67"/>
      <c r="J2475" s="67"/>
      <c r="K2475" s="67"/>
    </row>
    <row r="2476" spans="7:11">
      <c r="G2476" s="67"/>
      <c r="H2476" s="67"/>
      <c r="I2476" s="67"/>
      <c r="J2476" s="67"/>
      <c r="K2476" s="67"/>
    </row>
    <row r="2477" spans="7:11">
      <c r="G2477" s="67"/>
      <c r="H2477" s="67"/>
      <c r="I2477" s="67"/>
      <c r="J2477" s="67"/>
      <c r="K2477" s="67"/>
    </row>
    <row r="2478" spans="7:11">
      <c r="G2478" s="67"/>
      <c r="H2478" s="67"/>
      <c r="I2478" s="67"/>
      <c r="J2478" s="67"/>
      <c r="K2478" s="67"/>
    </row>
    <row r="2479" spans="7:11">
      <c r="G2479" s="67"/>
      <c r="H2479" s="67"/>
      <c r="I2479" s="67"/>
      <c r="J2479" s="67"/>
      <c r="K2479" s="67"/>
    </row>
    <row r="2480" spans="7:11">
      <c r="G2480" s="67"/>
      <c r="H2480" s="67"/>
      <c r="I2480" s="67"/>
      <c r="J2480" s="67"/>
      <c r="K2480" s="67"/>
    </row>
    <row r="2481" spans="7:11">
      <c r="G2481" s="67"/>
      <c r="H2481" s="67"/>
      <c r="I2481" s="67"/>
      <c r="J2481" s="67"/>
      <c r="K2481" s="67"/>
    </row>
    <row r="2482" spans="7:11">
      <c r="G2482" s="67"/>
      <c r="H2482" s="67"/>
      <c r="I2482" s="67"/>
      <c r="J2482" s="67"/>
      <c r="K2482" s="67"/>
    </row>
    <row r="2483" spans="7:11">
      <c r="G2483" s="67"/>
      <c r="H2483" s="67"/>
      <c r="I2483" s="67"/>
      <c r="J2483" s="67"/>
      <c r="K2483" s="67"/>
    </row>
    <row r="2484" spans="7:11">
      <c r="G2484" s="67"/>
      <c r="H2484" s="67"/>
      <c r="I2484" s="67"/>
      <c r="J2484" s="67"/>
      <c r="K2484" s="67"/>
    </row>
    <row r="2485" spans="7:11">
      <c r="G2485" s="67"/>
      <c r="H2485" s="67"/>
      <c r="I2485" s="67"/>
      <c r="J2485" s="67"/>
      <c r="K2485" s="67"/>
    </row>
    <row r="2486" spans="7:11">
      <c r="G2486" s="67"/>
      <c r="H2486" s="67"/>
      <c r="I2486" s="67"/>
      <c r="J2486" s="67"/>
      <c r="K2486" s="67"/>
    </row>
    <row r="2487" spans="7:11">
      <c r="G2487" s="67"/>
      <c r="H2487" s="67"/>
      <c r="I2487" s="67"/>
      <c r="J2487" s="67"/>
      <c r="K2487" s="67"/>
    </row>
    <row r="2488" spans="7:11">
      <c r="G2488" s="67"/>
      <c r="H2488" s="67"/>
      <c r="I2488" s="67"/>
      <c r="J2488" s="67"/>
      <c r="K2488" s="67"/>
    </row>
    <row r="2489" spans="7:11">
      <c r="G2489" s="67"/>
      <c r="H2489" s="67"/>
      <c r="I2489" s="67"/>
      <c r="J2489" s="67"/>
      <c r="K2489" s="67"/>
    </row>
    <row r="2490" spans="7:11">
      <c r="G2490" s="67"/>
      <c r="H2490" s="67"/>
      <c r="I2490" s="67"/>
      <c r="J2490" s="67"/>
      <c r="K2490" s="67"/>
    </row>
    <row r="2491" spans="7:11">
      <c r="G2491" s="67"/>
      <c r="H2491" s="67"/>
      <c r="I2491" s="67"/>
      <c r="J2491" s="67"/>
      <c r="K2491" s="67"/>
    </row>
    <row r="2492" spans="7:11">
      <c r="G2492" s="67"/>
      <c r="H2492" s="67"/>
      <c r="I2492" s="67"/>
      <c r="J2492" s="67"/>
      <c r="K2492" s="67"/>
    </row>
    <row r="2493" spans="7:11">
      <c r="G2493" s="67"/>
      <c r="H2493" s="67"/>
      <c r="I2493" s="67"/>
      <c r="J2493" s="67"/>
      <c r="K2493" s="67"/>
    </row>
    <row r="2494" spans="7:11">
      <c r="G2494" s="67"/>
      <c r="H2494" s="67"/>
      <c r="I2494" s="67"/>
      <c r="J2494" s="67"/>
      <c r="K2494" s="67"/>
    </row>
    <row r="2495" spans="7:11">
      <c r="G2495" s="67"/>
      <c r="H2495" s="67"/>
      <c r="I2495" s="67"/>
      <c r="J2495" s="67"/>
      <c r="K2495" s="67"/>
    </row>
    <row r="2496" spans="7:11">
      <c r="G2496" s="67"/>
      <c r="H2496" s="67"/>
      <c r="I2496" s="67"/>
      <c r="J2496" s="67"/>
      <c r="K2496" s="67"/>
    </row>
    <row r="2497" spans="7:11">
      <c r="G2497" s="67"/>
      <c r="H2497" s="67"/>
      <c r="I2497" s="67"/>
      <c r="J2497" s="67"/>
      <c r="K2497" s="67"/>
    </row>
    <row r="2498" spans="7:11">
      <c r="G2498" s="67"/>
      <c r="H2498" s="67"/>
      <c r="I2498" s="67"/>
      <c r="J2498" s="67"/>
      <c r="K2498" s="67"/>
    </row>
    <row r="2499" spans="7:11">
      <c r="G2499" s="67"/>
      <c r="H2499" s="67"/>
      <c r="I2499" s="67"/>
      <c r="J2499" s="67"/>
      <c r="K2499" s="67"/>
    </row>
    <row r="2500" spans="7:11">
      <c r="G2500" s="67"/>
      <c r="H2500" s="67"/>
      <c r="I2500" s="67"/>
      <c r="J2500" s="67"/>
      <c r="K2500" s="67"/>
    </row>
    <row r="2501" spans="7:11">
      <c r="G2501" s="67"/>
      <c r="H2501" s="67"/>
      <c r="I2501" s="67"/>
      <c r="J2501" s="67"/>
      <c r="K2501" s="67"/>
    </row>
    <row r="2502" spans="7:11">
      <c r="G2502" s="67"/>
      <c r="H2502" s="67"/>
      <c r="I2502" s="67"/>
      <c r="J2502" s="67"/>
      <c r="K2502" s="67"/>
    </row>
    <row r="2503" spans="7:11">
      <c r="G2503" s="67"/>
      <c r="H2503" s="67"/>
      <c r="I2503" s="67"/>
      <c r="J2503" s="67"/>
      <c r="K2503" s="67"/>
    </row>
    <row r="2504" spans="7:11">
      <c r="G2504" s="67"/>
      <c r="H2504" s="67"/>
      <c r="I2504" s="67"/>
      <c r="J2504" s="67"/>
      <c r="K2504" s="67"/>
    </row>
    <row r="2505" spans="7:11">
      <c r="G2505" s="67"/>
      <c r="H2505" s="67"/>
      <c r="I2505" s="67"/>
      <c r="J2505" s="67"/>
      <c r="K2505" s="67"/>
    </row>
    <row r="2506" spans="7:11">
      <c r="G2506" s="67"/>
      <c r="H2506" s="67"/>
      <c r="I2506" s="67"/>
      <c r="J2506" s="67"/>
      <c r="K2506" s="67"/>
    </row>
    <row r="2507" spans="7:11">
      <c r="G2507" s="67"/>
      <c r="H2507" s="67"/>
      <c r="I2507" s="67"/>
      <c r="J2507" s="67"/>
      <c r="K2507" s="67"/>
    </row>
    <row r="2508" spans="7:11">
      <c r="G2508" s="67"/>
      <c r="H2508" s="67"/>
      <c r="I2508" s="67"/>
      <c r="J2508" s="67"/>
      <c r="K2508" s="67"/>
    </row>
    <row r="2509" spans="7:11">
      <c r="G2509" s="67"/>
      <c r="H2509" s="67"/>
      <c r="I2509" s="67"/>
      <c r="J2509" s="67"/>
      <c r="K2509" s="67"/>
    </row>
    <row r="2510" spans="7:11">
      <c r="G2510" s="67"/>
      <c r="H2510" s="67"/>
      <c r="I2510" s="67"/>
      <c r="J2510" s="67"/>
      <c r="K2510" s="67"/>
    </row>
    <row r="2511" spans="7:11">
      <c r="G2511" s="67"/>
      <c r="H2511" s="67"/>
      <c r="I2511" s="67"/>
      <c r="J2511" s="67"/>
      <c r="K2511" s="67"/>
    </row>
    <row r="2512" spans="7:11">
      <c r="G2512" s="67"/>
      <c r="H2512" s="67"/>
      <c r="I2512" s="67"/>
      <c r="J2512" s="67"/>
      <c r="K2512" s="67"/>
    </row>
    <row r="2513" spans="7:11">
      <c r="G2513" s="67"/>
      <c r="H2513" s="67"/>
      <c r="I2513" s="67"/>
      <c r="J2513" s="67"/>
      <c r="K2513" s="67"/>
    </row>
    <row r="2514" spans="7:11">
      <c r="G2514" s="67"/>
      <c r="H2514" s="67"/>
      <c r="I2514" s="67"/>
      <c r="J2514" s="67"/>
      <c r="K2514" s="67"/>
    </row>
    <row r="2515" spans="7:11">
      <c r="G2515" s="67"/>
      <c r="H2515" s="67"/>
      <c r="I2515" s="67"/>
      <c r="J2515" s="67"/>
      <c r="K2515" s="67"/>
    </row>
    <row r="2516" spans="7:11">
      <c r="G2516" s="67"/>
      <c r="H2516" s="67"/>
      <c r="I2516" s="67"/>
      <c r="J2516" s="67"/>
      <c r="K2516" s="67"/>
    </row>
    <row r="2517" spans="7:11">
      <c r="G2517" s="67"/>
      <c r="H2517" s="67"/>
      <c r="I2517" s="67"/>
      <c r="J2517" s="67"/>
      <c r="K2517" s="67"/>
    </row>
    <row r="2518" spans="7:11">
      <c r="G2518" s="67"/>
      <c r="H2518" s="67"/>
      <c r="I2518" s="67"/>
      <c r="J2518" s="67"/>
      <c r="K2518" s="67"/>
    </row>
    <row r="2519" spans="7:11">
      <c r="G2519" s="67"/>
      <c r="H2519" s="67"/>
      <c r="I2519" s="67"/>
      <c r="J2519" s="67"/>
      <c r="K2519" s="67"/>
    </row>
    <row r="2520" spans="7:11">
      <c r="G2520" s="67"/>
      <c r="H2520" s="67"/>
      <c r="I2520" s="67"/>
      <c r="J2520" s="67"/>
      <c r="K2520" s="67"/>
    </row>
    <row r="2521" spans="7:11">
      <c r="G2521" s="67"/>
      <c r="H2521" s="67"/>
      <c r="I2521" s="67"/>
      <c r="J2521" s="67"/>
      <c r="K2521" s="67"/>
    </row>
    <row r="2522" spans="7:11">
      <c r="G2522" s="67"/>
      <c r="H2522" s="67"/>
      <c r="I2522" s="67"/>
      <c r="J2522" s="67"/>
      <c r="K2522" s="67"/>
    </row>
    <row r="2523" spans="7:11">
      <c r="G2523" s="67"/>
      <c r="H2523" s="67"/>
      <c r="I2523" s="67"/>
      <c r="J2523" s="67"/>
      <c r="K2523" s="67"/>
    </row>
    <row r="2524" spans="7:11">
      <c r="G2524" s="67"/>
      <c r="H2524" s="67"/>
      <c r="I2524" s="67"/>
      <c r="J2524" s="67"/>
      <c r="K2524" s="67"/>
    </row>
    <row r="2525" spans="7:11">
      <c r="G2525" s="67"/>
      <c r="H2525" s="67"/>
      <c r="I2525" s="67"/>
      <c r="J2525" s="67"/>
      <c r="K2525" s="67"/>
    </row>
    <row r="2526" spans="7:11">
      <c r="G2526" s="67"/>
      <c r="H2526" s="67"/>
      <c r="I2526" s="67"/>
      <c r="J2526" s="67"/>
      <c r="K2526" s="67"/>
    </row>
    <row r="2527" spans="7:11">
      <c r="G2527" s="67"/>
      <c r="H2527" s="67"/>
      <c r="I2527" s="67"/>
      <c r="J2527" s="67"/>
      <c r="K2527" s="67"/>
    </row>
    <row r="2528" spans="7:11">
      <c r="G2528" s="67"/>
      <c r="H2528" s="67"/>
      <c r="I2528" s="67"/>
      <c r="J2528" s="67"/>
      <c r="K2528" s="67"/>
    </row>
    <row r="2529" spans="7:11">
      <c r="G2529" s="67"/>
      <c r="H2529" s="67"/>
      <c r="I2529" s="67"/>
      <c r="J2529" s="67"/>
      <c r="K2529" s="67"/>
    </row>
    <row r="2530" spans="7:11">
      <c r="G2530" s="67"/>
      <c r="H2530" s="67"/>
      <c r="I2530" s="67"/>
      <c r="J2530" s="67"/>
      <c r="K2530" s="67"/>
    </row>
    <row r="2531" spans="7:11">
      <c r="G2531" s="67"/>
      <c r="H2531" s="67"/>
      <c r="I2531" s="67"/>
      <c r="J2531" s="67"/>
      <c r="K2531" s="67"/>
    </row>
    <row r="2532" spans="7:11">
      <c r="G2532" s="67"/>
      <c r="H2532" s="67"/>
      <c r="I2532" s="67"/>
      <c r="J2532" s="67"/>
      <c r="K2532" s="67"/>
    </row>
    <row r="2533" spans="7:11">
      <c r="G2533" s="67"/>
      <c r="H2533" s="67"/>
      <c r="I2533" s="67"/>
      <c r="J2533" s="67"/>
      <c r="K2533" s="67"/>
    </row>
    <row r="2534" spans="7:11">
      <c r="G2534" s="67"/>
      <c r="H2534" s="67"/>
      <c r="I2534" s="67"/>
      <c r="J2534" s="67"/>
      <c r="K2534" s="67"/>
    </row>
    <row r="2535" spans="7:11">
      <c r="G2535" s="67"/>
      <c r="H2535" s="67"/>
      <c r="I2535" s="67"/>
      <c r="J2535" s="67"/>
      <c r="K2535" s="67"/>
    </row>
    <row r="2536" spans="7:11">
      <c r="G2536" s="67"/>
      <c r="H2536" s="67"/>
      <c r="I2536" s="67"/>
      <c r="J2536" s="67"/>
      <c r="K2536" s="67"/>
    </row>
    <row r="2537" spans="7:11">
      <c r="G2537" s="67"/>
      <c r="H2537" s="67"/>
      <c r="I2537" s="67"/>
      <c r="J2537" s="67"/>
      <c r="K2537" s="67"/>
    </row>
    <row r="2538" spans="7:11">
      <c r="G2538" s="67"/>
      <c r="H2538" s="67"/>
      <c r="I2538" s="67"/>
      <c r="J2538" s="67"/>
      <c r="K2538" s="67"/>
    </row>
    <row r="2539" spans="7:11">
      <c r="G2539" s="67"/>
      <c r="H2539" s="67"/>
      <c r="I2539" s="67"/>
      <c r="J2539" s="67"/>
      <c r="K2539" s="67"/>
    </row>
    <row r="2540" spans="7:11">
      <c r="G2540" s="67"/>
      <c r="H2540" s="67"/>
      <c r="I2540" s="67"/>
      <c r="J2540" s="67"/>
      <c r="K2540" s="67"/>
    </row>
    <row r="2541" spans="7:11">
      <c r="G2541" s="67"/>
      <c r="H2541" s="67"/>
      <c r="I2541" s="67"/>
      <c r="J2541" s="67"/>
      <c r="K2541" s="67"/>
    </row>
    <row r="2542" spans="7:11">
      <c r="G2542" s="67"/>
      <c r="H2542" s="67"/>
      <c r="I2542" s="67"/>
      <c r="J2542" s="67"/>
      <c r="K2542" s="67"/>
    </row>
    <row r="2543" spans="7:11">
      <c r="G2543" s="67"/>
      <c r="H2543" s="67"/>
      <c r="I2543" s="67"/>
      <c r="J2543" s="67"/>
      <c r="K2543" s="67"/>
    </row>
    <row r="2544" spans="7:11">
      <c r="G2544" s="67"/>
      <c r="H2544" s="67"/>
      <c r="I2544" s="67"/>
      <c r="J2544" s="67"/>
      <c r="K2544" s="67"/>
    </row>
    <row r="2545" spans="7:11">
      <c r="G2545" s="67"/>
      <c r="H2545" s="67"/>
      <c r="I2545" s="67"/>
      <c r="J2545" s="67"/>
      <c r="K2545" s="67"/>
    </row>
    <row r="2546" spans="7:11">
      <c r="G2546" s="67"/>
      <c r="H2546" s="67"/>
      <c r="I2546" s="67"/>
      <c r="J2546" s="67"/>
      <c r="K2546" s="67"/>
    </row>
    <row r="2547" spans="7:11">
      <c r="G2547" s="67"/>
      <c r="H2547" s="67"/>
      <c r="I2547" s="67"/>
      <c r="J2547" s="67"/>
      <c r="K2547" s="67"/>
    </row>
    <row r="2548" spans="7:11">
      <c r="G2548" s="67"/>
      <c r="H2548" s="67"/>
      <c r="I2548" s="67"/>
      <c r="J2548" s="67"/>
      <c r="K2548" s="67"/>
    </row>
    <row r="2549" spans="7:11">
      <c r="G2549" s="67"/>
      <c r="H2549" s="67"/>
      <c r="I2549" s="67"/>
      <c r="J2549" s="67"/>
      <c r="K2549" s="67"/>
    </row>
    <row r="2550" spans="7:11">
      <c r="G2550" s="67"/>
      <c r="H2550" s="67"/>
      <c r="I2550" s="67"/>
      <c r="J2550" s="67"/>
      <c r="K2550" s="67"/>
    </row>
    <row r="2551" spans="7:11">
      <c r="G2551" s="67"/>
      <c r="H2551" s="67"/>
      <c r="I2551" s="67"/>
      <c r="J2551" s="67"/>
      <c r="K2551" s="67"/>
    </row>
    <row r="2552" spans="7:11">
      <c r="G2552" s="67"/>
      <c r="H2552" s="67"/>
      <c r="I2552" s="67"/>
      <c r="J2552" s="67"/>
      <c r="K2552" s="67"/>
    </row>
    <row r="2553" spans="7:11">
      <c r="G2553" s="67"/>
      <c r="H2553" s="67"/>
      <c r="I2553" s="67"/>
      <c r="J2553" s="67"/>
      <c r="K2553" s="67"/>
    </row>
    <row r="2554" spans="7:11">
      <c r="G2554" s="67"/>
      <c r="H2554" s="67"/>
      <c r="I2554" s="67"/>
      <c r="J2554" s="67"/>
      <c r="K2554" s="67"/>
    </row>
    <row r="2555" spans="7:11">
      <c r="G2555" s="67"/>
      <c r="H2555" s="67"/>
      <c r="I2555" s="67"/>
      <c r="J2555" s="67"/>
      <c r="K2555" s="67"/>
    </row>
    <row r="2556" spans="7:11">
      <c r="G2556" s="67"/>
      <c r="H2556" s="67"/>
      <c r="I2556" s="67"/>
      <c r="J2556" s="67"/>
      <c r="K2556" s="67"/>
    </row>
    <row r="2557" spans="7:11">
      <c r="G2557" s="67"/>
      <c r="H2557" s="67"/>
      <c r="I2557" s="67"/>
      <c r="J2557" s="67"/>
      <c r="K2557" s="67"/>
    </row>
    <row r="2558" spans="7:11">
      <c r="G2558" s="67"/>
      <c r="H2558" s="67"/>
      <c r="I2558" s="67"/>
      <c r="J2558" s="67"/>
      <c r="K2558" s="67"/>
    </row>
    <row r="2559" spans="7:11">
      <c r="G2559" s="67"/>
      <c r="H2559" s="67"/>
      <c r="I2559" s="67"/>
      <c r="J2559" s="67"/>
      <c r="K2559" s="67"/>
    </row>
    <row r="2560" spans="7:11">
      <c r="G2560" s="67"/>
      <c r="H2560" s="67"/>
      <c r="I2560" s="67"/>
      <c r="J2560" s="67"/>
      <c r="K2560" s="67"/>
    </row>
    <row r="2561" spans="7:11">
      <c r="G2561" s="67"/>
      <c r="H2561" s="67"/>
      <c r="I2561" s="67"/>
      <c r="J2561" s="67"/>
      <c r="K2561" s="67"/>
    </row>
    <row r="2562" spans="7:11">
      <c r="G2562" s="67"/>
      <c r="H2562" s="67"/>
      <c r="I2562" s="67"/>
      <c r="J2562" s="67"/>
      <c r="K2562" s="67"/>
    </row>
    <row r="2563" spans="7:11">
      <c r="G2563" s="67"/>
      <c r="H2563" s="67"/>
      <c r="I2563" s="67"/>
      <c r="J2563" s="67"/>
      <c r="K2563" s="67"/>
    </row>
    <row r="2564" spans="7:11">
      <c r="G2564" s="67"/>
      <c r="H2564" s="67"/>
      <c r="I2564" s="67"/>
      <c r="J2564" s="67"/>
      <c r="K2564" s="67"/>
    </row>
    <row r="2565" spans="7:11">
      <c r="G2565" s="67"/>
      <c r="H2565" s="67"/>
      <c r="I2565" s="67"/>
      <c r="J2565" s="67"/>
      <c r="K2565" s="67"/>
    </row>
    <row r="2566" spans="7:11">
      <c r="G2566" s="67"/>
      <c r="H2566" s="67"/>
      <c r="I2566" s="67"/>
      <c r="J2566" s="67"/>
      <c r="K2566" s="67"/>
    </row>
    <row r="2567" spans="7:11">
      <c r="G2567" s="67"/>
      <c r="H2567" s="67"/>
      <c r="I2567" s="67"/>
      <c r="J2567" s="67"/>
      <c r="K2567" s="67"/>
    </row>
    <row r="2568" spans="7:11">
      <c r="G2568" s="67"/>
      <c r="H2568" s="67"/>
      <c r="I2568" s="67"/>
      <c r="J2568" s="67"/>
      <c r="K2568" s="67"/>
    </row>
    <row r="2569" spans="7:11">
      <c r="G2569" s="67"/>
      <c r="H2569" s="67"/>
      <c r="I2569" s="67"/>
      <c r="J2569" s="67"/>
      <c r="K2569" s="67"/>
    </row>
    <row r="2570" spans="7:11">
      <c r="G2570" s="67"/>
      <c r="H2570" s="67"/>
      <c r="I2570" s="67"/>
      <c r="J2570" s="67"/>
      <c r="K2570" s="67"/>
    </row>
    <row r="2571" spans="7:11">
      <c r="G2571" s="67"/>
      <c r="H2571" s="67"/>
      <c r="I2571" s="67"/>
      <c r="J2571" s="67"/>
      <c r="K2571" s="67"/>
    </row>
    <row r="2572" spans="7:11">
      <c r="G2572" s="67"/>
      <c r="H2572" s="67"/>
      <c r="I2572" s="67"/>
      <c r="J2572" s="67"/>
      <c r="K2572" s="67"/>
    </row>
    <row r="2573" spans="7:11">
      <c r="G2573" s="67"/>
      <c r="H2573" s="67"/>
      <c r="I2573" s="67"/>
      <c r="J2573" s="67"/>
      <c r="K2573" s="67"/>
    </row>
    <row r="2574" spans="7:11">
      <c r="G2574" s="67"/>
      <c r="H2574" s="67"/>
      <c r="I2574" s="67"/>
      <c r="J2574" s="67"/>
      <c r="K2574" s="67"/>
    </row>
    <row r="2575" spans="7:11">
      <c r="G2575" s="67"/>
      <c r="H2575" s="67"/>
      <c r="I2575" s="67"/>
      <c r="J2575" s="67"/>
      <c r="K2575" s="67"/>
    </row>
    <row r="2576" spans="7:11">
      <c r="G2576" s="67"/>
      <c r="H2576" s="67"/>
      <c r="I2576" s="67"/>
      <c r="J2576" s="67"/>
      <c r="K2576" s="67"/>
    </row>
    <row r="2577" spans="7:11">
      <c r="G2577" s="67"/>
      <c r="H2577" s="67"/>
      <c r="I2577" s="67"/>
      <c r="J2577" s="67"/>
      <c r="K2577" s="67"/>
    </row>
    <row r="2578" spans="7:11">
      <c r="G2578" s="67"/>
      <c r="H2578" s="67"/>
      <c r="I2578" s="67"/>
      <c r="J2578" s="67"/>
      <c r="K2578" s="67"/>
    </row>
    <row r="2579" spans="7:11">
      <c r="G2579" s="67"/>
      <c r="H2579" s="67"/>
      <c r="I2579" s="67"/>
      <c r="J2579" s="67"/>
      <c r="K2579" s="67"/>
    </row>
    <row r="2580" spans="7:11">
      <c r="G2580" s="67"/>
      <c r="H2580" s="67"/>
      <c r="I2580" s="67"/>
      <c r="J2580" s="67"/>
      <c r="K2580" s="67"/>
    </row>
    <row r="2581" spans="7:11">
      <c r="G2581" s="67"/>
      <c r="H2581" s="67"/>
      <c r="I2581" s="67"/>
      <c r="J2581" s="67"/>
      <c r="K2581" s="67"/>
    </row>
    <row r="2582" spans="7:11">
      <c r="G2582" s="67"/>
      <c r="H2582" s="67"/>
      <c r="I2582" s="67"/>
      <c r="J2582" s="67"/>
      <c r="K2582" s="67"/>
    </row>
    <row r="2583" spans="7:11">
      <c r="G2583" s="67"/>
      <c r="H2583" s="67"/>
      <c r="I2583" s="67"/>
      <c r="J2583" s="67"/>
      <c r="K2583" s="67"/>
    </row>
    <row r="2584" spans="7:11">
      <c r="G2584" s="67"/>
      <c r="H2584" s="67"/>
      <c r="I2584" s="67"/>
      <c r="J2584" s="67"/>
      <c r="K2584" s="67"/>
    </row>
    <row r="2585" spans="7:11">
      <c r="G2585" s="67"/>
      <c r="H2585" s="67"/>
      <c r="I2585" s="67"/>
      <c r="J2585" s="67"/>
      <c r="K2585" s="67"/>
    </row>
    <row r="2586" spans="7:11">
      <c r="G2586" s="67"/>
      <c r="H2586" s="67"/>
      <c r="I2586" s="67"/>
      <c r="J2586" s="67"/>
      <c r="K2586" s="67"/>
    </row>
    <row r="2587" spans="7:11">
      <c r="G2587" s="67"/>
      <c r="H2587" s="67"/>
      <c r="I2587" s="67"/>
      <c r="J2587" s="67"/>
      <c r="K2587" s="67"/>
    </row>
    <row r="2588" spans="7:11">
      <c r="G2588" s="67"/>
      <c r="H2588" s="67"/>
      <c r="I2588" s="67"/>
      <c r="J2588" s="67"/>
      <c r="K2588" s="67"/>
    </row>
    <row r="2589" spans="7:11">
      <c r="G2589" s="67"/>
      <c r="H2589" s="67"/>
      <c r="I2589" s="67"/>
      <c r="J2589" s="67"/>
      <c r="K2589" s="67"/>
    </row>
    <row r="2590" spans="7:11">
      <c r="G2590" s="67"/>
      <c r="H2590" s="67"/>
      <c r="I2590" s="67"/>
      <c r="J2590" s="67"/>
      <c r="K2590" s="67"/>
    </row>
    <row r="2591" spans="7:11">
      <c r="G2591" s="67"/>
      <c r="H2591" s="67"/>
      <c r="I2591" s="67"/>
      <c r="J2591" s="67"/>
      <c r="K2591" s="67"/>
    </row>
    <row r="2592" spans="7:11">
      <c r="G2592" s="67"/>
      <c r="H2592" s="67"/>
      <c r="I2592" s="67"/>
      <c r="J2592" s="67"/>
      <c r="K2592" s="67"/>
    </row>
    <row r="2593" spans="7:11">
      <c r="G2593" s="67"/>
      <c r="H2593" s="67"/>
      <c r="I2593" s="67"/>
      <c r="J2593" s="67"/>
      <c r="K2593" s="67"/>
    </row>
    <row r="2594" spans="7:11">
      <c r="G2594" s="67"/>
      <c r="H2594" s="67"/>
      <c r="I2594" s="67"/>
      <c r="J2594" s="67"/>
      <c r="K2594" s="67"/>
    </row>
    <row r="2595" spans="7:11">
      <c r="G2595" s="67"/>
      <c r="H2595" s="67"/>
      <c r="I2595" s="67"/>
      <c r="J2595" s="67"/>
      <c r="K2595" s="67"/>
    </row>
    <row r="2596" spans="7:11">
      <c r="G2596" s="67"/>
      <c r="H2596" s="67"/>
      <c r="I2596" s="67"/>
      <c r="J2596" s="67"/>
      <c r="K2596" s="67"/>
    </row>
    <row r="2597" spans="7:11">
      <c r="G2597" s="67"/>
      <c r="H2597" s="67"/>
      <c r="I2597" s="67"/>
      <c r="J2597" s="67"/>
      <c r="K2597" s="67"/>
    </row>
    <row r="2598" spans="7:11">
      <c r="G2598" s="67"/>
      <c r="H2598" s="67"/>
      <c r="I2598" s="67"/>
      <c r="J2598" s="67"/>
      <c r="K2598" s="67"/>
    </row>
    <row r="2599" spans="7:11">
      <c r="G2599" s="67"/>
      <c r="H2599" s="67"/>
      <c r="I2599" s="67"/>
      <c r="J2599" s="67"/>
      <c r="K2599" s="67"/>
    </row>
    <row r="2600" spans="7:11">
      <c r="G2600" s="67"/>
      <c r="H2600" s="67"/>
      <c r="I2600" s="67"/>
      <c r="J2600" s="67"/>
      <c r="K2600" s="67"/>
    </row>
    <row r="2601" spans="7:11">
      <c r="G2601" s="67"/>
      <c r="H2601" s="67"/>
      <c r="I2601" s="67"/>
      <c r="J2601" s="67"/>
      <c r="K2601" s="67"/>
    </row>
    <row r="2602" spans="7:11">
      <c r="G2602" s="67"/>
      <c r="H2602" s="67"/>
      <c r="I2602" s="67"/>
      <c r="J2602" s="67"/>
      <c r="K2602" s="67"/>
    </row>
    <row r="2603" spans="7:11">
      <c r="G2603" s="67"/>
      <c r="H2603" s="67"/>
      <c r="I2603" s="67"/>
      <c r="J2603" s="67"/>
      <c r="K2603" s="67"/>
    </row>
    <row r="2604" spans="7:11">
      <c r="G2604" s="67"/>
      <c r="H2604" s="67"/>
      <c r="I2604" s="67"/>
      <c r="J2604" s="67"/>
      <c r="K2604" s="67"/>
    </row>
    <row r="2605" spans="7:11">
      <c r="G2605" s="67"/>
      <c r="H2605" s="67"/>
      <c r="I2605" s="67"/>
      <c r="J2605" s="67"/>
      <c r="K2605" s="67"/>
    </row>
    <row r="2606" spans="7:11">
      <c r="G2606" s="67"/>
      <c r="H2606" s="67"/>
      <c r="I2606" s="67"/>
      <c r="J2606" s="67"/>
      <c r="K2606" s="67"/>
    </row>
    <row r="2607" spans="7:11">
      <c r="G2607" s="67"/>
      <c r="H2607" s="67"/>
      <c r="I2607" s="67"/>
      <c r="J2607" s="67"/>
      <c r="K2607" s="67"/>
    </row>
    <row r="2608" spans="7:11">
      <c r="G2608" s="67"/>
      <c r="H2608" s="67"/>
      <c r="I2608" s="67"/>
      <c r="J2608" s="67"/>
      <c r="K2608" s="67"/>
    </row>
    <row r="2609" spans="7:11">
      <c r="G2609" s="67"/>
      <c r="H2609" s="67"/>
      <c r="I2609" s="67"/>
      <c r="J2609" s="67"/>
      <c r="K2609" s="67"/>
    </row>
    <row r="2610" spans="7:11">
      <c r="G2610" s="67"/>
      <c r="H2610" s="67"/>
      <c r="I2610" s="67"/>
      <c r="J2610" s="67"/>
      <c r="K2610" s="67"/>
    </row>
    <row r="2611" spans="7:11">
      <c r="G2611" s="67"/>
      <c r="H2611" s="67"/>
      <c r="I2611" s="67"/>
      <c r="J2611" s="67"/>
      <c r="K2611" s="67"/>
    </row>
    <row r="2612" spans="7:11">
      <c r="G2612" s="67"/>
      <c r="H2612" s="67"/>
      <c r="I2612" s="67"/>
      <c r="J2612" s="67"/>
      <c r="K2612" s="67"/>
    </row>
    <row r="2613" spans="7:11">
      <c r="G2613" s="67"/>
      <c r="H2613" s="67"/>
      <c r="I2613" s="67"/>
      <c r="J2613" s="67"/>
      <c r="K2613" s="67"/>
    </row>
    <row r="2614" spans="7:11">
      <c r="G2614" s="67"/>
      <c r="H2614" s="67"/>
      <c r="I2614" s="67"/>
      <c r="J2614" s="67"/>
      <c r="K2614" s="67"/>
    </row>
    <row r="2615" spans="7:11">
      <c r="G2615" s="67"/>
      <c r="H2615" s="67"/>
      <c r="I2615" s="67"/>
      <c r="J2615" s="67"/>
      <c r="K2615" s="67"/>
    </row>
    <row r="2616" spans="7:11">
      <c r="G2616" s="67"/>
      <c r="H2616" s="67"/>
      <c r="I2616" s="67"/>
      <c r="J2616" s="67"/>
      <c r="K2616" s="67"/>
    </row>
    <row r="2617" spans="7:11">
      <c r="G2617" s="67"/>
      <c r="H2617" s="67"/>
      <c r="I2617" s="67"/>
      <c r="J2617" s="67"/>
      <c r="K2617" s="67"/>
    </row>
    <row r="2618" spans="7:11">
      <c r="G2618" s="67"/>
      <c r="H2618" s="67"/>
      <c r="I2618" s="67"/>
      <c r="J2618" s="67"/>
      <c r="K2618" s="67"/>
    </row>
    <row r="2619" spans="7:11">
      <c r="G2619" s="67"/>
      <c r="H2619" s="67"/>
      <c r="I2619" s="67"/>
      <c r="J2619" s="67"/>
      <c r="K2619" s="67"/>
    </row>
    <row r="2620" spans="7:11">
      <c r="G2620" s="67"/>
      <c r="H2620" s="67"/>
      <c r="I2620" s="67"/>
      <c r="J2620" s="67"/>
      <c r="K2620" s="67"/>
    </row>
    <row r="2621" spans="7:11">
      <c r="G2621" s="67"/>
      <c r="H2621" s="67"/>
      <c r="I2621" s="67"/>
      <c r="J2621" s="67"/>
      <c r="K2621" s="67"/>
    </row>
    <row r="2622" spans="7:11">
      <c r="G2622" s="67"/>
      <c r="H2622" s="67"/>
      <c r="I2622" s="67"/>
      <c r="J2622" s="67"/>
      <c r="K2622" s="67"/>
    </row>
    <row r="2623" spans="7:11">
      <c r="G2623" s="67"/>
      <c r="H2623" s="67"/>
      <c r="I2623" s="67"/>
      <c r="J2623" s="67"/>
      <c r="K2623" s="67"/>
    </row>
    <row r="2624" spans="7:11">
      <c r="G2624" s="67"/>
      <c r="H2624" s="67"/>
      <c r="I2624" s="67"/>
      <c r="J2624" s="67"/>
      <c r="K2624" s="67"/>
    </row>
    <row r="2625" spans="7:11">
      <c r="G2625" s="67"/>
      <c r="H2625" s="67"/>
      <c r="I2625" s="67"/>
      <c r="J2625" s="67"/>
      <c r="K2625" s="67"/>
    </row>
    <row r="2626" spans="7:11">
      <c r="G2626" s="67"/>
      <c r="H2626" s="67"/>
      <c r="I2626" s="67"/>
      <c r="J2626" s="67"/>
      <c r="K2626" s="67"/>
    </row>
    <row r="2627" spans="7:11">
      <c r="G2627" s="67"/>
      <c r="H2627" s="67"/>
      <c r="I2627" s="67"/>
      <c r="J2627" s="67"/>
      <c r="K2627" s="67"/>
    </row>
    <row r="2628" spans="7:11">
      <c r="G2628" s="67"/>
      <c r="H2628" s="67"/>
      <c r="I2628" s="67"/>
      <c r="J2628" s="67"/>
      <c r="K2628" s="67"/>
    </row>
    <row r="2629" spans="7:11">
      <c r="G2629" s="67"/>
      <c r="H2629" s="67"/>
      <c r="I2629" s="67"/>
      <c r="J2629" s="67"/>
      <c r="K2629" s="67"/>
    </row>
    <row r="2630" spans="7:11">
      <c r="G2630" s="67"/>
      <c r="H2630" s="67"/>
      <c r="I2630" s="67"/>
      <c r="J2630" s="67"/>
      <c r="K2630" s="67"/>
    </row>
    <row r="2631" spans="7:11">
      <c r="G2631" s="67"/>
      <c r="H2631" s="67"/>
      <c r="I2631" s="67"/>
      <c r="J2631" s="67"/>
      <c r="K2631" s="67"/>
    </row>
    <row r="2632" spans="7:11">
      <c r="G2632" s="67"/>
      <c r="H2632" s="67"/>
      <c r="I2632" s="67"/>
      <c r="J2632" s="67"/>
      <c r="K2632" s="67"/>
    </row>
    <row r="2633" spans="7:11">
      <c r="G2633" s="67"/>
      <c r="H2633" s="67"/>
      <c r="I2633" s="67"/>
      <c r="J2633" s="67"/>
      <c r="K2633" s="67"/>
    </row>
    <row r="2634" spans="7:11">
      <c r="G2634" s="67"/>
      <c r="H2634" s="67"/>
      <c r="I2634" s="67"/>
      <c r="J2634" s="67"/>
      <c r="K2634" s="67"/>
    </row>
    <row r="2635" spans="7:11">
      <c r="G2635" s="67"/>
      <c r="H2635" s="67"/>
      <c r="I2635" s="67"/>
      <c r="J2635" s="67"/>
      <c r="K2635" s="67"/>
    </row>
    <row r="2636" spans="7:11">
      <c r="G2636" s="67"/>
      <c r="H2636" s="67"/>
      <c r="I2636" s="67"/>
      <c r="J2636" s="67"/>
      <c r="K2636" s="67"/>
    </row>
    <row r="2637" spans="7:11">
      <c r="G2637" s="67"/>
      <c r="H2637" s="67"/>
      <c r="I2637" s="67"/>
      <c r="J2637" s="67"/>
      <c r="K2637" s="67"/>
    </row>
    <row r="2638" spans="7:11">
      <c r="G2638" s="67"/>
      <c r="H2638" s="67"/>
      <c r="I2638" s="67"/>
      <c r="J2638" s="67"/>
      <c r="K2638" s="67"/>
    </row>
    <row r="2639" spans="7:11">
      <c r="G2639" s="67"/>
      <c r="H2639" s="67"/>
      <c r="I2639" s="67"/>
      <c r="J2639" s="67"/>
      <c r="K2639" s="67"/>
    </row>
    <row r="2640" spans="7:11">
      <c r="G2640" s="67"/>
      <c r="H2640" s="67"/>
      <c r="I2640" s="67"/>
      <c r="J2640" s="67"/>
      <c r="K2640" s="67"/>
    </row>
    <row r="2641" spans="7:11">
      <c r="G2641" s="67"/>
      <c r="H2641" s="67"/>
      <c r="I2641" s="67"/>
      <c r="J2641" s="67"/>
      <c r="K2641" s="67"/>
    </row>
    <row r="2642" spans="7:11">
      <c r="G2642" s="67"/>
      <c r="H2642" s="67"/>
      <c r="I2642" s="67"/>
      <c r="J2642" s="67"/>
      <c r="K2642" s="67"/>
    </row>
    <row r="2643" spans="7:11">
      <c r="G2643" s="67"/>
      <c r="H2643" s="67"/>
      <c r="I2643" s="67"/>
      <c r="J2643" s="67"/>
      <c r="K2643" s="67"/>
    </row>
    <row r="2644" spans="7:11">
      <c r="G2644" s="67"/>
      <c r="H2644" s="67"/>
      <c r="I2644" s="67"/>
      <c r="J2644" s="67"/>
      <c r="K2644" s="67"/>
    </row>
    <row r="2645" spans="7:11">
      <c r="G2645" s="67"/>
      <c r="H2645" s="67"/>
      <c r="I2645" s="67"/>
      <c r="J2645" s="67"/>
      <c r="K2645" s="67"/>
    </row>
    <row r="2646" spans="7:11">
      <c r="G2646" s="67"/>
      <c r="H2646" s="67"/>
      <c r="I2646" s="67"/>
      <c r="J2646" s="67"/>
      <c r="K2646" s="67"/>
    </row>
    <row r="2647" spans="7:11">
      <c r="G2647" s="67"/>
      <c r="H2647" s="67"/>
      <c r="I2647" s="67"/>
      <c r="J2647" s="67"/>
      <c r="K2647" s="67"/>
    </row>
    <row r="2648" spans="7:11">
      <c r="G2648" s="67"/>
      <c r="H2648" s="67"/>
      <c r="I2648" s="67"/>
      <c r="J2648" s="67"/>
      <c r="K2648" s="67"/>
    </row>
    <row r="2649" spans="7:11">
      <c r="G2649" s="67"/>
      <c r="H2649" s="67"/>
      <c r="I2649" s="67"/>
      <c r="J2649" s="67"/>
      <c r="K2649" s="67"/>
    </row>
    <row r="2650" spans="7:11">
      <c r="G2650" s="67"/>
      <c r="H2650" s="67"/>
      <c r="I2650" s="67"/>
      <c r="J2650" s="67"/>
      <c r="K2650" s="67"/>
    </row>
    <row r="2651" spans="7:11">
      <c r="G2651" s="67"/>
      <c r="H2651" s="67"/>
      <c r="I2651" s="67"/>
      <c r="J2651" s="67"/>
      <c r="K2651" s="67"/>
    </row>
    <row r="2652" spans="7:11">
      <c r="G2652" s="67"/>
      <c r="H2652" s="67"/>
      <c r="I2652" s="67"/>
      <c r="J2652" s="67"/>
      <c r="K2652" s="67"/>
    </row>
    <row r="2653" spans="7:11">
      <c r="G2653" s="67"/>
      <c r="H2653" s="67"/>
      <c r="I2653" s="67"/>
      <c r="J2653" s="67"/>
      <c r="K2653" s="67"/>
    </row>
    <row r="2654" spans="7:11">
      <c r="G2654" s="67"/>
      <c r="H2654" s="67"/>
      <c r="I2654" s="67"/>
      <c r="J2654" s="67"/>
      <c r="K2654" s="67"/>
    </row>
    <row r="2655" spans="7:11">
      <c r="G2655" s="67"/>
      <c r="H2655" s="67"/>
      <c r="I2655" s="67"/>
      <c r="J2655" s="67"/>
      <c r="K2655" s="67"/>
    </row>
    <row r="2656" spans="7:11">
      <c r="G2656" s="67"/>
      <c r="H2656" s="67"/>
      <c r="I2656" s="67"/>
      <c r="J2656" s="67"/>
      <c r="K2656" s="67"/>
    </row>
    <row r="2657" spans="7:11">
      <c r="G2657" s="67"/>
      <c r="H2657" s="67"/>
      <c r="I2657" s="67"/>
      <c r="J2657" s="67"/>
      <c r="K2657" s="67"/>
    </row>
    <row r="2658" spans="7:11">
      <c r="G2658" s="67"/>
      <c r="H2658" s="67"/>
      <c r="I2658" s="67"/>
      <c r="J2658" s="67"/>
      <c r="K2658" s="67"/>
    </row>
    <row r="2659" spans="7:11">
      <c r="G2659" s="67"/>
      <c r="H2659" s="67"/>
      <c r="I2659" s="67"/>
      <c r="J2659" s="67"/>
      <c r="K2659" s="67"/>
    </row>
    <row r="2660" spans="7:11">
      <c r="G2660" s="67"/>
      <c r="H2660" s="67"/>
      <c r="I2660" s="67"/>
      <c r="J2660" s="67"/>
      <c r="K2660" s="67"/>
    </row>
    <row r="2661" spans="7:11">
      <c r="G2661" s="67"/>
      <c r="H2661" s="67"/>
      <c r="I2661" s="67"/>
      <c r="J2661" s="67"/>
      <c r="K2661" s="67"/>
    </row>
    <row r="2662" spans="7:11">
      <c r="G2662" s="67"/>
      <c r="H2662" s="67"/>
      <c r="I2662" s="67"/>
      <c r="J2662" s="67"/>
      <c r="K2662" s="67"/>
    </row>
    <row r="2663" spans="7:11">
      <c r="G2663" s="67"/>
      <c r="H2663" s="67"/>
      <c r="I2663" s="67"/>
      <c r="J2663" s="67"/>
      <c r="K2663" s="67"/>
    </row>
    <row r="2664" spans="7:11">
      <c r="G2664" s="67"/>
      <c r="H2664" s="67"/>
      <c r="I2664" s="67"/>
      <c r="J2664" s="67"/>
      <c r="K2664" s="67"/>
    </row>
    <row r="2665" spans="7:11">
      <c r="G2665" s="67"/>
      <c r="H2665" s="67"/>
      <c r="I2665" s="67"/>
      <c r="J2665" s="67"/>
      <c r="K2665" s="67"/>
    </row>
    <row r="2666" spans="7:11">
      <c r="G2666" s="67"/>
      <c r="H2666" s="67"/>
      <c r="I2666" s="67"/>
      <c r="J2666" s="67"/>
      <c r="K2666" s="67"/>
    </row>
    <row r="2667" spans="7:11">
      <c r="G2667" s="67"/>
      <c r="H2667" s="67"/>
      <c r="I2667" s="67"/>
      <c r="J2667" s="67"/>
      <c r="K2667" s="67"/>
    </row>
    <row r="2668" spans="7:11">
      <c r="G2668" s="67"/>
      <c r="H2668" s="67"/>
      <c r="I2668" s="67"/>
      <c r="J2668" s="67"/>
      <c r="K2668" s="67"/>
    </row>
    <row r="2669" spans="7:11">
      <c r="G2669" s="67"/>
      <c r="H2669" s="67"/>
      <c r="I2669" s="67"/>
      <c r="J2669" s="67"/>
      <c r="K2669" s="67"/>
    </row>
    <row r="2670" spans="7:11">
      <c r="G2670" s="67"/>
      <c r="H2670" s="67"/>
      <c r="I2670" s="67"/>
      <c r="J2670" s="67"/>
      <c r="K2670" s="67"/>
    </row>
    <row r="2671" spans="7:11">
      <c r="G2671" s="67"/>
      <c r="H2671" s="67"/>
      <c r="I2671" s="67"/>
      <c r="J2671" s="67"/>
      <c r="K2671" s="67"/>
    </row>
    <row r="2672" spans="7:11">
      <c r="G2672" s="67"/>
      <c r="H2672" s="67"/>
      <c r="I2672" s="67"/>
      <c r="J2672" s="67"/>
      <c r="K2672" s="67"/>
    </row>
    <row r="2673" spans="7:11">
      <c r="G2673" s="67"/>
      <c r="H2673" s="67"/>
      <c r="I2673" s="67"/>
      <c r="J2673" s="67"/>
      <c r="K2673" s="67"/>
    </row>
    <row r="2674" spans="7:11">
      <c r="G2674" s="67"/>
      <c r="H2674" s="67"/>
      <c r="I2674" s="67"/>
      <c r="J2674" s="67"/>
      <c r="K2674" s="67"/>
    </row>
    <row r="2675" spans="7:11">
      <c r="G2675" s="67"/>
      <c r="H2675" s="67"/>
      <c r="I2675" s="67"/>
      <c r="J2675" s="67"/>
      <c r="K2675" s="67"/>
    </row>
    <row r="2676" spans="7:11">
      <c r="G2676" s="67"/>
      <c r="H2676" s="67"/>
      <c r="I2676" s="67"/>
      <c r="J2676" s="67"/>
      <c r="K2676" s="67"/>
    </row>
    <row r="2677" spans="7:11">
      <c r="G2677" s="67"/>
      <c r="H2677" s="67"/>
      <c r="I2677" s="67"/>
      <c r="J2677" s="67"/>
      <c r="K2677" s="67"/>
    </row>
    <row r="2678" spans="7:11">
      <c r="G2678" s="67"/>
      <c r="H2678" s="67"/>
      <c r="I2678" s="67"/>
      <c r="J2678" s="67"/>
      <c r="K2678" s="67"/>
    </row>
    <row r="2679" spans="7:11">
      <c r="G2679" s="67"/>
      <c r="H2679" s="67"/>
      <c r="I2679" s="67"/>
      <c r="J2679" s="67"/>
      <c r="K2679" s="67"/>
    </row>
    <row r="2680" spans="7:11">
      <c r="G2680" s="67"/>
      <c r="H2680" s="67"/>
      <c r="I2680" s="67"/>
      <c r="J2680" s="67"/>
      <c r="K2680" s="67"/>
    </row>
    <row r="2681" spans="7:11">
      <c r="G2681" s="67"/>
      <c r="H2681" s="67"/>
      <c r="I2681" s="67"/>
      <c r="J2681" s="67"/>
      <c r="K2681" s="67"/>
    </row>
    <row r="2682" spans="7:11">
      <c r="G2682" s="67"/>
      <c r="H2682" s="67"/>
      <c r="I2682" s="67"/>
      <c r="J2682" s="67"/>
      <c r="K2682" s="67"/>
    </row>
    <row r="2683" spans="7:11">
      <c r="G2683" s="67"/>
      <c r="H2683" s="67"/>
      <c r="I2683" s="67"/>
      <c r="J2683" s="67"/>
      <c r="K2683" s="67"/>
    </row>
    <row r="2684" spans="7:11">
      <c r="G2684" s="67"/>
      <c r="H2684" s="67"/>
      <c r="I2684" s="67"/>
      <c r="J2684" s="67"/>
      <c r="K2684" s="67"/>
    </row>
    <row r="2685" spans="7:11">
      <c r="G2685" s="67"/>
      <c r="H2685" s="67"/>
      <c r="I2685" s="67"/>
      <c r="J2685" s="67"/>
      <c r="K2685" s="67"/>
    </row>
    <row r="2686" spans="7:11">
      <c r="G2686" s="67"/>
      <c r="H2686" s="67"/>
      <c r="I2686" s="67"/>
      <c r="J2686" s="67"/>
      <c r="K2686" s="67"/>
    </row>
    <row r="2687" spans="7:11">
      <c r="G2687" s="67"/>
      <c r="H2687" s="67"/>
      <c r="I2687" s="67"/>
      <c r="J2687" s="67"/>
      <c r="K2687" s="67"/>
    </row>
    <row r="2688" spans="7:11">
      <c r="G2688" s="67"/>
      <c r="H2688" s="67"/>
      <c r="I2688" s="67"/>
      <c r="J2688" s="67"/>
      <c r="K2688" s="67"/>
    </row>
    <row r="2689" spans="7:11">
      <c r="G2689" s="67"/>
      <c r="H2689" s="67"/>
      <c r="I2689" s="67"/>
      <c r="J2689" s="67"/>
      <c r="K2689" s="67"/>
    </row>
    <row r="2690" spans="7:11">
      <c r="G2690" s="67"/>
      <c r="H2690" s="67"/>
      <c r="I2690" s="67"/>
      <c r="J2690" s="67"/>
      <c r="K2690" s="67"/>
    </row>
    <row r="2691" spans="7:11">
      <c r="G2691" s="67"/>
      <c r="H2691" s="67"/>
      <c r="I2691" s="67"/>
      <c r="J2691" s="67"/>
      <c r="K2691" s="67"/>
    </row>
    <row r="2692" spans="7:11">
      <c r="G2692" s="67"/>
      <c r="H2692" s="67"/>
      <c r="I2692" s="67"/>
      <c r="J2692" s="67"/>
      <c r="K2692" s="67"/>
    </row>
    <row r="2693" spans="7:11">
      <c r="G2693" s="67"/>
      <c r="H2693" s="67"/>
      <c r="I2693" s="67"/>
      <c r="J2693" s="67"/>
      <c r="K2693" s="67"/>
    </row>
    <row r="2694" spans="7:11">
      <c r="G2694" s="67"/>
      <c r="H2694" s="67"/>
      <c r="I2694" s="67"/>
      <c r="J2694" s="67"/>
      <c r="K2694" s="67"/>
    </row>
    <row r="2695" spans="7:11">
      <c r="G2695" s="67"/>
      <c r="H2695" s="67"/>
      <c r="I2695" s="67"/>
      <c r="J2695" s="67"/>
      <c r="K2695" s="67"/>
    </row>
    <row r="2696" spans="7:11">
      <c r="G2696" s="67"/>
      <c r="H2696" s="67"/>
      <c r="I2696" s="67"/>
      <c r="J2696" s="67"/>
      <c r="K2696" s="67"/>
    </row>
    <row r="2697" spans="7:11">
      <c r="G2697" s="67"/>
      <c r="H2697" s="67"/>
      <c r="I2697" s="67"/>
      <c r="J2697" s="67"/>
      <c r="K2697" s="67"/>
    </row>
    <row r="2698" spans="7:11">
      <c r="G2698" s="67"/>
      <c r="H2698" s="67"/>
      <c r="I2698" s="67"/>
      <c r="J2698" s="67"/>
      <c r="K2698" s="67"/>
    </row>
    <row r="2699" spans="7:11">
      <c r="G2699" s="67"/>
      <c r="H2699" s="67"/>
      <c r="I2699" s="67"/>
      <c r="J2699" s="67"/>
      <c r="K2699" s="67"/>
    </row>
    <row r="2700" spans="7:11">
      <c r="G2700" s="67"/>
      <c r="H2700" s="67"/>
      <c r="I2700" s="67"/>
      <c r="J2700" s="67"/>
      <c r="K2700" s="67"/>
    </row>
    <row r="2701" spans="7:11">
      <c r="G2701" s="67"/>
      <c r="H2701" s="67"/>
      <c r="I2701" s="67"/>
      <c r="J2701" s="67"/>
      <c r="K2701" s="67"/>
    </row>
    <row r="2702" spans="7:11">
      <c r="G2702" s="67"/>
      <c r="H2702" s="67"/>
      <c r="I2702" s="67"/>
      <c r="J2702" s="67"/>
      <c r="K2702" s="67"/>
    </row>
    <row r="2703" spans="7:11">
      <c r="G2703" s="67"/>
      <c r="H2703" s="67"/>
      <c r="I2703" s="67"/>
      <c r="J2703" s="67"/>
      <c r="K2703" s="67"/>
    </row>
    <row r="2704" spans="7:11">
      <c r="G2704" s="67"/>
      <c r="H2704" s="67"/>
      <c r="I2704" s="67"/>
      <c r="J2704" s="67"/>
      <c r="K2704" s="67"/>
    </row>
    <row r="2705" spans="7:11">
      <c r="G2705" s="67"/>
      <c r="H2705" s="67"/>
      <c r="I2705" s="67"/>
      <c r="J2705" s="67"/>
      <c r="K2705" s="67"/>
    </row>
    <row r="2706" spans="7:11">
      <c r="G2706" s="67"/>
      <c r="H2706" s="67"/>
      <c r="I2706" s="67"/>
      <c r="J2706" s="67"/>
      <c r="K2706" s="67"/>
    </row>
    <row r="2707" spans="7:11">
      <c r="G2707" s="67"/>
      <c r="H2707" s="67"/>
      <c r="I2707" s="67"/>
      <c r="J2707" s="67"/>
      <c r="K2707" s="67"/>
    </row>
    <row r="2708" spans="7:11">
      <c r="G2708" s="67"/>
      <c r="H2708" s="67"/>
      <c r="I2708" s="67"/>
      <c r="J2708" s="67"/>
      <c r="K2708" s="67"/>
    </row>
    <row r="2709" spans="7:11">
      <c r="G2709" s="67"/>
      <c r="H2709" s="67"/>
      <c r="I2709" s="67"/>
      <c r="J2709" s="67"/>
      <c r="K2709" s="67"/>
    </row>
    <row r="2710" spans="7:11">
      <c r="G2710" s="67"/>
      <c r="H2710" s="67"/>
      <c r="I2710" s="67"/>
      <c r="J2710" s="67"/>
      <c r="K2710" s="67"/>
    </row>
    <row r="2711" spans="7:11">
      <c r="G2711" s="67"/>
      <c r="H2711" s="67"/>
      <c r="I2711" s="67"/>
      <c r="J2711" s="67"/>
      <c r="K2711" s="67"/>
    </row>
    <row r="2712" spans="7:11">
      <c r="G2712" s="67"/>
      <c r="H2712" s="67"/>
      <c r="I2712" s="67"/>
      <c r="J2712" s="67"/>
      <c r="K2712" s="67"/>
    </row>
    <row r="2713" spans="7:11">
      <c r="G2713" s="67"/>
      <c r="H2713" s="67"/>
      <c r="I2713" s="67"/>
      <c r="J2713" s="67"/>
      <c r="K2713" s="67"/>
    </row>
    <row r="2714" spans="7:11">
      <c r="G2714" s="67"/>
      <c r="H2714" s="67"/>
      <c r="I2714" s="67"/>
      <c r="J2714" s="67"/>
      <c r="K2714" s="67"/>
    </row>
    <row r="2715" spans="7:11">
      <c r="G2715" s="67"/>
      <c r="H2715" s="67"/>
      <c r="I2715" s="67"/>
      <c r="J2715" s="67"/>
      <c r="K2715" s="67"/>
    </row>
    <row r="2716" spans="7:11">
      <c r="G2716" s="67"/>
      <c r="H2716" s="67"/>
      <c r="I2716" s="67"/>
      <c r="J2716" s="67"/>
      <c r="K2716" s="67"/>
    </row>
    <row r="2717" spans="7:11">
      <c r="G2717" s="67"/>
      <c r="H2717" s="67"/>
      <c r="I2717" s="67"/>
      <c r="J2717" s="67"/>
      <c r="K2717" s="67"/>
    </row>
    <row r="2718" spans="7:11">
      <c r="G2718" s="67"/>
      <c r="H2718" s="67"/>
      <c r="I2718" s="67"/>
      <c r="J2718" s="67"/>
      <c r="K2718" s="67"/>
    </row>
    <row r="2719" spans="7:11">
      <c r="G2719" s="67"/>
      <c r="H2719" s="67"/>
      <c r="I2719" s="67"/>
      <c r="J2719" s="67"/>
      <c r="K2719" s="67"/>
    </row>
    <row r="2720" spans="7:11">
      <c r="G2720" s="67"/>
      <c r="H2720" s="67"/>
      <c r="I2720" s="67"/>
      <c r="J2720" s="67"/>
      <c r="K2720" s="67"/>
    </row>
    <row r="2721" spans="7:11">
      <c r="G2721" s="67"/>
      <c r="H2721" s="67"/>
      <c r="I2721" s="67"/>
      <c r="J2721" s="67"/>
      <c r="K2721" s="67"/>
    </row>
    <row r="2722" spans="7:11">
      <c r="G2722" s="67"/>
      <c r="H2722" s="67"/>
      <c r="I2722" s="67"/>
      <c r="J2722" s="67"/>
      <c r="K2722" s="67"/>
    </row>
    <row r="2723" spans="7:11">
      <c r="G2723" s="67"/>
      <c r="H2723" s="67"/>
      <c r="I2723" s="67"/>
      <c r="J2723" s="67"/>
      <c r="K2723" s="67"/>
    </row>
    <row r="2724" spans="7:11">
      <c r="G2724" s="67"/>
      <c r="H2724" s="67"/>
      <c r="I2724" s="67"/>
      <c r="J2724" s="67"/>
      <c r="K2724" s="67"/>
    </row>
    <row r="2725" spans="7:11">
      <c r="G2725" s="67"/>
      <c r="H2725" s="67"/>
      <c r="I2725" s="67"/>
      <c r="J2725" s="67"/>
      <c r="K2725" s="67"/>
    </row>
    <row r="2726" spans="7:11">
      <c r="G2726" s="67"/>
      <c r="H2726" s="67"/>
      <c r="I2726" s="67"/>
      <c r="J2726" s="67"/>
      <c r="K2726" s="67"/>
    </row>
    <row r="2727" spans="7:11">
      <c r="G2727" s="67"/>
      <c r="H2727" s="67"/>
      <c r="I2727" s="67"/>
      <c r="J2727" s="67"/>
      <c r="K2727" s="67"/>
    </row>
    <row r="2728" spans="7:11">
      <c r="G2728" s="67"/>
      <c r="H2728" s="67"/>
      <c r="I2728" s="67"/>
      <c r="J2728" s="67"/>
      <c r="K2728" s="67"/>
    </row>
    <row r="2729" spans="7:11">
      <c r="G2729" s="67"/>
      <c r="H2729" s="67"/>
      <c r="I2729" s="67"/>
      <c r="J2729" s="67"/>
      <c r="K2729" s="67"/>
    </row>
    <row r="2730" spans="7:11">
      <c r="G2730" s="67"/>
      <c r="H2730" s="67"/>
      <c r="I2730" s="67"/>
      <c r="J2730" s="67"/>
      <c r="K2730" s="67"/>
    </row>
    <row r="2731" spans="7:11">
      <c r="G2731" s="67"/>
      <c r="H2731" s="67"/>
      <c r="I2731" s="67"/>
      <c r="J2731" s="67"/>
      <c r="K2731" s="67"/>
    </row>
    <row r="2732" spans="7:11">
      <c r="G2732" s="67"/>
      <c r="H2732" s="67"/>
      <c r="I2732" s="67"/>
      <c r="J2732" s="67"/>
      <c r="K2732" s="67"/>
    </row>
    <row r="2733" spans="7:11">
      <c r="G2733" s="67"/>
      <c r="H2733" s="67"/>
      <c r="I2733" s="67"/>
      <c r="J2733" s="67"/>
      <c r="K2733" s="67"/>
    </row>
    <row r="2734" spans="7:11">
      <c r="G2734" s="67"/>
      <c r="H2734" s="67"/>
      <c r="I2734" s="67"/>
      <c r="J2734" s="67"/>
      <c r="K2734" s="67"/>
    </row>
    <row r="2735" spans="7:11">
      <c r="G2735" s="67"/>
      <c r="H2735" s="67"/>
      <c r="I2735" s="67"/>
      <c r="J2735" s="67"/>
      <c r="K2735" s="67"/>
    </row>
    <row r="2736" spans="7:11">
      <c r="G2736" s="67"/>
      <c r="H2736" s="67"/>
      <c r="I2736" s="67"/>
      <c r="J2736" s="67"/>
      <c r="K2736" s="67"/>
    </row>
    <row r="2737" spans="7:11">
      <c r="G2737" s="67"/>
      <c r="H2737" s="67"/>
      <c r="I2737" s="67"/>
      <c r="J2737" s="67"/>
      <c r="K2737" s="67"/>
    </row>
    <row r="2738" spans="7:11">
      <c r="G2738" s="67"/>
      <c r="H2738" s="67"/>
      <c r="I2738" s="67"/>
      <c r="J2738" s="67"/>
      <c r="K2738" s="67"/>
    </row>
    <row r="2739" spans="7:11">
      <c r="G2739" s="67"/>
      <c r="H2739" s="67"/>
      <c r="I2739" s="67"/>
      <c r="J2739" s="67"/>
      <c r="K2739" s="67"/>
    </row>
    <row r="2740" spans="7:11">
      <c r="G2740" s="67"/>
      <c r="H2740" s="67"/>
      <c r="I2740" s="67"/>
      <c r="J2740" s="67"/>
      <c r="K2740" s="67"/>
    </row>
    <row r="2741" spans="7:11">
      <c r="G2741" s="67"/>
      <c r="H2741" s="67"/>
      <c r="I2741" s="67"/>
      <c r="J2741" s="67"/>
      <c r="K2741" s="67"/>
    </row>
    <row r="2742" spans="7:11">
      <c r="G2742" s="67"/>
      <c r="H2742" s="67"/>
      <c r="I2742" s="67"/>
      <c r="J2742" s="67"/>
      <c r="K2742" s="67"/>
    </row>
    <row r="2743" spans="7:11">
      <c r="G2743" s="67"/>
      <c r="H2743" s="67"/>
      <c r="I2743" s="67"/>
      <c r="J2743" s="67"/>
      <c r="K2743" s="67"/>
    </row>
    <row r="2744" spans="7:11">
      <c r="G2744" s="67"/>
      <c r="H2744" s="67"/>
      <c r="I2744" s="67"/>
      <c r="J2744" s="67"/>
      <c r="K2744" s="67"/>
    </row>
    <row r="2745" spans="7:11">
      <c r="G2745" s="67"/>
      <c r="H2745" s="67"/>
      <c r="I2745" s="67"/>
      <c r="J2745" s="67"/>
      <c r="K2745" s="67"/>
    </row>
    <row r="2746" spans="7:11">
      <c r="G2746" s="67"/>
      <c r="H2746" s="67"/>
      <c r="I2746" s="67"/>
      <c r="J2746" s="67"/>
      <c r="K2746" s="67"/>
    </row>
    <row r="2747" spans="7:11">
      <c r="G2747" s="67"/>
      <c r="H2747" s="67"/>
      <c r="I2747" s="67"/>
      <c r="J2747" s="67"/>
      <c r="K2747" s="67"/>
    </row>
    <row r="2748" spans="7:11">
      <c r="G2748" s="67"/>
      <c r="H2748" s="67"/>
      <c r="I2748" s="67"/>
      <c r="J2748" s="67"/>
      <c r="K2748" s="67"/>
    </row>
    <row r="2749" spans="7:11">
      <c r="G2749" s="67"/>
      <c r="H2749" s="67"/>
      <c r="I2749" s="67"/>
      <c r="J2749" s="67"/>
      <c r="K2749" s="67"/>
    </row>
    <row r="2750" spans="7:11">
      <c r="G2750" s="67"/>
      <c r="H2750" s="67"/>
      <c r="I2750" s="67"/>
      <c r="J2750" s="67"/>
      <c r="K2750" s="67"/>
    </row>
    <row r="2751" spans="7:11">
      <c r="G2751" s="67"/>
      <c r="H2751" s="67"/>
      <c r="I2751" s="67"/>
      <c r="J2751" s="67"/>
      <c r="K2751" s="67"/>
    </row>
    <row r="2752" spans="7:11">
      <c r="G2752" s="67"/>
      <c r="H2752" s="67"/>
      <c r="I2752" s="67"/>
      <c r="J2752" s="67"/>
      <c r="K2752" s="67"/>
    </row>
    <row r="2753" spans="7:11">
      <c r="G2753" s="67"/>
      <c r="H2753" s="67"/>
      <c r="I2753" s="67"/>
      <c r="J2753" s="67"/>
      <c r="K2753" s="67"/>
    </row>
    <row r="2754" spans="7:11">
      <c r="G2754" s="67"/>
      <c r="H2754" s="67"/>
      <c r="I2754" s="67"/>
      <c r="J2754" s="67"/>
      <c r="K2754" s="67"/>
    </row>
    <row r="2755" spans="7:11">
      <c r="G2755" s="67"/>
      <c r="H2755" s="67"/>
      <c r="I2755" s="67"/>
      <c r="J2755" s="67"/>
      <c r="K2755" s="67"/>
    </row>
    <row r="2756" spans="7:11">
      <c r="G2756" s="67"/>
      <c r="H2756" s="67"/>
      <c r="I2756" s="67"/>
      <c r="J2756" s="67"/>
      <c r="K2756" s="67"/>
    </row>
    <row r="2757" spans="7:11">
      <c r="G2757" s="67"/>
      <c r="H2757" s="67"/>
      <c r="I2757" s="67"/>
      <c r="J2757" s="67"/>
      <c r="K2757" s="67"/>
    </row>
    <row r="2758" spans="7:11">
      <c r="G2758" s="67"/>
      <c r="H2758" s="67"/>
      <c r="I2758" s="67"/>
      <c r="J2758" s="67"/>
      <c r="K2758" s="67"/>
    </row>
    <row r="2759" spans="7:11">
      <c r="G2759" s="67"/>
      <c r="H2759" s="67"/>
      <c r="I2759" s="67"/>
      <c r="J2759" s="67"/>
      <c r="K2759" s="67"/>
    </row>
    <row r="2760" spans="7:11">
      <c r="G2760" s="67"/>
      <c r="H2760" s="67"/>
      <c r="I2760" s="67"/>
      <c r="J2760" s="67"/>
      <c r="K2760" s="67"/>
    </row>
    <row r="2761" spans="7:11">
      <c r="G2761" s="67"/>
      <c r="H2761" s="67"/>
      <c r="I2761" s="67"/>
      <c r="J2761" s="67"/>
      <c r="K2761" s="67"/>
    </row>
    <row r="2762" spans="7:11">
      <c r="G2762" s="67"/>
      <c r="H2762" s="67"/>
      <c r="I2762" s="67"/>
      <c r="J2762" s="67"/>
      <c r="K2762" s="67"/>
    </row>
    <row r="2763" spans="7:11">
      <c r="G2763" s="67"/>
      <c r="H2763" s="67"/>
      <c r="I2763" s="67"/>
      <c r="J2763" s="67"/>
      <c r="K2763" s="67"/>
    </row>
    <row r="2764" spans="7:11">
      <c r="G2764" s="67"/>
      <c r="H2764" s="67"/>
      <c r="I2764" s="67"/>
      <c r="J2764" s="67"/>
      <c r="K2764" s="67"/>
    </row>
    <row r="2765" spans="7:11">
      <c r="G2765" s="67"/>
      <c r="H2765" s="67"/>
      <c r="I2765" s="67"/>
      <c r="J2765" s="67"/>
      <c r="K2765" s="67"/>
    </row>
    <row r="2766" spans="7:11">
      <c r="G2766" s="67"/>
      <c r="H2766" s="67"/>
      <c r="I2766" s="67"/>
      <c r="J2766" s="67"/>
      <c r="K2766" s="67"/>
    </row>
    <row r="2767" spans="7:11">
      <c r="G2767" s="67"/>
      <c r="H2767" s="67"/>
      <c r="I2767" s="67"/>
      <c r="J2767" s="67"/>
      <c r="K2767" s="67"/>
    </row>
    <row r="2768" spans="7:11">
      <c r="G2768" s="67"/>
      <c r="H2768" s="67"/>
      <c r="I2768" s="67"/>
      <c r="J2768" s="67"/>
      <c r="K2768" s="67"/>
    </row>
    <row r="2769" spans="7:11">
      <c r="G2769" s="67"/>
      <c r="H2769" s="67"/>
      <c r="I2769" s="67"/>
      <c r="J2769" s="67"/>
      <c r="K2769" s="67"/>
    </row>
    <row r="2770" spans="7:11">
      <c r="G2770" s="67"/>
      <c r="H2770" s="67"/>
      <c r="I2770" s="67"/>
      <c r="J2770" s="67"/>
      <c r="K2770" s="67"/>
    </row>
    <row r="2771" spans="7:11">
      <c r="G2771" s="67"/>
      <c r="H2771" s="67"/>
      <c r="I2771" s="67"/>
      <c r="J2771" s="67"/>
      <c r="K2771" s="67"/>
    </row>
    <row r="2772" spans="7:11">
      <c r="G2772" s="67"/>
      <c r="H2772" s="67"/>
      <c r="I2772" s="67"/>
      <c r="J2772" s="67"/>
      <c r="K2772" s="67"/>
    </row>
    <row r="2773" spans="7:11">
      <c r="G2773" s="67"/>
      <c r="H2773" s="67"/>
      <c r="I2773" s="67"/>
      <c r="J2773" s="67"/>
      <c r="K2773" s="67"/>
    </row>
    <row r="2774" spans="7:11">
      <c r="G2774" s="67"/>
      <c r="H2774" s="67"/>
      <c r="I2774" s="67"/>
      <c r="J2774" s="67"/>
      <c r="K2774" s="67"/>
    </row>
    <row r="2775" spans="7:11">
      <c r="G2775" s="67"/>
      <c r="H2775" s="67"/>
      <c r="I2775" s="67"/>
      <c r="J2775" s="67"/>
      <c r="K2775" s="67"/>
    </row>
    <row r="2776" spans="7:11">
      <c r="G2776" s="67"/>
      <c r="H2776" s="67"/>
      <c r="I2776" s="67"/>
      <c r="J2776" s="67"/>
      <c r="K2776" s="67"/>
    </row>
    <row r="2777" spans="7:11">
      <c r="G2777" s="67"/>
      <c r="H2777" s="67"/>
      <c r="I2777" s="67"/>
      <c r="J2777" s="67"/>
      <c r="K2777" s="67"/>
    </row>
    <row r="2778" spans="7:11">
      <c r="G2778" s="67"/>
      <c r="H2778" s="67"/>
      <c r="I2778" s="67"/>
      <c r="J2778" s="67"/>
      <c r="K2778" s="67"/>
    </row>
    <row r="2779" spans="7:11">
      <c r="G2779" s="67"/>
      <c r="H2779" s="67"/>
      <c r="I2779" s="67"/>
      <c r="J2779" s="67"/>
      <c r="K2779" s="67"/>
    </row>
    <row r="2780" spans="7:11">
      <c r="G2780" s="67"/>
      <c r="H2780" s="67"/>
      <c r="I2780" s="67"/>
      <c r="J2780" s="67"/>
      <c r="K2780" s="67"/>
    </row>
    <row r="2781" spans="7:11">
      <c r="G2781" s="67"/>
      <c r="H2781" s="67"/>
      <c r="I2781" s="67"/>
      <c r="J2781" s="67"/>
      <c r="K2781" s="67"/>
    </row>
    <row r="2782" spans="7:11">
      <c r="G2782" s="67"/>
      <c r="H2782" s="67"/>
      <c r="I2782" s="67"/>
      <c r="J2782" s="67"/>
      <c r="K2782" s="67"/>
    </row>
    <row r="2783" spans="7:11">
      <c r="G2783" s="67"/>
      <c r="H2783" s="67"/>
      <c r="I2783" s="67"/>
      <c r="J2783" s="67"/>
      <c r="K2783" s="67"/>
    </row>
    <row r="2784" spans="7:11">
      <c r="G2784" s="67"/>
      <c r="H2784" s="67"/>
      <c r="I2784" s="67"/>
      <c r="J2784" s="67"/>
      <c r="K2784" s="67"/>
    </row>
    <row r="2785" spans="7:11">
      <c r="G2785" s="67"/>
      <c r="H2785" s="67"/>
      <c r="I2785" s="67"/>
      <c r="J2785" s="67"/>
      <c r="K2785" s="67"/>
    </row>
    <row r="2786" spans="7:11">
      <c r="G2786" s="67"/>
      <c r="H2786" s="67"/>
      <c r="I2786" s="67"/>
      <c r="J2786" s="67"/>
      <c r="K2786" s="67"/>
    </row>
    <row r="2787" spans="7:11">
      <c r="G2787" s="67"/>
      <c r="H2787" s="67"/>
      <c r="I2787" s="67"/>
      <c r="J2787" s="67"/>
      <c r="K2787" s="67"/>
    </row>
    <row r="2788" spans="7:11">
      <c r="G2788" s="67"/>
      <c r="H2788" s="67"/>
      <c r="I2788" s="67"/>
      <c r="J2788" s="67"/>
      <c r="K2788" s="67"/>
    </row>
    <row r="2789" spans="7:11">
      <c r="G2789" s="67"/>
      <c r="H2789" s="67"/>
      <c r="I2789" s="67"/>
      <c r="J2789" s="67"/>
      <c r="K2789" s="67"/>
    </row>
    <row r="2790" spans="7:11">
      <c r="G2790" s="67"/>
      <c r="H2790" s="67"/>
      <c r="I2790" s="67"/>
      <c r="J2790" s="67"/>
      <c r="K2790" s="67"/>
    </row>
    <row r="2791" spans="7:11">
      <c r="G2791" s="67"/>
      <c r="H2791" s="67"/>
      <c r="I2791" s="67"/>
      <c r="J2791" s="67"/>
      <c r="K2791" s="67"/>
    </row>
    <row r="2792" spans="7:11">
      <c r="G2792" s="67"/>
      <c r="H2792" s="67"/>
      <c r="I2792" s="67"/>
      <c r="J2792" s="67"/>
      <c r="K2792" s="67"/>
    </row>
    <row r="2793" spans="7:11">
      <c r="G2793" s="67"/>
      <c r="H2793" s="67"/>
      <c r="I2793" s="67"/>
      <c r="J2793" s="67"/>
      <c r="K2793" s="67"/>
    </row>
    <row r="2794" spans="7:11">
      <c r="G2794" s="67"/>
      <c r="H2794" s="67"/>
      <c r="I2794" s="67"/>
      <c r="J2794" s="67"/>
      <c r="K2794" s="67"/>
    </row>
    <row r="2795" spans="7:11">
      <c r="G2795" s="67"/>
      <c r="H2795" s="67"/>
      <c r="I2795" s="67"/>
      <c r="J2795" s="67"/>
      <c r="K2795" s="67"/>
    </row>
    <row r="2796" spans="7:11">
      <c r="G2796" s="67"/>
      <c r="H2796" s="67"/>
      <c r="I2796" s="67"/>
      <c r="J2796" s="67"/>
      <c r="K2796" s="67"/>
    </row>
    <row r="2797" spans="7:11">
      <c r="G2797" s="67"/>
      <c r="H2797" s="67"/>
      <c r="I2797" s="67"/>
      <c r="J2797" s="67"/>
      <c r="K2797" s="67"/>
    </row>
    <row r="2798" spans="7:11">
      <c r="G2798" s="67"/>
      <c r="H2798" s="67"/>
      <c r="I2798" s="67"/>
      <c r="J2798" s="67"/>
      <c r="K2798" s="67"/>
    </row>
    <row r="2799" spans="7:11">
      <c r="G2799" s="67"/>
      <c r="H2799" s="67"/>
      <c r="I2799" s="67"/>
      <c r="J2799" s="67"/>
      <c r="K2799" s="67"/>
    </row>
    <row r="2800" spans="7:11">
      <c r="G2800" s="67"/>
      <c r="H2800" s="67"/>
      <c r="I2800" s="67"/>
      <c r="J2800" s="67"/>
      <c r="K2800" s="67"/>
    </row>
    <row r="2801" spans="7:11">
      <c r="G2801" s="67"/>
      <c r="H2801" s="67"/>
      <c r="I2801" s="67"/>
      <c r="J2801" s="67"/>
      <c r="K2801" s="67"/>
    </row>
    <row r="2802" spans="7:11">
      <c r="G2802" s="67"/>
      <c r="H2802" s="67"/>
      <c r="I2802" s="67"/>
      <c r="J2802" s="67"/>
      <c r="K2802" s="67"/>
    </row>
    <row r="2803" spans="7:11">
      <c r="G2803" s="67"/>
      <c r="H2803" s="67"/>
      <c r="I2803" s="67"/>
      <c r="J2803" s="67"/>
      <c r="K2803" s="67"/>
    </row>
    <row r="2804" spans="7:11">
      <c r="G2804" s="67"/>
      <c r="H2804" s="67"/>
      <c r="I2804" s="67"/>
      <c r="J2804" s="67"/>
      <c r="K2804" s="67"/>
    </row>
    <row r="2805" spans="7:11">
      <c r="G2805" s="67"/>
      <c r="H2805" s="67"/>
      <c r="I2805" s="67"/>
      <c r="J2805" s="67"/>
      <c r="K2805" s="67"/>
    </row>
    <row r="2806" spans="7:11">
      <c r="G2806" s="67"/>
      <c r="H2806" s="67"/>
      <c r="I2806" s="67"/>
      <c r="J2806" s="67"/>
      <c r="K2806" s="67"/>
    </row>
    <row r="2807" spans="7:11">
      <c r="G2807" s="67"/>
      <c r="H2807" s="67"/>
      <c r="I2807" s="67"/>
      <c r="J2807" s="67"/>
      <c r="K2807" s="67"/>
    </row>
    <row r="2808" spans="7:11">
      <c r="G2808" s="67"/>
      <c r="H2808" s="67"/>
      <c r="I2808" s="67"/>
      <c r="J2808" s="67"/>
      <c r="K2808" s="67"/>
    </row>
    <row r="2809" spans="7:11">
      <c r="G2809" s="67"/>
      <c r="H2809" s="67"/>
      <c r="I2809" s="67"/>
      <c r="J2809" s="67"/>
      <c r="K2809" s="67"/>
    </row>
    <row r="2810" spans="7:11">
      <c r="G2810" s="67"/>
      <c r="H2810" s="67"/>
      <c r="I2810" s="67"/>
      <c r="J2810" s="67"/>
      <c r="K2810" s="67"/>
    </row>
    <row r="2811" spans="7:11">
      <c r="G2811" s="67"/>
      <c r="H2811" s="67"/>
      <c r="I2811" s="67"/>
      <c r="J2811" s="67"/>
      <c r="K2811" s="67"/>
    </row>
    <row r="2812" spans="7:11">
      <c r="G2812" s="67"/>
      <c r="H2812" s="67"/>
      <c r="I2812" s="67"/>
      <c r="J2812" s="67"/>
      <c r="K2812" s="67"/>
    </row>
    <row r="2813" spans="7:11">
      <c r="G2813" s="67"/>
      <c r="H2813" s="67"/>
      <c r="I2813" s="67"/>
      <c r="J2813" s="67"/>
      <c r="K2813" s="67"/>
    </row>
    <row r="2814" spans="7:11">
      <c r="G2814" s="67"/>
      <c r="H2814" s="67"/>
      <c r="I2814" s="67"/>
      <c r="J2814" s="67"/>
      <c r="K2814" s="67"/>
    </row>
    <row r="2815" spans="7:11">
      <c r="G2815" s="67"/>
      <c r="H2815" s="67"/>
      <c r="I2815" s="67"/>
      <c r="J2815" s="67"/>
      <c r="K2815" s="67"/>
    </row>
    <row r="2816" spans="7:11">
      <c r="G2816" s="67"/>
      <c r="H2816" s="67"/>
      <c r="I2816" s="67"/>
      <c r="J2816" s="67"/>
      <c r="K2816" s="67"/>
    </row>
    <row r="2817" spans="7:11">
      <c r="G2817" s="67"/>
      <c r="H2817" s="67"/>
      <c r="I2817" s="67"/>
      <c r="J2817" s="67"/>
      <c r="K2817" s="67"/>
    </row>
    <row r="2818" spans="7:11">
      <c r="G2818" s="67"/>
      <c r="H2818" s="67"/>
      <c r="I2818" s="67"/>
      <c r="J2818" s="67"/>
      <c r="K2818" s="67"/>
    </row>
    <row r="2819" spans="7:11">
      <c r="G2819" s="67"/>
      <c r="H2819" s="67"/>
      <c r="I2819" s="67"/>
      <c r="J2819" s="67"/>
      <c r="K2819" s="67"/>
    </row>
    <row r="2820" spans="7:11">
      <c r="G2820" s="67"/>
      <c r="H2820" s="67"/>
      <c r="I2820" s="67"/>
      <c r="J2820" s="67"/>
      <c r="K2820" s="67"/>
    </row>
    <row r="2821" spans="7:11">
      <c r="G2821" s="67"/>
      <c r="H2821" s="67"/>
      <c r="I2821" s="67"/>
      <c r="J2821" s="67"/>
      <c r="K2821" s="67"/>
    </row>
    <row r="2822" spans="7:11">
      <c r="G2822" s="67"/>
      <c r="H2822" s="67"/>
      <c r="I2822" s="67"/>
      <c r="J2822" s="67"/>
      <c r="K2822" s="67"/>
    </row>
    <row r="2823" spans="7:11">
      <c r="G2823" s="67"/>
      <c r="H2823" s="67"/>
      <c r="I2823" s="67"/>
      <c r="J2823" s="67"/>
      <c r="K2823" s="67"/>
    </row>
    <row r="2824" spans="7:11">
      <c r="G2824" s="67"/>
      <c r="H2824" s="67"/>
      <c r="I2824" s="67"/>
      <c r="J2824" s="67"/>
      <c r="K2824" s="67"/>
    </row>
    <row r="2825" spans="7:11">
      <c r="G2825" s="67"/>
      <c r="H2825" s="67"/>
      <c r="I2825" s="67"/>
      <c r="J2825" s="67"/>
      <c r="K2825" s="67"/>
    </row>
    <row r="2826" spans="7:11">
      <c r="G2826" s="67"/>
      <c r="H2826" s="67"/>
      <c r="I2826" s="67"/>
      <c r="J2826" s="67"/>
      <c r="K2826" s="67"/>
    </row>
    <row r="2827" spans="7:11">
      <c r="G2827" s="67"/>
      <c r="H2827" s="67"/>
      <c r="I2827" s="67"/>
      <c r="J2827" s="67"/>
      <c r="K2827" s="67"/>
    </row>
    <row r="2828" spans="7:11">
      <c r="G2828" s="67"/>
      <c r="H2828" s="67"/>
      <c r="I2828" s="67"/>
      <c r="J2828" s="67"/>
      <c r="K2828" s="67"/>
    </row>
    <row r="2829" spans="7:11">
      <c r="G2829" s="67"/>
      <c r="H2829" s="67"/>
      <c r="I2829" s="67"/>
      <c r="J2829" s="67"/>
      <c r="K2829" s="67"/>
    </row>
    <row r="2830" spans="7:11">
      <c r="G2830" s="67"/>
      <c r="H2830" s="67"/>
      <c r="I2830" s="67"/>
      <c r="J2830" s="67"/>
      <c r="K2830" s="67"/>
    </row>
    <row r="2831" spans="7:11">
      <c r="G2831" s="67"/>
      <c r="H2831" s="67"/>
      <c r="I2831" s="67"/>
      <c r="J2831" s="67"/>
      <c r="K2831" s="67"/>
    </row>
    <row r="2832" spans="7:11">
      <c r="G2832" s="67"/>
      <c r="H2832" s="67"/>
      <c r="I2832" s="67"/>
      <c r="J2832" s="67"/>
      <c r="K2832" s="67"/>
    </row>
    <row r="2833" spans="7:11">
      <c r="G2833" s="67"/>
      <c r="H2833" s="67"/>
      <c r="I2833" s="67"/>
      <c r="J2833" s="67"/>
      <c r="K2833" s="67"/>
    </row>
    <row r="2834" spans="7:11">
      <c r="G2834" s="67"/>
      <c r="H2834" s="67"/>
      <c r="I2834" s="67"/>
      <c r="J2834" s="67"/>
      <c r="K2834" s="67"/>
    </row>
    <row r="2835" spans="7:11">
      <c r="G2835" s="67"/>
      <c r="H2835" s="67"/>
      <c r="I2835" s="67"/>
      <c r="J2835" s="67"/>
      <c r="K2835" s="67"/>
    </row>
    <row r="2836" spans="7:11">
      <c r="G2836" s="67"/>
      <c r="H2836" s="67"/>
      <c r="I2836" s="67"/>
      <c r="J2836" s="67"/>
      <c r="K2836" s="67"/>
    </row>
    <row r="2837" spans="7:11">
      <c r="G2837" s="67"/>
      <c r="H2837" s="67"/>
      <c r="I2837" s="67"/>
      <c r="J2837" s="67"/>
      <c r="K2837" s="67"/>
    </row>
    <row r="2838" spans="7:11">
      <c r="G2838" s="67"/>
      <c r="H2838" s="67"/>
      <c r="I2838" s="67"/>
      <c r="J2838" s="67"/>
      <c r="K2838" s="67"/>
    </row>
    <row r="2839" spans="7:11">
      <c r="G2839" s="67"/>
      <c r="H2839" s="67"/>
      <c r="I2839" s="67"/>
      <c r="J2839" s="67"/>
      <c r="K2839" s="67"/>
    </row>
    <row r="2840" spans="7:11">
      <c r="G2840" s="67"/>
      <c r="H2840" s="67"/>
      <c r="I2840" s="67"/>
      <c r="J2840" s="67"/>
      <c r="K2840" s="67"/>
    </row>
    <row r="2841" spans="7:11">
      <c r="G2841" s="67"/>
      <c r="H2841" s="67"/>
      <c r="I2841" s="67"/>
      <c r="J2841" s="67"/>
      <c r="K2841" s="67"/>
    </row>
    <row r="2842" spans="7:11">
      <c r="G2842" s="67"/>
      <c r="H2842" s="67"/>
      <c r="I2842" s="67"/>
      <c r="J2842" s="67"/>
      <c r="K2842" s="67"/>
    </row>
    <row r="2843" spans="7:11">
      <c r="G2843" s="67"/>
      <c r="H2843" s="67"/>
      <c r="I2843" s="67"/>
      <c r="J2843" s="67"/>
      <c r="K2843" s="67"/>
    </row>
    <row r="2844" spans="7:11">
      <c r="G2844" s="67"/>
      <c r="H2844" s="67"/>
      <c r="I2844" s="67"/>
      <c r="J2844" s="67"/>
      <c r="K2844" s="67"/>
    </row>
    <row r="2845" spans="7:11">
      <c r="G2845" s="67"/>
      <c r="H2845" s="67"/>
      <c r="I2845" s="67"/>
      <c r="J2845" s="67"/>
      <c r="K2845" s="67"/>
    </row>
    <row r="2846" spans="7:11">
      <c r="G2846" s="67"/>
      <c r="H2846" s="67"/>
      <c r="I2846" s="67"/>
      <c r="J2846" s="67"/>
      <c r="K2846" s="67"/>
    </row>
    <row r="2847" spans="7:11">
      <c r="G2847" s="67"/>
      <c r="H2847" s="67"/>
      <c r="I2847" s="67"/>
      <c r="J2847" s="67"/>
      <c r="K2847" s="67"/>
    </row>
    <row r="2848" spans="7:11">
      <c r="G2848" s="67"/>
      <c r="H2848" s="67"/>
      <c r="I2848" s="67"/>
      <c r="J2848" s="67"/>
      <c r="K2848" s="67"/>
    </row>
    <row r="2849" spans="7:11">
      <c r="G2849" s="67"/>
      <c r="H2849" s="67"/>
      <c r="I2849" s="67"/>
      <c r="J2849" s="67"/>
      <c r="K2849" s="67"/>
    </row>
    <row r="2850" spans="7:11">
      <c r="G2850" s="67"/>
      <c r="H2850" s="67"/>
      <c r="I2850" s="67"/>
      <c r="J2850" s="67"/>
      <c r="K2850" s="67"/>
    </row>
    <row r="2851" spans="7:11">
      <c r="G2851" s="67"/>
      <c r="H2851" s="67"/>
      <c r="I2851" s="67"/>
      <c r="J2851" s="67"/>
      <c r="K2851" s="67"/>
    </row>
    <row r="2852" spans="7:11">
      <c r="G2852" s="67"/>
      <c r="H2852" s="67"/>
      <c r="I2852" s="67"/>
      <c r="J2852" s="67"/>
      <c r="K2852" s="67"/>
    </row>
    <row r="2853" spans="7:11">
      <c r="G2853" s="67"/>
      <c r="H2853" s="67"/>
      <c r="I2853" s="67"/>
      <c r="J2853" s="67"/>
      <c r="K2853" s="67"/>
    </row>
    <row r="2854" spans="7:11">
      <c r="G2854" s="67"/>
      <c r="H2854" s="67"/>
      <c r="I2854" s="67"/>
      <c r="J2854" s="67"/>
      <c r="K2854" s="67"/>
    </row>
    <row r="2855" spans="7:11">
      <c r="G2855" s="67"/>
      <c r="H2855" s="67"/>
      <c r="I2855" s="67"/>
      <c r="J2855" s="67"/>
      <c r="K2855" s="67"/>
    </row>
    <row r="2856" spans="7:11">
      <c r="G2856" s="67"/>
      <c r="H2856" s="67"/>
      <c r="I2856" s="67"/>
      <c r="J2856" s="67"/>
      <c r="K2856" s="67"/>
    </row>
    <row r="2857" spans="7:11">
      <c r="G2857" s="67"/>
      <c r="H2857" s="67"/>
      <c r="I2857" s="67"/>
      <c r="J2857" s="67"/>
      <c r="K2857" s="67"/>
    </row>
    <row r="2858" spans="7:11">
      <c r="G2858" s="67"/>
      <c r="H2858" s="67"/>
      <c r="I2858" s="67"/>
      <c r="J2858" s="67"/>
      <c r="K2858" s="67"/>
    </row>
    <row r="2859" spans="7:11">
      <c r="G2859" s="67"/>
      <c r="H2859" s="67"/>
      <c r="I2859" s="67"/>
      <c r="J2859" s="67"/>
      <c r="K2859" s="67"/>
    </row>
    <row r="2860" spans="7:11">
      <c r="G2860" s="67"/>
      <c r="H2860" s="67"/>
      <c r="I2860" s="67"/>
      <c r="J2860" s="67"/>
      <c r="K2860" s="67"/>
    </row>
    <row r="2861" spans="7:11">
      <c r="G2861" s="67"/>
      <c r="H2861" s="67"/>
      <c r="I2861" s="67"/>
      <c r="J2861" s="67"/>
      <c r="K2861" s="67"/>
    </row>
    <row r="2862" spans="7:11">
      <c r="G2862" s="67"/>
      <c r="H2862" s="67"/>
      <c r="I2862" s="67"/>
      <c r="J2862" s="67"/>
      <c r="K2862" s="67"/>
    </row>
    <row r="2863" spans="7:11">
      <c r="G2863" s="67"/>
      <c r="H2863" s="67"/>
      <c r="I2863" s="67"/>
      <c r="J2863" s="67"/>
      <c r="K2863" s="67"/>
    </row>
    <row r="2864" spans="7:11">
      <c r="G2864" s="67"/>
      <c r="H2864" s="67"/>
      <c r="I2864" s="67"/>
      <c r="J2864" s="67"/>
      <c r="K2864" s="67"/>
    </row>
    <row r="2865" spans="7:11">
      <c r="G2865" s="67"/>
      <c r="H2865" s="67"/>
      <c r="I2865" s="67"/>
      <c r="J2865" s="67"/>
      <c r="K2865" s="67"/>
    </row>
    <row r="2866" spans="7:11">
      <c r="G2866" s="67"/>
      <c r="H2866" s="67"/>
      <c r="I2866" s="67"/>
      <c r="J2866" s="67"/>
      <c r="K2866" s="67"/>
    </row>
    <row r="2867" spans="7:11">
      <c r="G2867" s="67"/>
      <c r="H2867" s="67"/>
      <c r="I2867" s="67"/>
      <c r="J2867" s="67"/>
      <c r="K2867" s="67"/>
    </row>
    <row r="2868" spans="7:11">
      <c r="G2868" s="67"/>
      <c r="H2868" s="67"/>
      <c r="I2868" s="67"/>
      <c r="J2868" s="67"/>
      <c r="K2868" s="67"/>
    </row>
    <row r="2869" spans="7:11">
      <c r="G2869" s="67"/>
      <c r="H2869" s="67"/>
      <c r="I2869" s="67"/>
      <c r="J2869" s="67"/>
      <c r="K2869" s="67"/>
    </row>
    <row r="2870" spans="7:11">
      <c r="G2870" s="67"/>
      <c r="H2870" s="67"/>
      <c r="I2870" s="67"/>
      <c r="J2870" s="67"/>
      <c r="K2870" s="67"/>
    </row>
    <row r="2871" spans="7:11">
      <c r="G2871" s="67"/>
      <c r="H2871" s="67"/>
      <c r="I2871" s="67"/>
      <c r="J2871" s="67"/>
      <c r="K2871" s="67"/>
    </row>
    <row r="2872" spans="7:11">
      <c r="G2872" s="67"/>
      <c r="H2872" s="67"/>
      <c r="I2872" s="67"/>
      <c r="J2872" s="67"/>
      <c r="K2872" s="67"/>
    </row>
    <row r="2873" spans="7:11">
      <c r="G2873" s="67"/>
      <c r="H2873" s="67"/>
      <c r="I2873" s="67"/>
      <c r="J2873" s="67"/>
      <c r="K2873" s="67"/>
    </row>
    <row r="2874" spans="7:11">
      <c r="G2874" s="67"/>
      <c r="H2874" s="67"/>
      <c r="I2874" s="67"/>
      <c r="J2874" s="67"/>
      <c r="K2874" s="67"/>
    </row>
    <row r="2875" spans="7:11">
      <c r="G2875" s="67"/>
      <c r="H2875" s="67"/>
      <c r="I2875" s="67"/>
      <c r="J2875" s="67"/>
      <c r="K2875" s="67"/>
    </row>
    <row r="2876" spans="7:11">
      <c r="G2876" s="67"/>
      <c r="H2876" s="67"/>
      <c r="I2876" s="67"/>
      <c r="J2876" s="67"/>
      <c r="K2876" s="67"/>
    </row>
    <row r="2877" spans="7:11">
      <c r="G2877" s="67"/>
      <c r="H2877" s="67"/>
      <c r="I2877" s="67"/>
      <c r="J2877" s="67"/>
      <c r="K2877" s="67"/>
    </row>
    <row r="2878" spans="7:11">
      <c r="G2878" s="67"/>
      <c r="H2878" s="67"/>
      <c r="I2878" s="67"/>
      <c r="J2878" s="67"/>
      <c r="K2878" s="67"/>
    </row>
    <row r="2879" spans="7:11">
      <c r="G2879" s="67"/>
      <c r="H2879" s="67"/>
      <c r="I2879" s="67"/>
      <c r="J2879" s="67"/>
      <c r="K2879" s="67"/>
    </row>
    <row r="2880" spans="7:11">
      <c r="G2880" s="67"/>
      <c r="H2880" s="67"/>
      <c r="I2880" s="67"/>
      <c r="J2880" s="67"/>
      <c r="K2880" s="67"/>
    </row>
    <row r="2881" spans="7:11">
      <c r="G2881" s="67"/>
      <c r="H2881" s="67"/>
      <c r="I2881" s="67"/>
      <c r="J2881" s="67"/>
      <c r="K2881" s="67"/>
    </row>
    <row r="2882" spans="7:11">
      <c r="G2882" s="67"/>
      <c r="H2882" s="67"/>
      <c r="I2882" s="67"/>
      <c r="J2882" s="67"/>
      <c r="K2882" s="67"/>
    </row>
    <row r="2883" spans="7:11">
      <c r="G2883" s="67"/>
      <c r="H2883" s="67"/>
      <c r="I2883" s="67"/>
      <c r="J2883" s="67"/>
      <c r="K2883" s="67"/>
    </row>
    <row r="2884" spans="7:11">
      <c r="G2884" s="67"/>
      <c r="H2884" s="67"/>
      <c r="I2884" s="67"/>
      <c r="J2884" s="67"/>
      <c r="K2884" s="67"/>
    </row>
    <row r="2885" spans="7:11">
      <c r="G2885" s="67"/>
      <c r="H2885" s="67"/>
      <c r="I2885" s="67"/>
      <c r="J2885" s="67"/>
      <c r="K2885" s="67"/>
    </row>
    <row r="2886" spans="7:11">
      <c r="G2886" s="67"/>
      <c r="H2886" s="67"/>
      <c r="I2886" s="67"/>
      <c r="J2886" s="67"/>
      <c r="K2886" s="67"/>
    </row>
    <row r="2887" spans="7:11">
      <c r="G2887" s="67"/>
      <c r="H2887" s="67"/>
      <c r="I2887" s="67"/>
      <c r="J2887" s="67"/>
      <c r="K2887" s="67"/>
    </row>
    <row r="2888" spans="7:11">
      <c r="G2888" s="67"/>
      <c r="H2888" s="67"/>
      <c r="I2888" s="67"/>
      <c r="J2888" s="67"/>
      <c r="K2888" s="67"/>
    </row>
    <row r="2889" spans="7:11">
      <c r="G2889" s="67"/>
      <c r="H2889" s="67"/>
      <c r="I2889" s="67"/>
      <c r="J2889" s="67"/>
      <c r="K2889" s="67"/>
    </row>
    <row r="2890" spans="7:11">
      <c r="G2890" s="67"/>
      <c r="H2890" s="67"/>
      <c r="I2890" s="67"/>
      <c r="J2890" s="67"/>
      <c r="K2890" s="67"/>
    </row>
    <row r="2891" spans="7:11">
      <c r="G2891" s="67"/>
      <c r="H2891" s="67"/>
      <c r="I2891" s="67"/>
      <c r="J2891" s="67"/>
      <c r="K2891" s="67"/>
    </row>
    <row r="2892" spans="7:11">
      <c r="G2892" s="67"/>
      <c r="H2892" s="67"/>
      <c r="I2892" s="67"/>
      <c r="J2892" s="67"/>
      <c r="K2892" s="67"/>
    </row>
    <row r="2893" spans="7:11">
      <c r="G2893" s="67"/>
      <c r="H2893" s="67"/>
      <c r="I2893" s="67"/>
      <c r="J2893" s="67"/>
      <c r="K2893" s="67"/>
    </row>
    <row r="2894" spans="7:11">
      <c r="G2894" s="67"/>
      <c r="H2894" s="67"/>
      <c r="I2894" s="67"/>
      <c r="J2894" s="67"/>
      <c r="K2894" s="67"/>
    </row>
    <row r="2895" spans="7:11">
      <c r="G2895" s="67"/>
      <c r="H2895" s="67"/>
      <c r="I2895" s="67"/>
      <c r="J2895" s="67"/>
      <c r="K2895" s="67"/>
    </row>
    <row r="2896" spans="7:11">
      <c r="G2896" s="67"/>
      <c r="H2896" s="67"/>
      <c r="I2896" s="67"/>
      <c r="J2896" s="67"/>
      <c r="K2896" s="67"/>
    </row>
    <row r="2897" spans="7:11">
      <c r="G2897" s="67"/>
      <c r="H2897" s="67"/>
      <c r="I2897" s="67"/>
      <c r="J2897" s="67"/>
      <c r="K2897" s="67"/>
    </row>
    <row r="2898" spans="7:11">
      <c r="G2898" s="67"/>
      <c r="H2898" s="67"/>
      <c r="I2898" s="67"/>
      <c r="J2898" s="67"/>
      <c r="K2898" s="67"/>
    </row>
    <row r="2899" spans="7:11">
      <c r="G2899" s="67"/>
      <c r="H2899" s="67"/>
      <c r="I2899" s="67"/>
      <c r="J2899" s="67"/>
      <c r="K2899" s="67"/>
    </row>
    <row r="2900" spans="7:11">
      <c r="G2900" s="67"/>
      <c r="H2900" s="67"/>
      <c r="I2900" s="67"/>
      <c r="J2900" s="67"/>
      <c r="K2900" s="67"/>
    </row>
    <row r="2901" spans="7:11">
      <c r="G2901" s="67"/>
      <c r="H2901" s="67"/>
      <c r="I2901" s="67"/>
      <c r="J2901" s="67"/>
      <c r="K2901" s="67"/>
    </row>
    <row r="2902" spans="7:11">
      <c r="G2902" s="67"/>
      <c r="H2902" s="67"/>
      <c r="I2902" s="67"/>
      <c r="J2902" s="67"/>
      <c r="K2902" s="67"/>
    </row>
    <row r="2903" spans="7:11">
      <c r="G2903" s="67"/>
      <c r="H2903" s="67"/>
      <c r="I2903" s="67"/>
      <c r="J2903" s="67"/>
      <c r="K2903" s="67"/>
    </row>
    <row r="2904" spans="7:11">
      <c r="G2904" s="67"/>
      <c r="H2904" s="67"/>
      <c r="I2904" s="67"/>
      <c r="J2904" s="67"/>
      <c r="K2904" s="67"/>
    </row>
    <row r="2905" spans="7:11">
      <c r="G2905" s="67"/>
      <c r="H2905" s="67"/>
      <c r="I2905" s="67"/>
      <c r="J2905" s="67"/>
      <c r="K2905" s="67"/>
    </row>
    <row r="2906" spans="7:11">
      <c r="G2906" s="67"/>
      <c r="H2906" s="67"/>
      <c r="I2906" s="67"/>
      <c r="J2906" s="67"/>
      <c r="K2906" s="67"/>
    </row>
    <row r="2907" spans="7:11">
      <c r="G2907" s="67"/>
      <c r="H2907" s="67"/>
      <c r="I2907" s="67"/>
      <c r="J2907" s="67"/>
      <c r="K2907" s="67"/>
    </row>
    <row r="2908" spans="7:11">
      <c r="G2908" s="67"/>
      <c r="H2908" s="67"/>
      <c r="I2908" s="67"/>
      <c r="J2908" s="67"/>
      <c r="K2908" s="67"/>
    </row>
    <row r="2909" spans="7:11">
      <c r="G2909" s="67"/>
      <c r="H2909" s="67"/>
      <c r="I2909" s="67"/>
      <c r="J2909" s="67"/>
      <c r="K2909" s="67"/>
    </row>
    <row r="2910" spans="7:11">
      <c r="G2910" s="67"/>
      <c r="H2910" s="67"/>
      <c r="I2910" s="67"/>
      <c r="J2910" s="67"/>
      <c r="K2910" s="67"/>
    </row>
    <row r="2911" spans="7:11">
      <c r="G2911" s="67"/>
      <c r="H2911" s="67"/>
      <c r="I2911" s="67"/>
      <c r="J2911" s="67"/>
      <c r="K2911" s="67"/>
    </row>
    <row r="2912" spans="7:11">
      <c r="G2912" s="67"/>
      <c r="H2912" s="67"/>
      <c r="I2912" s="67"/>
      <c r="J2912" s="67"/>
      <c r="K2912" s="67"/>
    </row>
    <row r="2913" spans="7:11">
      <c r="G2913" s="67"/>
      <c r="H2913" s="67"/>
      <c r="I2913" s="67"/>
      <c r="J2913" s="67"/>
      <c r="K2913" s="67"/>
    </row>
    <row r="2914" spans="7:11">
      <c r="G2914" s="67"/>
      <c r="H2914" s="67"/>
      <c r="I2914" s="67"/>
      <c r="J2914" s="67"/>
      <c r="K2914" s="67"/>
    </row>
    <row r="2915" spans="7:11">
      <c r="G2915" s="67"/>
      <c r="H2915" s="67"/>
      <c r="I2915" s="67"/>
      <c r="J2915" s="67"/>
      <c r="K2915" s="67"/>
    </row>
    <row r="2916" spans="7:11">
      <c r="G2916" s="67"/>
      <c r="H2916" s="67"/>
      <c r="I2916" s="67"/>
      <c r="J2916" s="67"/>
      <c r="K2916" s="67"/>
    </row>
    <row r="2917" spans="7:11">
      <c r="G2917" s="67"/>
      <c r="H2917" s="67"/>
      <c r="I2917" s="67"/>
      <c r="J2917" s="67"/>
      <c r="K2917" s="67"/>
    </row>
    <row r="2918" spans="7:11">
      <c r="G2918" s="67"/>
      <c r="H2918" s="67"/>
      <c r="I2918" s="67"/>
      <c r="J2918" s="67"/>
      <c r="K2918" s="67"/>
    </row>
    <row r="2919" spans="7:11">
      <c r="G2919" s="67"/>
      <c r="H2919" s="67"/>
      <c r="I2919" s="67"/>
      <c r="J2919" s="67"/>
      <c r="K2919" s="67"/>
    </row>
    <row r="2920" spans="7:11">
      <c r="G2920" s="67"/>
      <c r="H2920" s="67"/>
      <c r="I2920" s="67"/>
      <c r="J2920" s="67"/>
      <c r="K2920" s="67"/>
    </row>
    <row r="2921" spans="7:11">
      <c r="G2921" s="67"/>
      <c r="H2921" s="67"/>
      <c r="I2921" s="67"/>
      <c r="J2921" s="67"/>
      <c r="K2921" s="67"/>
    </row>
    <row r="2922" spans="7:11">
      <c r="G2922" s="67"/>
      <c r="H2922" s="67"/>
      <c r="I2922" s="67"/>
      <c r="J2922" s="67"/>
      <c r="K2922" s="67"/>
    </row>
    <row r="2923" spans="7:11">
      <c r="G2923" s="67"/>
      <c r="H2923" s="67"/>
      <c r="I2923" s="67"/>
      <c r="J2923" s="67"/>
      <c r="K2923" s="67"/>
    </row>
    <row r="2924" spans="7:11">
      <c r="G2924" s="67"/>
      <c r="H2924" s="67"/>
      <c r="I2924" s="67"/>
      <c r="J2924" s="67"/>
      <c r="K2924" s="67"/>
    </row>
    <row r="2925" spans="7:11">
      <c r="G2925" s="67"/>
      <c r="H2925" s="67"/>
      <c r="I2925" s="67"/>
      <c r="J2925" s="67"/>
      <c r="K2925" s="67"/>
    </row>
    <row r="2926" spans="7:11">
      <c r="G2926" s="67"/>
      <c r="H2926" s="67"/>
      <c r="I2926" s="67"/>
      <c r="J2926" s="67"/>
      <c r="K2926" s="67"/>
    </row>
    <row r="2927" spans="7:11">
      <c r="G2927" s="67"/>
      <c r="H2927" s="67"/>
      <c r="I2927" s="67"/>
      <c r="J2927" s="67"/>
      <c r="K2927" s="67"/>
    </row>
    <row r="2928" spans="7:11">
      <c r="G2928" s="67"/>
      <c r="H2928" s="67"/>
      <c r="I2928" s="67"/>
      <c r="J2928" s="67"/>
      <c r="K2928" s="67"/>
    </row>
    <row r="2929" spans="7:11">
      <c r="G2929" s="67"/>
      <c r="H2929" s="67"/>
      <c r="I2929" s="67"/>
      <c r="J2929" s="67"/>
      <c r="K2929" s="67"/>
    </row>
    <row r="2930" spans="7:11">
      <c r="G2930" s="67"/>
      <c r="H2930" s="67"/>
      <c r="I2930" s="67"/>
      <c r="J2930" s="67"/>
      <c r="K2930" s="67"/>
    </row>
    <row r="2931" spans="7:11">
      <c r="G2931" s="67"/>
      <c r="H2931" s="67"/>
      <c r="I2931" s="67"/>
      <c r="J2931" s="67"/>
      <c r="K2931" s="67"/>
    </row>
    <row r="2932" spans="7:11">
      <c r="G2932" s="67"/>
      <c r="H2932" s="67"/>
      <c r="I2932" s="67"/>
      <c r="J2932" s="67"/>
      <c r="K2932" s="67"/>
    </row>
    <row r="2933" spans="7:11">
      <c r="G2933" s="67"/>
      <c r="H2933" s="67"/>
      <c r="I2933" s="67"/>
      <c r="J2933" s="67"/>
      <c r="K2933" s="67"/>
    </row>
    <row r="2934" spans="7:11">
      <c r="G2934" s="67"/>
      <c r="H2934" s="67"/>
      <c r="I2934" s="67"/>
      <c r="J2934" s="67"/>
      <c r="K2934" s="67"/>
    </row>
    <row r="2935" spans="7:11">
      <c r="G2935" s="67"/>
      <c r="H2935" s="67"/>
      <c r="I2935" s="67"/>
      <c r="J2935" s="67"/>
      <c r="K2935" s="67"/>
    </row>
    <row r="2936" spans="7:11">
      <c r="G2936" s="67"/>
      <c r="H2936" s="67"/>
      <c r="I2936" s="67"/>
      <c r="J2936" s="67"/>
      <c r="K2936" s="67"/>
    </row>
    <row r="2937" spans="7:11">
      <c r="G2937" s="67"/>
      <c r="H2937" s="67"/>
      <c r="I2937" s="67"/>
      <c r="J2937" s="67"/>
      <c r="K2937" s="67"/>
    </row>
    <row r="2938" spans="7:11">
      <c r="G2938" s="67"/>
      <c r="H2938" s="67"/>
      <c r="I2938" s="67"/>
      <c r="J2938" s="67"/>
      <c r="K2938" s="67"/>
    </row>
    <row r="2939" spans="7:11">
      <c r="G2939" s="67"/>
      <c r="H2939" s="67"/>
      <c r="I2939" s="67"/>
      <c r="J2939" s="67"/>
      <c r="K2939" s="67"/>
    </row>
    <row r="2940" spans="7:11">
      <c r="G2940" s="67"/>
      <c r="H2940" s="67"/>
      <c r="I2940" s="67"/>
      <c r="J2940" s="67"/>
      <c r="K2940" s="67"/>
    </row>
    <row r="2941" spans="7:11">
      <c r="G2941" s="67"/>
      <c r="H2941" s="67"/>
      <c r="I2941" s="67"/>
      <c r="J2941" s="67"/>
      <c r="K2941" s="67"/>
    </row>
    <row r="2942" spans="7:11">
      <c r="G2942" s="67"/>
      <c r="H2942" s="67"/>
      <c r="I2942" s="67"/>
      <c r="J2942" s="67"/>
      <c r="K2942" s="67"/>
    </row>
    <row r="2943" spans="7:11">
      <c r="G2943" s="67"/>
      <c r="H2943" s="67"/>
      <c r="I2943" s="67"/>
      <c r="J2943" s="67"/>
      <c r="K2943" s="67"/>
    </row>
    <row r="2944" spans="7:11">
      <c r="G2944" s="67"/>
      <c r="H2944" s="67"/>
      <c r="I2944" s="67"/>
      <c r="J2944" s="67"/>
      <c r="K2944" s="67"/>
    </row>
    <row r="2945" spans="7:11">
      <c r="G2945" s="67"/>
      <c r="H2945" s="67"/>
      <c r="I2945" s="67"/>
      <c r="J2945" s="67"/>
      <c r="K2945" s="67"/>
    </row>
    <row r="2946" spans="7:11">
      <c r="G2946" s="67"/>
      <c r="H2946" s="67"/>
      <c r="I2946" s="67"/>
      <c r="J2946" s="67"/>
      <c r="K2946" s="67"/>
    </row>
    <row r="2947" spans="7:11">
      <c r="G2947" s="67"/>
      <c r="H2947" s="67"/>
      <c r="I2947" s="67"/>
      <c r="J2947" s="67"/>
      <c r="K2947" s="67"/>
    </row>
    <row r="2948" spans="7:11">
      <c r="G2948" s="67"/>
      <c r="H2948" s="67"/>
      <c r="I2948" s="67"/>
      <c r="J2948" s="67"/>
      <c r="K2948" s="67"/>
    </row>
    <row r="2949" spans="7:11">
      <c r="G2949" s="67"/>
      <c r="H2949" s="67"/>
      <c r="I2949" s="67"/>
      <c r="J2949" s="67"/>
      <c r="K2949" s="67"/>
    </row>
    <row r="2950" spans="7:11">
      <c r="G2950" s="67"/>
      <c r="H2950" s="67"/>
      <c r="I2950" s="67"/>
      <c r="J2950" s="67"/>
      <c r="K2950" s="67"/>
    </row>
    <row r="2951" spans="7:11">
      <c r="G2951" s="67"/>
      <c r="H2951" s="67"/>
      <c r="I2951" s="67"/>
      <c r="J2951" s="67"/>
      <c r="K2951" s="67"/>
    </row>
    <row r="2952" spans="7:11">
      <c r="G2952" s="67"/>
      <c r="H2952" s="67"/>
      <c r="I2952" s="67"/>
      <c r="J2952" s="67"/>
      <c r="K2952" s="67"/>
    </row>
    <row r="2953" spans="7:11">
      <c r="G2953" s="67"/>
      <c r="H2953" s="67"/>
      <c r="I2953" s="67"/>
      <c r="J2953" s="67"/>
      <c r="K2953" s="67"/>
    </row>
    <row r="2954" spans="7:11">
      <c r="G2954" s="67"/>
      <c r="H2954" s="67"/>
      <c r="I2954" s="67"/>
      <c r="J2954" s="67"/>
      <c r="K2954" s="67"/>
    </row>
    <row r="2955" spans="7:11">
      <c r="G2955" s="67"/>
      <c r="H2955" s="67"/>
      <c r="I2955" s="67"/>
      <c r="J2955" s="67"/>
      <c r="K2955" s="67"/>
    </row>
    <row r="2956" spans="7:11">
      <c r="G2956" s="67"/>
      <c r="H2956" s="67"/>
      <c r="I2956" s="67"/>
      <c r="J2956" s="67"/>
      <c r="K2956" s="67"/>
    </row>
    <row r="2957" spans="7:11">
      <c r="G2957" s="67"/>
      <c r="H2957" s="67"/>
      <c r="I2957" s="67"/>
      <c r="J2957" s="67"/>
      <c r="K2957" s="67"/>
    </row>
    <row r="2958" spans="7:11">
      <c r="G2958" s="67"/>
      <c r="H2958" s="67"/>
      <c r="I2958" s="67"/>
      <c r="J2958" s="67"/>
      <c r="K2958" s="67"/>
    </row>
    <row r="2959" spans="7:11">
      <c r="G2959" s="67"/>
      <c r="H2959" s="67"/>
      <c r="I2959" s="67"/>
      <c r="J2959" s="67"/>
      <c r="K2959" s="67"/>
    </row>
    <row r="2960" spans="7:11">
      <c r="G2960" s="67"/>
      <c r="H2960" s="67"/>
      <c r="I2960" s="67"/>
      <c r="J2960" s="67"/>
      <c r="K2960" s="67"/>
    </row>
    <row r="2961" spans="7:11">
      <c r="G2961" s="67"/>
      <c r="H2961" s="67"/>
      <c r="I2961" s="67"/>
      <c r="J2961" s="67"/>
      <c r="K2961" s="67"/>
    </row>
    <row r="2962" spans="7:11">
      <c r="G2962" s="67"/>
      <c r="H2962" s="67"/>
      <c r="I2962" s="67"/>
      <c r="J2962" s="67"/>
      <c r="K2962" s="67"/>
    </row>
    <row r="2963" spans="7:11">
      <c r="G2963" s="67"/>
      <c r="H2963" s="67"/>
      <c r="I2963" s="67"/>
      <c r="J2963" s="67"/>
      <c r="K2963" s="67"/>
    </row>
    <row r="2964" spans="7:11">
      <c r="G2964" s="67"/>
      <c r="H2964" s="67"/>
      <c r="I2964" s="67"/>
      <c r="J2964" s="67"/>
      <c r="K2964" s="67"/>
    </row>
    <row r="2965" spans="7:11">
      <c r="G2965" s="67"/>
      <c r="H2965" s="67"/>
      <c r="I2965" s="67"/>
      <c r="J2965" s="67"/>
      <c r="K2965" s="67"/>
    </row>
    <row r="2966" spans="7:11">
      <c r="G2966" s="67"/>
      <c r="H2966" s="67"/>
      <c r="I2966" s="67"/>
      <c r="J2966" s="67"/>
      <c r="K2966" s="67"/>
    </row>
    <row r="2967" spans="7:11">
      <c r="G2967" s="67"/>
      <c r="H2967" s="67"/>
      <c r="I2967" s="67"/>
      <c r="J2967" s="67"/>
      <c r="K2967" s="67"/>
    </row>
    <row r="2968" spans="7:11">
      <c r="G2968" s="67"/>
      <c r="H2968" s="67"/>
      <c r="I2968" s="67"/>
      <c r="J2968" s="67"/>
      <c r="K2968" s="67"/>
    </row>
    <row r="2969" spans="7:11">
      <c r="G2969" s="67"/>
      <c r="H2969" s="67"/>
      <c r="I2969" s="67"/>
      <c r="J2969" s="67"/>
      <c r="K2969" s="67"/>
    </row>
    <row r="2970" spans="7:11">
      <c r="G2970" s="67"/>
      <c r="H2970" s="67"/>
      <c r="I2970" s="67"/>
      <c r="J2970" s="67"/>
      <c r="K2970" s="67"/>
    </row>
    <row r="2971" spans="7:11">
      <c r="G2971" s="67"/>
      <c r="H2971" s="67"/>
      <c r="I2971" s="67"/>
      <c r="J2971" s="67"/>
      <c r="K2971" s="67"/>
    </row>
    <row r="2972" spans="7:11">
      <c r="G2972" s="67"/>
      <c r="H2972" s="67"/>
      <c r="I2972" s="67"/>
      <c r="J2972" s="67"/>
      <c r="K2972" s="67"/>
    </row>
    <row r="2973" spans="7:11">
      <c r="G2973" s="67"/>
      <c r="H2973" s="67"/>
      <c r="I2973" s="67"/>
      <c r="J2973" s="67"/>
      <c r="K2973" s="67"/>
    </row>
    <row r="2974" spans="7:11">
      <c r="G2974" s="67"/>
      <c r="H2974" s="67"/>
      <c r="I2974" s="67"/>
      <c r="J2974" s="67"/>
      <c r="K2974" s="67"/>
    </row>
    <row r="2975" spans="7:11">
      <c r="G2975" s="67"/>
      <c r="H2975" s="67"/>
      <c r="I2975" s="67"/>
      <c r="J2975" s="67"/>
      <c r="K2975" s="67"/>
    </row>
    <row r="2976" spans="7:11">
      <c r="G2976" s="67"/>
      <c r="H2976" s="67"/>
      <c r="I2976" s="67"/>
      <c r="J2976" s="67"/>
      <c r="K2976" s="67"/>
    </row>
    <row r="2977" spans="7:11">
      <c r="G2977" s="67"/>
      <c r="H2977" s="67"/>
      <c r="I2977" s="67"/>
      <c r="J2977" s="67"/>
      <c r="K2977" s="67"/>
    </row>
    <row r="2978" spans="7:11">
      <c r="G2978" s="67"/>
      <c r="H2978" s="67"/>
      <c r="I2978" s="67"/>
      <c r="J2978" s="67"/>
      <c r="K2978" s="67"/>
    </row>
    <row r="2979" spans="7:11">
      <c r="G2979" s="67"/>
      <c r="H2979" s="67"/>
      <c r="I2979" s="67"/>
      <c r="J2979" s="67"/>
      <c r="K2979" s="67"/>
    </row>
    <row r="2980" spans="7:11">
      <c r="G2980" s="67"/>
      <c r="H2980" s="67"/>
      <c r="I2980" s="67"/>
      <c r="J2980" s="67"/>
      <c r="K2980" s="67"/>
    </row>
    <row r="2981" spans="7:11">
      <c r="G2981" s="67"/>
      <c r="H2981" s="67"/>
      <c r="I2981" s="67"/>
      <c r="J2981" s="67"/>
      <c r="K2981" s="67"/>
    </row>
    <row r="2982" spans="7:11">
      <c r="G2982" s="67"/>
      <c r="H2982" s="67"/>
      <c r="I2982" s="67"/>
      <c r="J2982" s="67"/>
      <c r="K2982" s="67"/>
    </row>
    <row r="2983" spans="7:11">
      <c r="G2983" s="67"/>
      <c r="H2983" s="67"/>
      <c r="I2983" s="67"/>
      <c r="J2983" s="67"/>
      <c r="K2983" s="67"/>
    </row>
    <row r="2984" spans="7:11">
      <c r="G2984" s="67"/>
      <c r="H2984" s="67"/>
      <c r="I2984" s="67"/>
      <c r="J2984" s="67"/>
      <c r="K2984" s="67"/>
    </row>
    <row r="2985" spans="7:11">
      <c r="G2985" s="67"/>
      <c r="H2985" s="67"/>
      <c r="I2985" s="67"/>
      <c r="J2985" s="67"/>
      <c r="K2985" s="67"/>
    </row>
    <row r="2986" spans="7:11">
      <c r="G2986" s="67"/>
      <c r="H2986" s="67"/>
      <c r="I2986" s="67"/>
      <c r="J2986" s="67"/>
      <c r="K2986" s="67"/>
    </row>
    <row r="2987" spans="7:11">
      <c r="G2987" s="67"/>
      <c r="H2987" s="67"/>
      <c r="I2987" s="67"/>
      <c r="J2987" s="67"/>
      <c r="K2987" s="67"/>
    </row>
    <row r="2988" spans="7:11">
      <c r="G2988" s="67"/>
      <c r="H2988" s="67"/>
      <c r="I2988" s="67"/>
      <c r="J2988" s="67"/>
      <c r="K2988" s="67"/>
    </row>
    <row r="2989" spans="7:11">
      <c r="G2989" s="67"/>
      <c r="H2989" s="67"/>
      <c r="I2989" s="67"/>
      <c r="J2989" s="67"/>
      <c r="K2989" s="67"/>
    </row>
    <row r="2990" spans="7:11">
      <c r="G2990" s="67"/>
      <c r="H2990" s="67"/>
      <c r="I2990" s="67"/>
      <c r="J2990" s="67"/>
      <c r="K2990" s="67"/>
    </row>
    <row r="2991" spans="7:11">
      <c r="G2991" s="67"/>
      <c r="H2991" s="67"/>
      <c r="I2991" s="67"/>
      <c r="J2991" s="67"/>
      <c r="K2991" s="67"/>
    </row>
    <row r="2992" spans="7:11">
      <c r="G2992" s="67"/>
      <c r="H2992" s="67"/>
      <c r="I2992" s="67"/>
      <c r="J2992" s="67"/>
      <c r="K2992" s="67"/>
    </row>
    <row r="2993" spans="7:11">
      <c r="G2993" s="67"/>
      <c r="H2993" s="67"/>
      <c r="I2993" s="67"/>
      <c r="J2993" s="67"/>
      <c r="K2993" s="67"/>
    </row>
    <row r="2994" spans="7:11">
      <c r="G2994" s="67"/>
      <c r="H2994" s="67"/>
      <c r="I2994" s="67"/>
      <c r="J2994" s="67"/>
      <c r="K2994" s="67"/>
    </row>
    <row r="2995" spans="7:11">
      <c r="G2995" s="67"/>
      <c r="H2995" s="67"/>
      <c r="I2995" s="67"/>
      <c r="J2995" s="67"/>
      <c r="K2995" s="67"/>
    </row>
    <row r="2996" spans="7:11">
      <c r="G2996" s="67"/>
      <c r="H2996" s="67"/>
      <c r="I2996" s="67"/>
      <c r="J2996" s="67"/>
      <c r="K2996" s="67"/>
    </row>
    <row r="2997" spans="7:11">
      <c r="G2997" s="67"/>
      <c r="H2997" s="67"/>
      <c r="I2997" s="67"/>
      <c r="J2997" s="67"/>
      <c r="K2997" s="67"/>
    </row>
    <row r="2998" spans="7:11">
      <c r="G2998" s="67"/>
      <c r="H2998" s="67"/>
      <c r="I2998" s="67"/>
      <c r="J2998" s="67"/>
      <c r="K2998" s="67"/>
    </row>
    <row r="2999" spans="7:11">
      <c r="G2999" s="67"/>
      <c r="H2999" s="67"/>
      <c r="I2999" s="67"/>
      <c r="J2999" s="67"/>
      <c r="K2999" s="67"/>
    </row>
    <row r="3000" spans="7:11">
      <c r="G3000" s="67"/>
      <c r="H3000" s="67"/>
      <c r="I3000" s="67"/>
      <c r="J3000" s="67"/>
      <c r="K3000" s="67"/>
    </row>
    <row r="3001" spans="7:11">
      <c r="G3001" s="67"/>
      <c r="H3001" s="67"/>
      <c r="I3001" s="67"/>
      <c r="J3001" s="67"/>
      <c r="K3001" s="67"/>
    </row>
    <row r="3002" spans="7:11">
      <c r="G3002" s="67"/>
      <c r="H3002" s="67"/>
      <c r="I3002" s="67"/>
      <c r="J3002" s="67"/>
      <c r="K3002" s="67"/>
    </row>
    <row r="3003" spans="7:11">
      <c r="G3003" s="67"/>
      <c r="H3003" s="67"/>
      <c r="I3003" s="67"/>
      <c r="J3003" s="67"/>
      <c r="K3003" s="67"/>
    </row>
    <row r="3004" spans="7:11">
      <c r="G3004" s="67"/>
      <c r="H3004" s="67"/>
      <c r="I3004" s="67"/>
      <c r="J3004" s="67"/>
      <c r="K3004" s="67"/>
    </row>
    <row r="3005" spans="7:11">
      <c r="G3005" s="67"/>
      <c r="H3005" s="67"/>
      <c r="I3005" s="67"/>
      <c r="J3005" s="67"/>
      <c r="K3005" s="67"/>
    </row>
    <row r="3006" spans="7:11">
      <c r="G3006" s="67"/>
      <c r="H3006" s="67"/>
      <c r="I3006" s="67"/>
      <c r="J3006" s="67"/>
      <c r="K3006" s="67"/>
    </row>
    <row r="3007" spans="7:11">
      <c r="G3007" s="67"/>
      <c r="H3007" s="67"/>
      <c r="I3007" s="67"/>
      <c r="J3007" s="67"/>
      <c r="K3007" s="67"/>
    </row>
    <row r="3008" spans="7:11">
      <c r="G3008" s="67"/>
      <c r="H3008" s="67"/>
      <c r="I3008" s="67"/>
      <c r="J3008" s="67"/>
      <c r="K3008" s="67"/>
    </row>
    <row r="3009" spans="7:11">
      <c r="G3009" s="67"/>
      <c r="H3009" s="67"/>
      <c r="I3009" s="67"/>
      <c r="J3009" s="67"/>
      <c r="K3009" s="67"/>
    </row>
    <row r="3010" spans="7:11">
      <c r="G3010" s="67"/>
      <c r="H3010" s="67"/>
      <c r="I3010" s="67"/>
      <c r="J3010" s="67"/>
      <c r="K3010" s="67"/>
    </row>
    <row r="3011" spans="7:11">
      <c r="G3011" s="67"/>
      <c r="H3011" s="67"/>
      <c r="I3011" s="67"/>
      <c r="J3011" s="67"/>
      <c r="K3011" s="67"/>
    </row>
    <row r="3012" spans="7:11">
      <c r="G3012" s="67"/>
      <c r="H3012" s="67"/>
      <c r="I3012" s="67"/>
      <c r="J3012" s="67"/>
      <c r="K3012" s="67"/>
    </row>
    <row r="3013" spans="7:11">
      <c r="G3013" s="67"/>
      <c r="H3013" s="67"/>
      <c r="I3013" s="67"/>
      <c r="J3013" s="67"/>
      <c r="K3013" s="67"/>
    </row>
    <row r="3014" spans="7:11">
      <c r="G3014" s="67"/>
      <c r="H3014" s="67"/>
      <c r="I3014" s="67"/>
      <c r="J3014" s="67"/>
      <c r="K3014" s="67"/>
    </row>
    <row r="3015" spans="7:11">
      <c r="G3015" s="67"/>
      <c r="H3015" s="67"/>
      <c r="I3015" s="67"/>
      <c r="J3015" s="67"/>
      <c r="K3015" s="67"/>
    </row>
    <row r="3016" spans="7:11">
      <c r="G3016" s="67"/>
      <c r="H3016" s="67"/>
      <c r="I3016" s="67"/>
      <c r="J3016" s="67"/>
      <c r="K3016" s="67"/>
    </row>
    <row r="3017" spans="7:11">
      <c r="G3017" s="67"/>
      <c r="H3017" s="67"/>
      <c r="I3017" s="67"/>
      <c r="J3017" s="67"/>
      <c r="K3017" s="67"/>
    </row>
    <row r="3018" spans="7:11">
      <c r="G3018" s="67"/>
      <c r="H3018" s="67"/>
      <c r="I3018" s="67"/>
      <c r="J3018" s="67"/>
      <c r="K3018" s="67"/>
    </row>
    <row r="3019" spans="7:11">
      <c r="G3019" s="67"/>
      <c r="H3019" s="67"/>
      <c r="I3019" s="67"/>
      <c r="J3019" s="67"/>
      <c r="K3019" s="67"/>
    </row>
    <row r="3020" spans="7:11">
      <c r="G3020" s="67"/>
      <c r="H3020" s="67"/>
      <c r="I3020" s="67"/>
      <c r="J3020" s="67"/>
      <c r="K3020" s="67"/>
    </row>
    <row r="3021" spans="7:11">
      <c r="G3021" s="67"/>
      <c r="H3021" s="67"/>
      <c r="I3021" s="67"/>
      <c r="J3021" s="67"/>
      <c r="K3021" s="67"/>
    </row>
    <row r="3022" spans="7:11">
      <c r="G3022" s="67"/>
      <c r="H3022" s="67"/>
      <c r="I3022" s="67"/>
      <c r="J3022" s="67"/>
      <c r="K3022" s="67"/>
    </row>
    <row r="3023" spans="7:11">
      <c r="G3023" s="67"/>
      <c r="H3023" s="67"/>
      <c r="I3023" s="67"/>
      <c r="J3023" s="67"/>
      <c r="K3023" s="67"/>
    </row>
    <row r="3024" spans="7:11">
      <c r="G3024" s="67"/>
      <c r="H3024" s="67"/>
      <c r="I3024" s="67"/>
      <c r="J3024" s="67"/>
      <c r="K3024" s="67"/>
    </row>
    <row r="3025" spans="7:11">
      <c r="G3025" s="67"/>
      <c r="H3025" s="67"/>
      <c r="I3025" s="67"/>
      <c r="J3025" s="67"/>
      <c r="K3025" s="67"/>
    </row>
    <row r="3026" spans="7:11">
      <c r="G3026" s="67"/>
      <c r="H3026" s="67"/>
      <c r="I3026" s="67"/>
      <c r="J3026" s="67"/>
      <c r="K3026" s="67"/>
    </row>
    <row r="3027" spans="7:11">
      <c r="G3027" s="67"/>
      <c r="H3027" s="67"/>
      <c r="I3027" s="67"/>
      <c r="J3027" s="67"/>
      <c r="K3027" s="67"/>
    </row>
    <row r="3028" spans="7:11">
      <c r="G3028" s="67"/>
      <c r="H3028" s="67"/>
      <c r="I3028" s="67"/>
      <c r="J3028" s="67"/>
      <c r="K3028" s="67"/>
    </row>
    <row r="3029" spans="7:11">
      <c r="G3029" s="67"/>
      <c r="H3029" s="67"/>
      <c r="I3029" s="67"/>
      <c r="J3029" s="67"/>
      <c r="K3029" s="67"/>
    </row>
    <row r="3030" spans="7:11">
      <c r="G3030" s="67"/>
      <c r="H3030" s="67"/>
      <c r="I3030" s="67"/>
      <c r="J3030" s="67"/>
      <c r="K3030" s="67"/>
    </row>
    <row r="3031" spans="7:11">
      <c r="G3031" s="67"/>
      <c r="H3031" s="67"/>
      <c r="I3031" s="67"/>
      <c r="J3031" s="67"/>
      <c r="K3031" s="67"/>
    </row>
    <row r="3032" spans="7:11">
      <c r="G3032" s="67"/>
      <c r="H3032" s="67"/>
      <c r="I3032" s="67"/>
      <c r="J3032" s="67"/>
      <c r="K3032" s="67"/>
    </row>
    <row r="3033" spans="7:11">
      <c r="G3033" s="67"/>
      <c r="H3033" s="67"/>
      <c r="I3033" s="67"/>
      <c r="J3033" s="67"/>
      <c r="K3033" s="67"/>
    </row>
    <row r="3034" spans="7:11">
      <c r="G3034" s="67"/>
      <c r="H3034" s="67"/>
      <c r="I3034" s="67"/>
      <c r="J3034" s="67"/>
      <c r="K3034" s="67"/>
    </row>
    <row r="3035" spans="7:11">
      <c r="G3035" s="67"/>
      <c r="H3035" s="67"/>
      <c r="I3035" s="67"/>
      <c r="J3035" s="67"/>
      <c r="K3035" s="67"/>
    </row>
    <row r="3036" spans="7:11">
      <c r="G3036" s="67"/>
      <c r="H3036" s="67"/>
      <c r="I3036" s="67"/>
      <c r="J3036" s="67"/>
      <c r="K3036" s="67"/>
    </row>
    <row r="3037" spans="7:11">
      <c r="G3037" s="67"/>
      <c r="H3037" s="67"/>
      <c r="I3037" s="67"/>
      <c r="J3037" s="67"/>
      <c r="K3037" s="67"/>
    </row>
    <row r="3038" spans="7:11">
      <c r="G3038" s="67"/>
      <c r="H3038" s="67"/>
      <c r="I3038" s="67"/>
      <c r="J3038" s="67"/>
      <c r="K3038" s="67"/>
    </row>
    <row r="3039" spans="7:11">
      <c r="G3039" s="67"/>
      <c r="H3039" s="67"/>
      <c r="I3039" s="67"/>
      <c r="J3039" s="67"/>
      <c r="K3039" s="67"/>
    </row>
  </sheetData>
  <phoneticPr fontId="0" type="noConversion"/>
  <pageMargins left="0.59055118110236227" right="0.59055118110236227" top="0.78740157480314965" bottom="0.67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59"/>
  <sheetViews>
    <sheetView zoomScaleNormal="100" workbookViewId="0"/>
  </sheetViews>
  <sheetFormatPr defaultRowHeight="12.5"/>
  <cols>
    <col min="1" max="1" width="19.1796875" customWidth="1"/>
    <col min="2" max="2" width="30.453125" customWidth="1"/>
    <col min="3" max="3" width="15.6328125" customWidth="1"/>
    <col min="4" max="4" width="13.36328125" customWidth="1"/>
    <col min="5" max="5" width="8.81640625" customWidth="1"/>
    <col min="8" max="8" width="11.453125" style="6" customWidth="1"/>
    <col min="9" max="10" width="10.1796875" style="6" customWidth="1"/>
    <col min="13" max="13" width="12.453125" customWidth="1"/>
  </cols>
  <sheetData>
    <row r="1" spans="1:13" ht="18">
      <c r="A1" s="701" t="s">
        <v>1173</v>
      </c>
      <c r="B1" s="17" t="s">
        <v>4325</v>
      </c>
      <c r="C1" s="8"/>
      <c r="D1" s="8"/>
      <c r="E1" s="17"/>
      <c r="F1" s="8"/>
      <c r="G1" s="8"/>
      <c r="H1" s="1151"/>
      <c r="I1" s="8"/>
      <c r="J1" s="493"/>
      <c r="K1" s="493"/>
      <c r="L1" s="493"/>
      <c r="M1" s="512"/>
    </row>
    <row r="2" spans="1:13" ht="25.25" customHeight="1" thickBot="1">
      <c r="A2" s="204"/>
      <c r="B2" s="205"/>
      <c r="C2" s="205"/>
      <c r="D2" s="205"/>
      <c r="E2" s="206"/>
      <c r="F2" s="206"/>
      <c r="G2" s="205"/>
      <c r="H2" s="1152"/>
      <c r="I2" s="205"/>
      <c r="J2" s="494"/>
      <c r="K2" s="494"/>
      <c r="L2" s="494"/>
      <c r="M2" s="513"/>
    </row>
    <row r="3" spans="1:13" ht="39.5" thickBot="1">
      <c r="A3" s="221" t="s">
        <v>3565</v>
      </c>
      <c r="B3" s="220" t="s">
        <v>81</v>
      </c>
      <c r="C3" s="61" t="s">
        <v>807</v>
      </c>
      <c r="D3" s="61" t="s">
        <v>717</v>
      </c>
      <c r="E3" s="61" t="s">
        <v>94</v>
      </c>
      <c r="F3" s="61" t="s">
        <v>95</v>
      </c>
      <c r="G3" s="61" t="s">
        <v>89</v>
      </c>
      <c r="H3" s="356" t="s">
        <v>93</v>
      </c>
      <c r="I3" s="61" t="s">
        <v>88</v>
      </c>
      <c r="J3" s="674" t="s">
        <v>1184</v>
      </c>
      <c r="K3" s="559" t="s">
        <v>2711</v>
      </c>
      <c r="L3" s="104" t="s">
        <v>1305</v>
      </c>
      <c r="M3" s="514" t="s">
        <v>3824</v>
      </c>
    </row>
    <row r="4" spans="1:13" ht="13.5" thickTop="1">
      <c r="A4" s="726" t="s">
        <v>3557</v>
      </c>
      <c r="B4" s="717"/>
      <c r="C4" s="717"/>
      <c r="D4" s="717"/>
      <c r="E4" s="717"/>
      <c r="F4" s="717"/>
      <c r="G4" s="717"/>
      <c r="H4" s="1158"/>
      <c r="I4" s="717"/>
      <c r="J4" s="1159"/>
      <c r="K4" s="1158"/>
      <c r="L4" s="717"/>
      <c r="M4" s="814"/>
    </row>
    <row r="5" spans="1:13" ht="13">
      <c r="A5" s="1788">
        <v>10240700</v>
      </c>
      <c r="B5" s="712" t="s">
        <v>3560</v>
      </c>
      <c r="C5" s="247" t="s">
        <v>3562</v>
      </c>
      <c r="D5" s="247" t="s">
        <v>5094</v>
      </c>
      <c r="E5" s="1789">
        <v>3.2</v>
      </c>
      <c r="F5" s="1790">
        <v>356</v>
      </c>
      <c r="G5" s="1790">
        <v>4.5</v>
      </c>
      <c r="H5" s="1542">
        <v>4366.0781999999999</v>
      </c>
      <c r="I5" s="2366">
        <f t="shared" ref="I5:I12" si="0">H5/G5</f>
        <v>970.2396</v>
      </c>
      <c r="J5" s="2367">
        <f>I5*(1-(VLOOKUP($A5,'Cennik numeryczny'!$A$2:$N$1462,14,FALSE)))</f>
        <v>970.2396</v>
      </c>
      <c r="K5" s="713" t="str">
        <f>VLOOKUP($A5,'Cennik numeryczny'!$A$2:$K$1857,10,FALSE)</f>
        <v>C</v>
      </c>
      <c r="L5" s="1790">
        <f>VLOOKUP($A5,'Cennik numeryczny'!$A$2:$K$1857,11,FALSE)</f>
        <v>4.5</v>
      </c>
      <c r="M5" s="552" t="s">
        <v>3825</v>
      </c>
    </row>
    <row r="6" spans="1:13" ht="13.5" thickBot="1">
      <c r="A6" s="1836">
        <v>10241100</v>
      </c>
      <c r="B6" s="720"/>
      <c r="C6" s="251"/>
      <c r="D6" s="251"/>
      <c r="E6" s="1837">
        <v>4</v>
      </c>
      <c r="F6" s="996">
        <v>356</v>
      </c>
      <c r="G6" s="996">
        <v>4.5</v>
      </c>
      <c r="H6" s="2368">
        <v>4230</v>
      </c>
      <c r="I6" s="2479">
        <f t="shared" si="0"/>
        <v>940</v>
      </c>
      <c r="J6" s="2480">
        <f>I6*(1-(VLOOKUP($A6,'Cennik numeryczny'!$A$2:$N$1462,14,FALSE)))</f>
        <v>940</v>
      </c>
      <c r="K6" s="721" t="str">
        <f>VLOOKUP($A6,'Cennik numeryczny'!$A$2:$K$1857,10,FALSE)</f>
        <v>C</v>
      </c>
      <c r="L6" s="996">
        <f>VLOOKUP($A6,'Cennik numeryczny'!$A$2:$K$1857,11,FALSE)</f>
        <v>4.5</v>
      </c>
      <c r="M6" s="1838" t="s">
        <v>3825</v>
      </c>
    </row>
    <row r="7" spans="1:13" ht="13.5" thickTop="1">
      <c r="A7" s="1788">
        <v>10242700</v>
      </c>
      <c r="B7" s="712" t="s">
        <v>3559</v>
      </c>
      <c r="C7" s="247" t="s">
        <v>3563</v>
      </c>
      <c r="D7" s="247" t="s">
        <v>5095</v>
      </c>
      <c r="E7" s="1789">
        <v>3.2</v>
      </c>
      <c r="F7" s="1790">
        <v>356</v>
      </c>
      <c r="G7" s="1790">
        <v>4.5</v>
      </c>
      <c r="H7" s="1542">
        <v>4197.6000000000004</v>
      </c>
      <c r="I7" s="2366">
        <f t="shared" si="0"/>
        <v>932.80000000000007</v>
      </c>
      <c r="J7" s="2367">
        <f>I7*(1-(VLOOKUP($A7,'Cennik numeryczny'!$A$2:$N$1462,14,FALSE)))</f>
        <v>932.80000000000007</v>
      </c>
      <c r="K7" s="713" t="str">
        <f>VLOOKUP($A7,'Cennik numeryczny'!$A$2:$K$1857,10,FALSE)</f>
        <v>C</v>
      </c>
      <c r="L7" s="1790">
        <f>VLOOKUP($A7,'Cennik numeryczny'!$A$2:$K$1857,11,FALSE)</f>
        <v>4.5</v>
      </c>
      <c r="M7" s="552" t="s">
        <v>3825</v>
      </c>
    </row>
    <row r="8" spans="1:13" ht="13">
      <c r="A8" s="1788">
        <v>10243100</v>
      </c>
      <c r="B8" s="712"/>
      <c r="C8" s="247"/>
      <c r="D8" s="247"/>
      <c r="E8" s="1789">
        <v>4</v>
      </c>
      <c r="F8" s="1790">
        <v>356</v>
      </c>
      <c r="G8" s="1790">
        <v>4.5</v>
      </c>
      <c r="H8" s="1542">
        <v>4395.6000000000004</v>
      </c>
      <c r="I8" s="2366">
        <f t="shared" si="0"/>
        <v>976.80000000000007</v>
      </c>
      <c r="J8" s="2367">
        <f>I8*(1-(VLOOKUP($A8,'Cennik numeryczny'!$A$2:$N$1462,14,FALSE)))</f>
        <v>976.80000000000007</v>
      </c>
      <c r="K8" s="713" t="str">
        <f>VLOOKUP($A8,'Cennik numeryczny'!$A$2:$K$1857,10,FALSE)</f>
        <v>C</v>
      </c>
      <c r="L8" s="1790">
        <f>VLOOKUP($A8,'Cennik numeryczny'!$A$2:$K$1857,11,FALSE)</f>
        <v>4.5</v>
      </c>
      <c r="M8" s="552" t="s">
        <v>3825</v>
      </c>
    </row>
    <row r="9" spans="1:13" ht="13.5" thickBot="1">
      <c r="A9" s="1796">
        <v>10243500</v>
      </c>
      <c r="B9" s="327"/>
      <c r="C9" s="251"/>
      <c r="D9" s="251"/>
      <c r="E9" s="1797">
        <v>4.8</v>
      </c>
      <c r="F9" s="1798">
        <v>356</v>
      </c>
      <c r="G9" s="1798">
        <v>4.5</v>
      </c>
      <c r="H9" s="2368">
        <v>3365.5841999999998</v>
      </c>
      <c r="I9" s="2369">
        <f t="shared" si="0"/>
        <v>747.9076</v>
      </c>
      <c r="J9" s="2370">
        <f>I9*(1-(VLOOKUP($A9,'Cennik numeryczny'!$A$2:$N$1462,14,FALSE)))</f>
        <v>747.9076</v>
      </c>
      <c r="K9" s="604" t="str">
        <f>VLOOKUP($A9,'Cennik numeryczny'!$A$2:$K$1857,10,FALSE)</f>
        <v>C</v>
      </c>
      <c r="L9" s="1798">
        <f>VLOOKUP($A9,'Cennik numeryczny'!$A$2:$K$1857,11,FALSE)</f>
        <v>4.5</v>
      </c>
      <c r="M9" s="1800" t="s">
        <v>3825</v>
      </c>
    </row>
    <row r="10" spans="1:13" ht="13.5" thickTop="1">
      <c r="A10" s="1839">
        <v>812101205125</v>
      </c>
      <c r="B10" s="712" t="s">
        <v>3561</v>
      </c>
      <c r="C10" s="247" t="s">
        <v>3564</v>
      </c>
      <c r="D10" s="247" t="s">
        <v>5096</v>
      </c>
      <c r="E10" s="1789">
        <v>3.2</v>
      </c>
      <c r="F10" s="1790">
        <v>356</v>
      </c>
      <c r="G10" s="1790">
        <v>4.5</v>
      </c>
      <c r="H10" s="1542">
        <v>4999.5</v>
      </c>
      <c r="I10" s="2366">
        <f t="shared" si="0"/>
        <v>1111</v>
      </c>
      <c r="J10" s="2367">
        <f>I10*(1-(VLOOKUP($A10,'Cennik numeryczny'!$A$2:$N$1462,14,FALSE)))</f>
        <v>1111</v>
      </c>
      <c r="K10" s="713" t="str">
        <f>VLOOKUP($A10,'Cennik numeryczny'!$A$2:$K$1857,10,FALSE)</f>
        <v>C</v>
      </c>
      <c r="L10" s="1790">
        <f>VLOOKUP($A10,'Cennik numeryczny'!$A$2:$K$1857,11,FALSE)</f>
        <v>4.5</v>
      </c>
      <c r="M10" s="552" t="s">
        <v>3825</v>
      </c>
    </row>
    <row r="11" spans="1:13" ht="13">
      <c r="A11" s="1840">
        <v>812101205156</v>
      </c>
      <c r="B11" s="326"/>
      <c r="C11" s="247"/>
      <c r="D11" s="247"/>
      <c r="E11" s="1793">
        <v>4</v>
      </c>
      <c r="F11" s="1794">
        <v>356</v>
      </c>
      <c r="G11" s="1794">
        <v>4.5</v>
      </c>
      <c r="H11" s="1542">
        <v>4158</v>
      </c>
      <c r="I11" s="2371">
        <f t="shared" si="0"/>
        <v>924</v>
      </c>
      <c r="J11" s="2614">
        <f>I11*(1-(VLOOKUP($A11,'Cennik numeryczny'!$A$2:$N$1462,14,FALSE)))</f>
        <v>924</v>
      </c>
      <c r="K11" s="603" t="str">
        <f>VLOOKUP($A11,'Cennik numeryczny'!$A$2:$K$1857,10,FALSE)</f>
        <v>C</v>
      </c>
      <c r="L11" s="1794">
        <f>VLOOKUP($A11,'Cennik numeryczny'!$A$2:$K$1857,11,FALSE)</f>
        <v>4.5</v>
      </c>
      <c r="M11" s="553" t="s">
        <v>3825</v>
      </c>
    </row>
    <row r="12" spans="1:13" ht="13.5" thickBot="1">
      <c r="A12" s="1796">
        <v>11889200</v>
      </c>
      <c r="B12" s="327"/>
      <c r="C12" s="251"/>
      <c r="D12" s="251"/>
      <c r="E12" s="1797">
        <v>4.8</v>
      </c>
      <c r="F12" s="1798">
        <v>356</v>
      </c>
      <c r="G12" s="1798">
        <v>4.5</v>
      </c>
      <c r="H12" s="2368">
        <v>4316.4990000000007</v>
      </c>
      <c r="I12" s="2369">
        <f t="shared" si="0"/>
        <v>959.22200000000021</v>
      </c>
      <c r="J12" s="2370">
        <f>I12*(1-(VLOOKUP($A12,'Cennik numeryczny'!$A$2:$N$1462,14,FALSE)))</f>
        <v>959.22200000000021</v>
      </c>
      <c r="K12" s="604" t="str">
        <f>VLOOKUP($A12,'Cennik numeryczny'!$A$2:$K$1857,10,FALSE)</f>
        <v>C</v>
      </c>
      <c r="L12" s="1798">
        <f>VLOOKUP($A12,'Cennik numeryczny'!$A$2:$K$1857,11,FALSE)</f>
        <v>4.5</v>
      </c>
      <c r="M12" s="1800" t="s">
        <v>3825</v>
      </c>
    </row>
    <row r="13" spans="1:13" ht="13.5" thickTop="1">
      <c r="A13" s="1841" t="s">
        <v>3558</v>
      </c>
      <c r="B13" s="718"/>
      <c r="C13" s="717"/>
      <c r="D13" s="717"/>
      <c r="E13" s="1842"/>
      <c r="F13" s="1843"/>
      <c r="G13" s="1843"/>
      <c r="H13" s="2481"/>
      <c r="I13" s="2482"/>
      <c r="J13" s="2482"/>
      <c r="K13" s="719"/>
      <c r="L13" s="1843"/>
      <c r="M13" s="1844"/>
    </row>
    <row r="14" spans="1:13" ht="13">
      <c r="A14" s="1788">
        <v>11361100</v>
      </c>
      <c r="B14" s="712" t="s">
        <v>3559</v>
      </c>
      <c r="C14" s="247" t="s">
        <v>3570</v>
      </c>
      <c r="D14" s="247" t="s">
        <v>5097</v>
      </c>
      <c r="E14" s="1789">
        <v>3.2</v>
      </c>
      <c r="F14" s="1790">
        <v>356</v>
      </c>
      <c r="G14" s="1790">
        <v>2.2999999999999998</v>
      </c>
      <c r="H14" s="1542">
        <v>2640</v>
      </c>
      <c r="I14" s="2366">
        <f>H14/G14</f>
        <v>1147.8260869565217</v>
      </c>
      <c r="J14" s="2367">
        <f>I14*(1-(VLOOKUP($A14,'Cennik numeryczny'!$A$2:$N$1462,14,FALSE)))</f>
        <v>1147.8260869565217</v>
      </c>
      <c r="K14" s="713" t="str">
        <f>VLOOKUP($A14,'Cennik numeryczny'!$A$2:$K$1857,10,FALSE)</f>
        <v>A</v>
      </c>
      <c r="L14" s="1790">
        <f>VLOOKUP($A14,'Cennik numeryczny'!$A$2:$K$1857,11,FALSE)</f>
        <v>2.2999999999999998</v>
      </c>
      <c r="M14" s="552" t="s">
        <v>3829</v>
      </c>
    </row>
    <row r="15" spans="1:13" ht="13">
      <c r="A15" s="1788">
        <v>11347200</v>
      </c>
      <c r="B15" s="712"/>
      <c r="C15" s="247"/>
      <c r="D15" s="247"/>
      <c r="E15" s="1789">
        <v>4</v>
      </c>
      <c r="F15" s="1790">
        <v>356</v>
      </c>
      <c r="G15" s="1790">
        <v>2.2999999999999998</v>
      </c>
      <c r="H15" s="1542">
        <v>2180</v>
      </c>
      <c r="I15" s="2366">
        <f>H15/G15</f>
        <v>947.82608695652186</v>
      </c>
      <c r="J15" s="2367">
        <f>I15*(1-(VLOOKUP($A15,'Cennik numeryczny'!$A$2:$N$1462,14,FALSE)))</f>
        <v>947.82608695652186</v>
      </c>
      <c r="K15" s="713" t="str">
        <f>VLOOKUP($A15,'Cennik numeryczny'!$A$2:$K$1857,10,FALSE)</f>
        <v>C</v>
      </c>
      <c r="L15" s="1790">
        <f>VLOOKUP($A15,'Cennik numeryczny'!$A$2:$K$1857,11,FALSE)</f>
        <v>2.2999999999999998</v>
      </c>
      <c r="M15" s="552" t="s">
        <v>3829</v>
      </c>
    </row>
    <row r="16" spans="1:13" ht="13.5" thickBot="1">
      <c r="A16" s="1796">
        <v>11259600</v>
      </c>
      <c r="B16" s="327"/>
      <c r="C16" s="251"/>
      <c r="D16" s="251"/>
      <c r="E16" s="1797">
        <v>4.8</v>
      </c>
      <c r="F16" s="1798">
        <v>356</v>
      </c>
      <c r="G16" s="1798">
        <v>2.2999999999999998</v>
      </c>
      <c r="H16" s="2368">
        <v>2103.15</v>
      </c>
      <c r="I16" s="2369">
        <f>H16/G16</f>
        <v>914.41304347826099</v>
      </c>
      <c r="J16" s="2370">
        <f>I16*(1-(VLOOKUP($A16,'Cennik numeryczny'!$A$2:$N$1462,14,FALSE)))</f>
        <v>914.41304347826099</v>
      </c>
      <c r="K16" s="604" t="str">
        <f>VLOOKUP($A16,'Cennik numeryczny'!$A$2:$K$1857,10,FALSE)</f>
        <v>C</v>
      </c>
      <c r="L16" s="1798">
        <f>VLOOKUP($A16,'Cennik numeryczny'!$A$2:$K$1857,11,FALSE)</f>
        <v>2.2999999999999998</v>
      </c>
      <c r="M16" s="1800" t="s">
        <v>3829</v>
      </c>
    </row>
    <row r="17" spans="1:15" ht="14" thickTop="1" thickBot="1">
      <c r="A17" s="1839">
        <v>812101105125</v>
      </c>
      <c r="B17" s="712" t="s">
        <v>3561</v>
      </c>
      <c r="C17" s="247" t="s">
        <v>3571</v>
      </c>
      <c r="D17" s="247" t="s">
        <v>5098</v>
      </c>
      <c r="E17" s="1789">
        <v>3.2</v>
      </c>
      <c r="F17" s="1790">
        <v>356</v>
      </c>
      <c r="G17" s="1790">
        <v>2.2999999999999998</v>
      </c>
      <c r="H17" s="1542">
        <v>3140</v>
      </c>
      <c r="I17" s="2366">
        <f>H17/G17</f>
        <v>1365.217391304348</v>
      </c>
      <c r="J17" s="2367">
        <f>I17*(1-(VLOOKUP($A17,'Cennik numeryczny'!$A$2:$N$1462,14,FALSE)))</f>
        <v>1365.217391304348</v>
      </c>
      <c r="K17" s="713" t="str">
        <f>VLOOKUP($A17,'Cennik numeryczny'!$A$2:$K$1857,10,FALSE)</f>
        <v>C</v>
      </c>
      <c r="L17" s="1790">
        <f>VLOOKUP($A17,'Cennik numeryczny'!$A$2:$K$1857,11,FALSE)</f>
        <v>2.2999999999999998</v>
      </c>
      <c r="M17" s="552" t="s">
        <v>3829</v>
      </c>
    </row>
    <row r="18" spans="1:15" ht="13.5" thickTop="1">
      <c r="A18" s="1841" t="s">
        <v>171</v>
      </c>
      <c r="B18" s="718"/>
      <c r="C18" s="717"/>
      <c r="D18" s="717"/>
      <c r="E18" s="1842"/>
      <c r="F18" s="1843"/>
      <c r="G18" s="1843"/>
      <c r="H18" s="2481"/>
      <c r="I18" s="2482"/>
      <c r="J18" s="2482"/>
      <c r="K18" s="719"/>
      <c r="L18" s="1843"/>
      <c r="M18" s="1844"/>
    </row>
    <row r="19" spans="1:15" ht="13.5" thickBot="1">
      <c r="A19" s="1845">
        <v>810222182062</v>
      </c>
      <c r="B19" s="722" t="s">
        <v>3566</v>
      </c>
      <c r="C19" s="723" t="s">
        <v>3572</v>
      </c>
      <c r="D19" s="723" t="s">
        <v>5099</v>
      </c>
      <c r="E19" s="1797">
        <v>1.6</v>
      </c>
      <c r="F19" s="1846" t="s">
        <v>602</v>
      </c>
      <c r="G19" s="1798">
        <v>11.3</v>
      </c>
      <c r="H19" s="2388">
        <v>15400</v>
      </c>
      <c r="I19" s="2369">
        <f t="shared" ref="I19:I26" si="1">H19/G19</f>
        <v>1362.8318584070796</v>
      </c>
      <c r="J19" s="2370">
        <f>I19*(1-(VLOOKUP($A19,'Cennik numeryczny'!$A$2:$N$1462,14,FALSE)))</f>
        <v>1362.8318584070796</v>
      </c>
      <c r="K19" s="604" t="str">
        <f>VLOOKUP($A19,'Cennik numeryczny'!$A$2:$K$1857,10,FALSE)</f>
        <v>C</v>
      </c>
      <c r="L19" s="1798">
        <f>VLOOKUP($A19,'Cennik numeryczny'!$A$2:$K$1857,11,FALSE)</f>
        <v>11.3</v>
      </c>
      <c r="M19" s="1800" t="s">
        <v>3825</v>
      </c>
    </row>
    <row r="20" spans="1:15" ht="13.5" thickTop="1">
      <c r="A20" s="1839">
        <v>810722182045</v>
      </c>
      <c r="B20" s="712" t="s">
        <v>3567</v>
      </c>
      <c r="C20" s="247" t="s">
        <v>3573</v>
      </c>
      <c r="D20" s="247" t="s">
        <v>5100</v>
      </c>
      <c r="E20" s="1789">
        <v>1.2</v>
      </c>
      <c r="F20" s="1847" t="s">
        <v>602</v>
      </c>
      <c r="G20" s="1790">
        <v>11.3</v>
      </c>
      <c r="H20" s="1542">
        <v>15040.64</v>
      </c>
      <c r="I20" s="2366">
        <f t="shared" si="1"/>
        <v>1331.030088495575</v>
      </c>
      <c r="J20" s="2367">
        <f>I20*(1-(VLOOKUP($A20,'Cennik numeryczny'!$A$2:$N$1462,14,FALSE)))</f>
        <v>1331.030088495575</v>
      </c>
      <c r="K20" s="713" t="str">
        <f>VLOOKUP($A20,'Cennik numeryczny'!$A$2:$K$1857,10,FALSE)</f>
        <v>C</v>
      </c>
      <c r="L20" s="1790">
        <f>VLOOKUP($A20,'Cennik numeryczny'!$A$2:$K$1857,11,FALSE)</f>
        <v>11.3</v>
      </c>
      <c r="M20" s="552" t="s">
        <v>3825</v>
      </c>
    </row>
    <row r="21" spans="1:15" ht="13.5" thickBot="1">
      <c r="A21" s="1845">
        <v>810722182062</v>
      </c>
      <c r="B21" s="327"/>
      <c r="C21" s="251"/>
      <c r="D21" s="251"/>
      <c r="E21" s="1797">
        <v>1.6</v>
      </c>
      <c r="F21" s="1848" t="s">
        <v>602</v>
      </c>
      <c r="G21" s="1798">
        <v>11.3</v>
      </c>
      <c r="H21" s="2368">
        <v>14403.12</v>
      </c>
      <c r="I21" s="2369">
        <f t="shared" si="1"/>
        <v>1274.6123893805309</v>
      </c>
      <c r="J21" s="2370">
        <f>I21*(1-(VLOOKUP($A21,'Cennik numeryczny'!$A$2:$N$1462,14,FALSE)))</f>
        <v>1274.6123893805309</v>
      </c>
      <c r="K21" s="604" t="str">
        <f>VLOOKUP($A21,'Cennik numeryczny'!$A$2:$K$1857,10,FALSE)</f>
        <v>C</v>
      </c>
      <c r="L21" s="1798">
        <f>VLOOKUP($A21,'Cennik numeryczny'!$A$2:$K$1857,11,FALSE)</f>
        <v>11.3</v>
      </c>
      <c r="M21" s="1800" t="s">
        <v>3825</v>
      </c>
    </row>
    <row r="22" spans="1:15" ht="14" thickTop="1" thickBot="1">
      <c r="A22" s="1849">
        <v>810602184094</v>
      </c>
      <c r="B22" s="327" t="s">
        <v>3574</v>
      </c>
      <c r="C22" s="251" t="s">
        <v>3573</v>
      </c>
      <c r="D22" s="251" t="s">
        <v>5100</v>
      </c>
      <c r="E22" s="1837">
        <v>2.4</v>
      </c>
      <c r="F22" s="1846" t="s">
        <v>602</v>
      </c>
      <c r="G22" s="996">
        <v>22.7</v>
      </c>
      <c r="H22" s="2368">
        <v>28200</v>
      </c>
      <c r="I22" s="2479">
        <f t="shared" si="1"/>
        <v>1242.2907488986784</v>
      </c>
      <c r="J22" s="2480">
        <f>I22*(1-(VLOOKUP($A22,'Cennik numeryczny'!$A$2:$N$1462,14,FALSE)))</f>
        <v>1242.2907488986784</v>
      </c>
      <c r="K22" s="721" t="str">
        <f>VLOOKUP($A22,'Cennik numeryczny'!$A$2:$K$1857,10,FALSE)</f>
        <v>C</v>
      </c>
      <c r="L22" s="996">
        <f>VLOOKUP($A22,'Cennik numeryczny'!$A$2:$K$1857,11,FALSE)</f>
        <v>136.19999999999999</v>
      </c>
      <c r="M22" s="1838" t="s">
        <v>3825</v>
      </c>
    </row>
    <row r="23" spans="1:15" ht="14" thickTop="1" thickBot="1">
      <c r="A23" s="1850">
        <v>811222182062</v>
      </c>
      <c r="B23" s="724" t="s">
        <v>3568</v>
      </c>
      <c r="C23" s="725" t="s">
        <v>3575</v>
      </c>
      <c r="D23" s="725" t="s">
        <v>5099</v>
      </c>
      <c r="E23" s="1851">
        <v>1.6</v>
      </c>
      <c r="F23" s="1846" t="s">
        <v>602</v>
      </c>
      <c r="G23" s="1852">
        <v>11.3</v>
      </c>
      <c r="H23" s="2483">
        <v>15040</v>
      </c>
      <c r="I23" s="2484">
        <f t="shared" si="1"/>
        <v>1330.9734513274336</v>
      </c>
      <c r="J23" s="2523">
        <f>I23*(1-(VLOOKUP($A23,'Cennik numeryczny'!$A$2:$N$1462,14,FALSE)))</f>
        <v>1330.9734513274336</v>
      </c>
      <c r="K23" s="1853" t="str">
        <f>VLOOKUP($A23,'Cennik numeryczny'!$A$2:$K$1857,10,FALSE)</f>
        <v>C</v>
      </c>
      <c r="L23" s="1852">
        <f>VLOOKUP($A23,'Cennik numeryczny'!$A$2:$K$1857,11,FALSE)</f>
        <v>11.3</v>
      </c>
      <c r="M23" s="551" t="s">
        <v>3825</v>
      </c>
    </row>
    <row r="24" spans="1:15" ht="13.5" thickTop="1">
      <c r="A24" s="1839">
        <v>812122182045</v>
      </c>
      <c r="B24" s="712" t="s">
        <v>3569</v>
      </c>
      <c r="C24" s="247" t="s">
        <v>3576</v>
      </c>
      <c r="D24" s="247" t="s">
        <v>5101</v>
      </c>
      <c r="E24" s="1789">
        <v>1.2</v>
      </c>
      <c r="F24" s="1847" t="s">
        <v>602</v>
      </c>
      <c r="G24" s="1790">
        <v>11.3</v>
      </c>
      <c r="H24" s="1542">
        <v>20187.759999999998</v>
      </c>
      <c r="I24" s="2366">
        <f t="shared" si="1"/>
        <v>1786.5274336283182</v>
      </c>
      <c r="J24" s="2367">
        <f>I24*(1-(VLOOKUP($A24,'Cennik numeryczny'!$A$2:$N$1462,14,FALSE)))</f>
        <v>1786.5274336283182</v>
      </c>
      <c r="K24" s="713" t="str">
        <f>VLOOKUP($A24,'Cennik numeryczny'!$A$2:$K$1857,10,FALSE)</f>
        <v>C</v>
      </c>
      <c r="L24" s="1790">
        <f>VLOOKUP($A24,'Cennik numeryczny'!$A$2:$K$1857,11,FALSE)</f>
        <v>11.3</v>
      </c>
      <c r="M24" s="552" t="s">
        <v>3825</v>
      </c>
    </row>
    <row r="25" spans="1:15" ht="13.5" thickBot="1">
      <c r="A25" s="1845">
        <v>812122182062</v>
      </c>
      <c r="B25" s="906"/>
      <c r="C25" s="251"/>
      <c r="D25" s="251"/>
      <c r="E25" s="1797">
        <v>1.6</v>
      </c>
      <c r="F25" s="1854" t="s">
        <v>602</v>
      </c>
      <c r="G25" s="1798">
        <v>11.3</v>
      </c>
      <c r="H25" s="2368">
        <v>19335.68</v>
      </c>
      <c r="I25" s="2369">
        <f t="shared" si="1"/>
        <v>1711.1221238938053</v>
      </c>
      <c r="J25" s="2370">
        <f>I25*(1-(VLOOKUP($A25,'Cennik numeryczny'!$A$2:$N$1462,14,FALSE)))</f>
        <v>1711.1221238938053</v>
      </c>
      <c r="K25" s="604" t="str">
        <f>VLOOKUP($A25,'Cennik numeryczny'!$A$2:$K$1857,10,FALSE)</f>
        <v>C</v>
      </c>
      <c r="L25" s="1798">
        <f>VLOOKUP($A25,'Cennik numeryczny'!$A$2:$K$1857,11,FALSE)</f>
        <v>11.3</v>
      </c>
      <c r="M25" s="1800" t="s">
        <v>3825</v>
      </c>
    </row>
    <row r="26" spans="1:15" ht="14" thickTop="1" thickBot="1">
      <c r="A26" s="1855">
        <v>11423800</v>
      </c>
      <c r="B26" s="1694" t="s">
        <v>4339</v>
      </c>
      <c r="C26" s="1856" t="s">
        <v>602</v>
      </c>
      <c r="D26" s="1856" t="s">
        <v>5102</v>
      </c>
      <c r="E26" s="1837">
        <v>1.2</v>
      </c>
      <c r="F26" s="1857" t="s">
        <v>602</v>
      </c>
      <c r="G26" s="996">
        <v>15</v>
      </c>
      <c r="H26" s="2368">
        <v>1290.5999999999999</v>
      </c>
      <c r="I26" s="2479">
        <f t="shared" si="1"/>
        <v>86.039999999999992</v>
      </c>
      <c r="J26" s="2480">
        <f>I26*(1-(VLOOKUP($A26,'Cennik numeryczny'!$A$2:$N$1462,14,FALSE)))</f>
        <v>86.039999999999992</v>
      </c>
      <c r="K26" s="721" t="str">
        <f>VLOOKUP($A26,'Cennik numeryczny'!$A$2:$K$1857,10,FALSE)</f>
        <v>C</v>
      </c>
      <c r="L26" s="996">
        <f>VLOOKUP($A26,'Cennik numeryczny'!$A$2:$K$1857,11,FALSE)</f>
        <v>15</v>
      </c>
      <c r="M26" s="1838" t="s">
        <v>3825</v>
      </c>
    </row>
    <row r="27" spans="1:15" ht="14" thickTop="1" thickBot="1">
      <c r="A27" s="1855">
        <v>11304900</v>
      </c>
      <c r="B27" s="1694" t="s">
        <v>4326</v>
      </c>
      <c r="C27" s="1856" t="s">
        <v>602</v>
      </c>
      <c r="D27" s="1856" t="s">
        <v>5102</v>
      </c>
      <c r="E27" s="1837">
        <v>1.6</v>
      </c>
      <c r="F27" s="1857" t="s">
        <v>602</v>
      </c>
      <c r="G27" s="1858">
        <v>15</v>
      </c>
      <c r="H27" s="2368">
        <v>1200</v>
      </c>
      <c r="I27" s="2479">
        <f t="shared" ref="I27:I54" si="2">H27/G27</f>
        <v>80</v>
      </c>
      <c r="J27" s="2479">
        <f>I27*(1-(VLOOKUP($A27,'Cennik numeryczny'!$A$2:$N$1462,14,FALSE)))</f>
        <v>80</v>
      </c>
      <c r="K27" s="721" t="str">
        <f>VLOOKUP($A27,'Cennik numeryczny'!$A$2:$K$1857,10,FALSE)</f>
        <v>C</v>
      </c>
      <c r="L27" s="1858">
        <f>VLOOKUP($A27,'Cennik numeryczny'!$A$2:$K$1857,11,FALSE)</f>
        <v>15</v>
      </c>
      <c r="M27" s="1838" t="s">
        <v>3825</v>
      </c>
    </row>
    <row r="28" spans="1:15" ht="14" thickTop="1" thickBot="1">
      <c r="A28" s="1855">
        <v>11423600</v>
      </c>
      <c r="B28" s="1694" t="s">
        <v>4344</v>
      </c>
      <c r="C28" s="1856" t="s">
        <v>602</v>
      </c>
      <c r="D28" s="1856" t="s">
        <v>5102</v>
      </c>
      <c r="E28" s="1837">
        <v>1.2</v>
      </c>
      <c r="F28" s="1857" t="s">
        <v>602</v>
      </c>
      <c r="G28" s="1858">
        <v>15</v>
      </c>
      <c r="H28" s="2368">
        <v>1190.5999999999999</v>
      </c>
      <c r="I28" s="2479">
        <f>H28/G28</f>
        <v>79.373333333333321</v>
      </c>
      <c r="J28" s="2479">
        <f>I28*(1-(VLOOKUP($A28,'Cennik numeryczny'!$A$2:$N$1462,14,FALSE)))</f>
        <v>79.373333333333321</v>
      </c>
      <c r="K28" s="721" t="str">
        <f>VLOOKUP($A28,'Cennik numeryczny'!$A$2:$K$1857,10,FALSE)</f>
        <v>C</v>
      </c>
      <c r="L28" s="1858">
        <f>VLOOKUP($A28,'Cennik numeryczny'!$A$2:$K$1857,11,FALSE)</f>
        <v>15</v>
      </c>
      <c r="M28" s="1838" t="s">
        <v>3825</v>
      </c>
    </row>
    <row r="29" spans="1:15" s="1191" customFormat="1" ht="14" thickTop="1" thickBot="1">
      <c r="A29" s="1859">
        <v>11420200</v>
      </c>
      <c r="B29" s="1860" t="s">
        <v>4327</v>
      </c>
      <c r="C29" s="1861" t="s">
        <v>602</v>
      </c>
      <c r="D29" s="1861" t="s">
        <v>602</v>
      </c>
      <c r="E29" s="1862">
        <v>1.6</v>
      </c>
      <c r="F29" s="1863" t="s">
        <v>602</v>
      </c>
      <c r="G29" s="1864">
        <v>15</v>
      </c>
      <c r="H29" s="2485">
        <v>4150.6000000000004</v>
      </c>
      <c r="I29" s="2486">
        <f t="shared" si="2"/>
        <v>276.70666666666671</v>
      </c>
      <c r="J29" s="2486">
        <f>I29*(1-(VLOOKUP($A29,'Cennik numeryczny'!$A$2:$N$1462,14,FALSE)))</f>
        <v>276.70666666666671</v>
      </c>
      <c r="K29" s="1865" t="str">
        <f>VLOOKUP($A29,'Cennik numeryczny'!$A$2:$K$1857,10,FALSE)</f>
        <v>C</v>
      </c>
      <c r="L29" s="1864">
        <f>VLOOKUP($A29,'Cennik numeryczny'!$A$2:$K$1857,11,FALSE)</f>
        <v>15</v>
      </c>
      <c r="M29" s="1866" t="s">
        <v>3825</v>
      </c>
      <c r="N29"/>
      <c r="O29"/>
    </row>
    <row r="30" spans="1:15" s="606" customFormat="1" ht="14" thickTop="1" thickBot="1">
      <c r="A30" s="1867">
        <v>11446700</v>
      </c>
      <c r="B30" s="1694" t="s">
        <v>4560</v>
      </c>
      <c r="C30" s="725" t="s">
        <v>602</v>
      </c>
      <c r="D30" s="725" t="s">
        <v>5103</v>
      </c>
      <c r="E30" s="1851">
        <v>1.6</v>
      </c>
      <c r="F30" s="1868" t="s">
        <v>602</v>
      </c>
      <c r="G30" s="1869">
        <v>15</v>
      </c>
      <c r="H30" s="2483">
        <v>1488.27</v>
      </c>
      <c r="I30" s="2484">
        <f t="shared" si="2"/>
        <v>99.218000000000004</v>
      </c>
      <c r="J30" s="2484">
        <f>I30*(1-(VLOOKUP($A30,'Cennik numeryczny'!$A$2:$N$1462,14,FALSE)))</f>
        <v>99.218000000000004</v>
      </c>
      <c r="K30" s="1853" t="str">
        <f>VLOOKUP($A30,'Cennik numeryczny'!$A$2:$K$1857,10,FALSE)</f>
        <v>C</v>
      </c>
      <c r="L30" s="1869">
        <f>VLOOKUP($A30,'Cennik numeryczny'!$A$2:$K$1857,11,FALSE)</f>
        <v>15</v>
      </c>
      <c r="M30" s="551" t="s">
        <v>3825</v>
      </c>
      <c r="N30"/>
      <c r="O30"/>
    </row>
    <row r="31" spans="1:15" s="606" customFormat="1" ht="14" thickTop="1" thickBot="1">
      <c r="A31" s="1867">
        <v>11304700</v>
      </c>
      <c r="B31" s="1694" t="s">
        <v>4558</v>
      </c>
      <c r="C31" s="725" t="s">
        <v>602</v>
      </c>
      <c r="D31" s="725" t="s">
        <v>5104</v>
      </c>
      <c r="E31" s="1851">
        <v>1.6</v>
      </c>
      <c r="F31" s="1868" t="s">
        <v>602</v>
      </c>
      <c r="G31" s="1869">
        <v>15</v>
      </c>
      <c r="H31" s="2483">
        <v>1516.04</v>
      </c>
      <c r="I31" s="2484">
        <f t="shared" si="2"/>
        <v>101.06933333333333</v>
      </c>
      <c r="J31" s="2484">
        <f>I31*(1-(VLOOKUP($A31,'Cennik numeryczny'!$A$2:$N$1462,14,FALSE)))</f>
        <v>101.06933333333333</v>
      </c>
      <c r="K31" s="1853" t="str">
        <f>VLOOKUP($A31,'Cennik numeryczny'!$A$2:$K$1857,10,FALSE)</f>
        <v>C</v>
      </c>
      <c r="L31" s="1869">
        <f>VLOOKUP($A31,'Cennik numeryczny'!$A$2:$K$1857,11,FALSE)</f>
        <v>15</v>
      </c>
      <c r="M31" s="551" t="s">
        <v>3825</v>
      </c>
      <c r="N31"/>
      <c r="O31"/>
    </row>
    <row r="32" spans="1:15" s="826" customFormat="1" ht="14" thickTop="1" thickBot="1">
      <c r="A32" s="1867">
        <v>11943400</v>
      </c>
      <c r="B32" s="1694" t="s">
        <v>4569</v>
      </c>
      <c r="C32" s="725"/>
      <c r="D32" s="725" t="s">
        <v>5104</v>
      </c>
      <c r="E32" s="1851">
        <v>1.6</v>
      </c>
      <c r="F32" s="1868"/>
      <c r="G32" s="1869">
        <v>15</v>
      </c>
      <c r="H32" s="2483">
        <v>2795.14</v>
      </c>
      <c r="I32" s="2484">
        <f t="shared" si="2"/>
        <v>186.34266666666664</v>
      </c>
      <c r="J32" s="2484">
        <f>I32*(1-(VLOOKUP($A32,'Cennik numeryczny'!$A$2:$N$1462,14,FALSE)))</f>
        <v>186.34266666666664</v>
      </c>
      <c r="K32" s="1853" t="str">
        <f>VLOOKUP($A32,'Cennik numeryczny'!$A$2:$K$1857,10,FALSE)</f>
        <v>C</v>
      </c>
      <c r="L32" s="1869">
        <f>VLOOKUP($A32,'Cennik numeryczny'!$A$2:$K$1857,11,FALSE)</f>
        <v>15</v>
      </c>
      <c r="M32" s="551" t="s">
        <v>3825</v>
      </c>
      <c r="N32"/>
      <c r="O32"/>
    </row>
    <row r="33" spans="1:15" ht="14" thickTop="1" thickBot="1">
      <c r="A33" s="1867">
        <v>11422300</v>
      </c>
      <c r="B33" s="1694" t="s">
        <v>4328</v>
      </c>
      <c r="C33" s="725" t="s">
        <v>602</v>
      </c>
      <c r="D33" s="725" t="s">
        <v>5105</v>
      </c>
      <c r="E33" s="1851">
        <v>1.2</v>
      </c>
      <c r="F33" s="1868" t="s">
        <v>602</v>
      </c>
      <c r="G33" s="1869">
        <v>15</v>
      </c>
      <c r="H33" s="2483">
        <v>1672.43</v>
      </c>
      <c r="I33" s="2484">
        <f t="shared" si="2"/>
        <v>111.49533333333333</v>
      </c>
      <c r="J33" s="2484">
        <f>I33*(1-(VLOOKUP($A33,'Cennik numeryczny'!$A$2:$N$1462,14,FALSE)))</f>
        <v>111.49533333333333</v>
      </c>
      <c r="K33" s="1853" t="str">
        <f>VLOOKUP($A33,'Cennik numeryczny'!$A$2:$K$1857,10,FALSE)</f>
        <v>C</v>
      </c>
      <c r="L33" s="1869">
        <f>VLOOKUP($A33,'Cennik numeryczny'!$A$2:$K$1857,11,FALSE)</f>
        <v>15</v>
      </c>
      <c r="M33" s="551" t="s">
        <v>3825</v>
      </c>
    </row>
    <row r="34" spans="1:15" s="1191" customFormat="1" ht="14" thickTop="1" thickBot="1">
      <c r="A34" s="1859">
        <v>11424400</v>
      </c>
      <c r="B34" s="1860" t="s">
        <v>4329</v>
      </c>
      <c r="C34" s="1861" t="s">
        <v>602</v>
      </c>
      <c r="D34" s="1861" t="s">
        <v>5103</v>
      </c>
      <c r="E34" s="1862">
        <v>1.6</v>
      </c>
      <c r="F34" s="1863" t="s">
        <v>602</v>
      </c>
      <c r="G34" s="1864">
        <v>15</v>
      </c>
      <c r="H34" s="2485">
        <v>1860</v>
      </c>
      <c r="I34" s="2486">
        <f t="shared" si="2"/>
        <v>124</v>
      </c>
      <c r="J34" s="2486">
        <f>I34*(1-(VLOOKUP($A34,'Cennik numeryczny'!$A$2:$N$1462,14,FALSE)))</f>
        <v>124</v>
      </c>
      <c r="K34" s="1865" t="str">
        <f>VLOOKUP($A34,'Cennik numeryczny'!$A$2:$K$1857,10,FALSE)</f>
        <v>C</v>
      </c>
      <c r="L34" s="1864">
        <f>VLOOKUP($A34,'Cennik numeryczny'!$A$2:$K$1857,11,FALSE)</f>
        <v>15</v>
      </c>
      <c r="M34" s="1866" t="s">
        <v>3825</v>
      </c>
      <c r="N34"/>
      <c r="O34"/>
    </row>
    <row r="35" spans="1:15" ht="14" thickTop="1" thickBot="1">
      <c r="A35" s="1855">
        <v>11810800</v>
      </c>
      <c r="B35" s="1822" t="s">
        <v>4337</v>
      </c>
      <c r="C35" s="725" t="s">
        <v>602</v>
      </c>
      <c r="D35" s="725" t="s">
        <v>5106</v>
      </c>
      <c r="E35" s="1851">
        <v>1.2</v>
      </c>
      <c r="F35" s="1868" t="s">
        <v>602</v>
      </c>
      <c r="G35" s="1869">
        <v>15</v>
      </c>
      <c r="H35" s="2483">
        <v>2720.6</v>
      </c>
      <c r="I35" s="2484">
        <f t="shared" si="2"/>
        <v>181.37333333333333</v>
      </c>
      <c r="J35" s="2484">
        <f>I35*(1-(VLOOKUP($A35,'Cennik numeryczny'!$A$2:$N$1462,14,FALSE)))</f>
        <v>181.37333333333333</v>
      </c>
      <c r="K35" s="1853" t="str">
        <f>VLOOKUP($A35,'Cennik numeryczny'!$A$2:$K$1857,10,FALSE)</f>
        <v>C</v>
      </c>
      <c r="L35" s="1869">
        <f>VLOOKUP($A35,'Cennik numeryczny'!$A$2:$K$1857,11,FALSE)</f>
        <v>15</v>
      </c>
      <c r="M35" s="551" t="s">
        <v>3825</v>
      </c>
    </row>
    <row r="36" spans="1:15" ht="13.5" thickTop="1">
      <c r="A36" s="1870">
        <v>11907600</v>
      </c>
      <c r="B36" s="1812" t="s">
        <v>4330</v>
      </c>
      <c r="C36" s="249" t="s">
        <v>602</v>
      </c>
      <c r="D36" s="249" t="s">
        <v>5104</v>
      </c>
      <c r="E36" s="1783">
        <v>1.2</v>
      </c>
      <c r="F36" s="1847" t="s">
        <v>602</v>
      </c>
      <c r="G36" s="1785">
        <v>15</v>
      </c>
      <c r="H36" s="2363">
        <v>2880</v>
      </c>
      <c r="I36" s="2372">
        <f>H36/G36</f>
        <v>192</v>
      </c>
      <c r="J36" s="2372">
        <f>I36*(1-(VLOOKUP($A36,'Cennik numeryczny'!$A$2:$N$1462,14,FALSE)))</f>
        <v>192</v>
      </c>
      <c r="K36" s="1786" t="str">
        <f>VLOOKUP($A36,'Cennik numeryczny'!$A$2:$K$1857,10,FALSE)</f>
        <v>A</v>
      </c>
      <c r="L36" s="1785">
        <f>VLOOKUP($A36,'Cennik numeryczny'!$A$2:$K$1857,11,FALSE)</f>
        <v>15</v>
      </c>
      <c r="M36" s="1787" t="s">
        <v>3825</v>
      </c>
    </row>
    <row r="37" spans="1:15" ht="13">
      <c r="A37" s="1840">
        <v>11886500</v>
      </c>
      <c r="B37" s="1812"/>
      <c r="C37" s="247"/>
      <c r="D37" s="247"/>
      <c r="E37" s="1789">
        <v>1.6</v>
      </c>
      <c r="F37" s="1871" t="s">
        <v>602</v>
      </c>
      <c r="G37" s="1791">
        <v>15</v>
      </c>
      <c r="H37" s="1542">
        <v>2700</v>
      </c>
      <c r="I37" s="2366">
        <f>H37/G37</f>
        <v>180</v>
      </c>
      <c r="J37" s="2366">
        <f>I37*(1-(VLOOKUP($A37,'Cennik numeryczny'!$A$2:$N$1462,14,FALSE)))</f>
        <v>180</v>
      </c>
      <c r="K37" s="713" t="str">
        <f>VLOOKUP($A37,'Cennik numeryczny'!$A$2:$K$1857,10,FALSE)</f>
        <v>A</v>
      </c>
      <c r="L37" s="1791">
        <f>VLOOKUP($A37,'Cennik numeryczny'!$A$2:$K$1857,11,FALSE)</f>
        <v>15</v>
      </c>
      <c r="M37" s="552" t="s">
        <v>3825</v>
      </c>
    </row>
    <row r="38" spans="1:15" s="826" customFormat="1" ht="13">
      <c r="A38" s="1840">
        <v>12038100</v>
      </c>
      <c r="B38" s="1812"/>
      <c r="C38" s="247"/>
      <c r="D38" s="247"/>
      <c r="E38" s="1793">
        <v>2</v>
      </c>
      <c r="F38" s="1872" t="s">
        <v>602</v>
      </c>
      <c r="G38" s="1795">
        <v>15</v>
      </c>
      <c r="H38" s="2460">
        <v>2659.23</v>
      </c>
      <c r="I38" s="2371">
        <f>H38/G38</f>
        <v>177.28200000000001</v>
      </c>
      <c r="J38" s="2371">
        <f>I38*(1-(VLOOKUP($A38,'Cennik numeryczny'!$A$2:$N$1462,14,FALSE)))</f>
        <v>177.28200000000001</v>
      </c>
      <c r="K38" s="603" t="str">
        <f>VLOOKUP($A38,'Cennik numeryczny'!$A$2:$K$1857,10,FALSE)</f>
        <v>C</v>
      </c>
      <c r="L38" s="1795">
        <f>VLOOKUP($A38,'Cennik numeryczny'!$A$2:$K$1857,11,FALSE)</f>
        <v>465</v>
      </c>
      <c r="M38" s="553" t="s">
        <v>3825</v>
      </c>
      <c r="N38"/>
      <c r="O38"/>
    </row>
    <row r="39" spans="1:15" s="826" customFormat="1" ht="13">
      <c r="A39" s="1840">
        <v>12038200</v>
      </c>
      <c r="B39" s="1812"/>
      <c r="C39" s="247"/>
      <c r="D39" s="247"/>
      <c r="E39" s="1873">
        <v>2.4</v>
      </c>
      <c r="F39" s="1871" t="s">
        <v>602</v>
      </c>
      <c r="G39" s="1874">
        <v>22.7</v>
      </c>
      <c r="H39" s="2487">
        <v>2955.7</v>
      </c>
      <c r="I39" s="2488">
        <f>H39/G39</f>
        <v>130.20704845814979</v>
      </c>
      <c r="J39" s="2488">
        <f>I39*(1-(VLOOKUP($A39,'Cennik numeryczny'!$A$2:$N$1462,14,FALSE)))</f>
        <v>130.20704845814979</v>
      </c>
      <c r="K39" s="1875" t="str">
        <f>VLOOKUP($A39,'Cennik numeryczny'!$A$2:$K$1857,10,FALSE)</f>
        <v>C</v>
      </c>
      <c r="L39" s="1874">
        <f>VLOOKUP($A39,'Cennik numeryczny'!$A$2:$K$1857,11,FALSE)</f>
        <v>454</v>
      </c>
      <c r="M39" s="1814" t="s">
        <v>3825</v>
      </c>
      <c r="N39"/>
      <c r="O39"/>
    </row>
    <row r="40" spans="1:15" s="826" customFormat="1" ht="13.5" thickBot="1">
      <c r="A40" s="1855">
        <v>11890000</v>
      </c>
      <c r="B40" s="1822"/>
      <c r="C40" s="251"/>
      <c r="D40" s="251"/>
      <c r="E40" s="1797">
        <v>2.8</v>
      </c>
      <c r="F40" s="1854" t="s">
        <v>602</v>
      </c>
      <c r="G40" s="1799">
        <v>27.2</v>
      </c>
      <c r="H40" s="2388">
        <v>3349.18</v>
      </c>
      <c r="I40" s="2369">
        <f>H40/G40</f>
        <v>123.13161764705882</v>
      </c>
      <c r="J40" s="2369">
        <f>I40*(1-(VLOOKUP($A40,'Cennik numeryczny'!$A$2:$N$1462,14,FALSE)))</f>
        <v>123.13161764705882</v>
      </c>
      <c r="K40" s="604" t="str">
        <f>VLOOKUP($A40,'Cennik numeryczny'!$A$2:$K$1857,10,FALSE)</f>
        <v>C</v>
      </c>
      <c r="L40" s="1799">
        <f>VLOOKUP($A40,'Cennik numeryczny'!$A$2:$K$1857,11,FALSE)</f>
        <v>27.2</v>
      </c>
      <c r="M40" s="1800" t="s">
        <v>3825</v>
      </c>
      <c r="N40"/>
      <c r="O40"/>
    </row>
    <row r="41" spans="1:15" ht="14" thickTop="1" thickBot="1">
      <c r="A41" s="1855">
        <v>11807800</v>
      </c>
      <c r="B41" s="1822" t="s">
        <v>4338</v>
      </c>
      <c r="C41" s="251" t="s">
        <v>602</v>
      </c>
      <c r="D41" s="251" t="s">
        <v>5107</v>
      </c>
      <c r="E41" s="1837">
        <v>1.2</v>
      </c>
      <c r="F41" s="1876" t="s">
        <v>602</v>
      </c>
      <c r="G41" s="1858">
        <v>15</v>
      </c>
      <c r="H41" s="2368">
        <v>1670</v>
      </c>
      <c r="I41" s="2479">
        <f t="shared" si="2"/>
        <v>111.33333333333333</v>
      </c>
      <c r="J41" s="2479">
        <f>I41*(1-(VLOOKUP($A41,'Cennik numeryczny'!$A$2:$N$1462,14,FALSE)))</f>
        <v>111.33333333333333</v>
      </c>
      <c r="K41" s="721" t="str">
        <f>VLOOKUP($A41,'Cennik numeryczny'!$A$2:$K$1857,10,FALSE)</f>
        <v>C</v>
      </c>
      <c r="L41" s="1858">
        <f>VLOOKUP($A41,'Cennik numeryczny'!$A$2:$K$1857,11,FALSE)</f>
        <v>15</v>
      </c>
      <c r="M41" s="1838" t="s">
        <v>3825</v>
      </c>
    </row>
    <row r="42" spans="1:15" s="1205" customFormat="1" ht="14" thickTop="1" thickBot="1">
      <c r="A42" s="1877">
        <v>11423100</v>
      </c>
      <c r="B42" s="1878" t="s">
        <v>4557</v>
      </c>
      <c r="C42" s="1879" t="s">
        <v>602</v>
      </c>
      <c r="D42" s="1879" t="s">
        <v>5107</v>
      </c>
      <c r="E42" s="1880">
        <v>1.2</v>
      </c>
      <c r="F42" s="1881" t="s">
        <v>602</v>
      </c>
      <c r="G42" s="1882">
        <v>15</v>
      </c>
      <c r="H42" s="2489">
        <v>1424.96</v>
      </c>
      <c r="I42" s="2490">
        <f t="shared" si="2"/>
        <v>94.99733333333333</v>
      </c>
      <c r="J42" s="2490">
        <f>I42*(1-(VLOOKUP($A42,'Cennik numeryczny'!$A$2:$N$1462,14,FALSE)))</f>
        <v>94.99733333333333</v>
      </c>
      <c r="K42" s="1883" t="str">
        <f>VLOOKUP($A42,'Cennik numeryczny'!$A$2:$K$1857,10,FALSE)</f>
        <v>C</v>
      </c>
      <c r="L42" s="1882">
        <f>VLOOKUP($A42,'Cennik numeryczny'!$A$2:$K$1857,11,FALSE)</f>
        <v>15</v>
      </c>
      <c r="M42" s="1884" t="s">
        <v>3825</v>
      </c>
      <c r="N42"/>
      <c r="O42"/>
    </row>
    <row r="43" spans="1:15" s="1206" customFormat="1" ht="14" thickTop="1" thickBot="1">
      <c r="A43" s="1877">
        <v>11427100</v>
      </c>
      <c r="B43" s="1878" t="s">
        <v>4573</v>
      </c>
      <c r="C43" s="1879" t="s">
        <v>602</v>
      </c>
      <c r="D43" s="1879" t="s">
        <v>5107</v>
      </c>
      <c r="E43" s="1880">
        <v>1.6</v>
      </c>
      <c r="F43" s="1881" t="s">
        <v>602</v>
      </c>
      <c r="G43" s="1882">
        <v>15</v>
      </c>
      <c r="H43" s="2489">
        <v>1499.58</v>
      </c>
      <c r="I43" s="2490">
        <f t="shared" si="2"/>
        <v>99.971999999999994</v>
      </c>
      <c r="J43" s="2490">
        <f>I43*(1-(VLOOKUP($A43,'Cennik numeryczny'!$A$2:$N$1462,14,FALSE)))</f>
        <v>99.971999999999994</v>
      </c>
      <c r="K43" s="1883" t="str">
        <f>VLOOKUP($A43,'Cennik numeryczny'!$A$2:$K$1857,10,FALSE)</f>
        <v>C</v>
      </c>
      <c r="L43" s="1882">
        <f>VLOOKUP($A43,'Cennik numeryczny'!$A$2:$K$1857,11,FALSE)</f>
        <v>15</v>
      </c>
      <c r="M43" s="1884" t="s">
        <v>3825</v>
      </c>
      <c r="N43"/>
      <c r="O43"/>
    </row>
    <row r="44" spans="1:15" s="1209" customFormat="1" ht="14" thickTop="1" thickBot="1">
      <c r="A44" s="1877">
        <v>11965900</v>
      </c>
      <c r="B44" s="1878" t="s">
        <v>4585</v>
      </c>
      <c r="C44" s="1879" t="s">
        <v>602</v>
      </c>
      <c r="D44" s="1879" t="s">
        <v>5108</v>
      </c>
      <c r="E44" s="1880">
        <v>1.2</v>
      </c>
      <c r="F44" s="1881" t="s">
        <v>602</v>
      </c>
      <c r="G44" s="1882">
        <v>15</v>
      </c>
      <c r="H44" s="2489">
        <v>3540</v>
      </c>
      <c r="I44" s="2490">
        <f t="shared" si="2"/>
        <v>236</v>
      </c>
      <c r="J44" s="2490">
        <f>I44*(1-(VLOOKUP($A44,'Cennik numeryczny'!$A$2:$N$1462,14,FALSE)))</f>
        <v>236</v>
      </c>
      <c r="K44" s="1883" t="str">
        <f>VLOOKUP($A44,'Cennik numeryczny'!$A$2:$K$1857,10,FALSE)</f>
        <v>C</v>
      </c>
      <c r="L44" s="1882">
        <f>VLOOKUP($A44,'Cennik numeryczny'!$A$2:$K$1857,11,FALSE)</f>
        <v>15</v>
      </c>
      <c r="M44" s="1884" t="s">
        <v>3825</v>
      </c>
      <c r="N44"/>
      <c r="O44"/>
    </row>
    <row r="45" spans="1:15" s="1205" customFormat="1" ht="14" thickTop="1" thickBot="1">
      <c r="A45" s="1877">
        <v>11456000</v>
      </c>
      <c r="B45" s="1878" t="s">
        <v>4559</v>
      </c>
      <c r="C45" s="1879" t="s">
        <v>602</v>
      </c>
      <c r="D45" s="1879" t="s">
        <v>5104</v>
      </c>
      <c r="E45" s="1862">
        <v>1.6</v>
      </c>
      <c r="F45" s="1863" t="s">
        <v>602</v>
      </c>
      <c r="G45" s="1864">
        <v>15</v>
      </c>
      <c r="H45" s="2489">
        <v>4303.1099999999997</v>
      </c>
      <c r="I45" s="2490">
        <f t="shared" si="2"/>
        <v>286.87399999999997</v>
      </c>
      <c r="J45" s="2490">
        <f>I45*(1-(VLOOKUP($A45,'Cennik numeryczny'!$A$2:$N$1462,14,FALSE)))</f>
        <v>286.87399999999997</v>
      </c>
      <c r="K45" s="1883" t="str">
        <f>VLOOKUP($A45,'Cennik numeryczny'!$A$2:$K$1857,10,FALSE)</f>
        <v>C</v>
      </c>
      <c r="L45" s="1882">
        <f>VLOOKUP($A45,'Cennik numeryczny'!$A$2:$K$1857,11,FALSE)</f>
        <v>15</v>
      </c>
      <c r="M45" s="1884" t="s">
        <v>3825</v>
      </c>
      <c r="N45"/>
      <c r="O45"/>
    </row>
    <row r="46" spans="1:15" s="1209" customFormat="1" ht="14" thickTop="1" thickBot="1">
      <c r="A46" s="1859">
        <v>11886600</v>
      </c>
      <c r="B46" s="1860" t="s">
        <v>4331</v>
      </c>
      <c r="C46" s="1861" t="s">
        <v>602</v>
      </c>
      <c r="D46" s="1861" t="s">
        <v>5107</v>
      </c>
      <c r="E46" s="1862">
        <v>1.6</v>
      </c>
      <c r="F46" s="1863" t="s">
        <v>602</v>
      </c>
      <c r="G46" s="1864">
        <v>15</v>
      </c>
      <c r="H46" s="2485">
        <v>1530</v>
      </c>
      <c r="I46" s="2486">
        <f t="shared" si="2"/>
        <v>102</v>
      </c>
      <c r="J46" s="2486">
        <f>I46*(1-(VLOOKUP($A46,'Cennik numeryczny'!$A$2:$N$1462,14,FALSE)))</f>
        <v>102</v>
      </c>
      <c r="K46" s="1865" t="str">
        <f>VLOOKUP($A46,'Cennik numeryczny'!$A$2:$K$1857,10,FALSE)</f>
        <v>C</v>
      </c>
      <c r="L46" s="1864">
        <f>VLOOKUP($A46,'Cennik numeryczny'!$A$2:$K$1857,11,FALSE)</f>
        <v>15</v>
      </c>
      <c r="M46" s="1866" t="s">
        <v>3825</v>
      </c>
      <c r="N46"/>
      <c r="O46"/>
    </row>
    <row r="47" spans="1:15" s="1191" customFormat="1" ht="14" thickTop="1" thickBot="1">
      <c r="A47" s="1859">
        <v>11970600</v>
      </c>
      <c r="B47" s="1860" t="s">
        <v>4332</v>
      </c>
      <c r="C47" s="1861" t="s">
        <v>602</v>
      </c>
      <c r="D47" s="1861" t="s">
        <v>5109</v>
      </c>
      <c r="E47" s="1862">
        <v>1.2</v>
      </c>
      <c r="F47" s="1863" t="s">
        <v>602</v>
      </c>
      <c r="G47" s="1864">
        <v>15</v>
      </c>
      <c r="H47" s="2485">
        <v>2329.0700000000002</v>
      </c>
      <c r="I47" s="2486">
        <f t="shared" si="2"/>
        <v>155.27133333333333</v>
      </c>
      <c r="J47" s="2486">
        <f>I47*(1-(VLOOKUP($A47,'Cennik numeryczny'!$A$2:$N$1462,14,FALSE)))</f>
        <v>155.27133333333333</v>
      </c>
      <c r="K47" s="1865" t="str">
        <f>VLOOKUP($A47,'Cennik numeryczny'!$A$2:$K$1857,10,FALSE)</f>
        <v>C</v>
      </c>
      <c r="L47" s="1864">
        <f>VLOOKUP($A47,'Cennik numeryczny'!$A$2:$K$1857,11,FALSE)</f>
        <v>15</v>
      </c>
      <c r="M47" s="1866" t="s">
        <v>3825</v>
      </c>
      <c r="N47"/>
      <c r="O47"/>
    </row>
    <row r="48" spans="1:15" s="1191" customFormat="1" ht="14" hidden="1" thickTop="1" thickBot="1">
      <c r="A48" s="1859">
        <v>12021800</v>
      </c>
      <c r="B48" s="1860" t="s">
        <v>4336</v>
      </c>
      <c r="C48" s="1861" t="s">
        <v>602</v>
      </c>
      <c r="D48" s="1861" t="s">
        <v>5104</v>
      </c>
      <c r="E48" s="1862">
        <v>1.6</v>
      </c>
      <c r="F48" s="1863" t="s">
        <v>602</v>
      </c>
      <c r="G48" s="1864">
        <v>15</v>
      </c>
      <c r="H48" s="2485" t="e">
        <v>#N/A</v>
      </c>
      <c r="I48" s="2486" t="e">
        <f t="shared" si="2"/>
        <v>#N/A</v>
      </c>
      <c r="J48" s="2486" t="e">
        <f>I48*(1-(VLOOKUP($A48,'Cennik numeryczny'!$A$2:$N$1462,14,FALSE)))</f>
        <v>#N/A</v>
      </c>
      <c r="K48" s="1865" t="str">
        <f>VLOOKUP($A48,'Cennik numeryczny'!$A$2:$K$1857,10,FALSE)</f>
        <v>C</v>
      </c>
      <c r="L48" s="1864">
        <f>VLOOKUP($A48,'Cennik numeryczny'!$A$2:$K$1857,11,FALSE)</f>
        <v>465</v>
      </c>
      <c r="M48" s="1866" t="s">
        <v>3825</v>
      </c>
      <c r="N48"/>
      <c r="O48"/>
    </row>
    <row r="49" spans="1:15" s="1206" customFormat="1" ht="14" thickTop="1" thickBot="1">
      <c r="A49" s="1859">
        <v>11877000</v>
      </c>
      <c r="B49" s="1860" t="s">
        <v>4570</v>
      </c>
      <c r="C49" s="1861" t="s">
        <v>602</v>
      </c>
      <c r="D49" s="1861" t="s">
        <v>5110</v>
      </c>
      <c r="E49" s="1862">
        <v>1.6</v>
      </c>
      <c r="F49" s="1863" t="s">
        <v>602</v>
      </c>
      <c r="G49" s="1864">
        <v>15</v>
      </c>
      <c r="H49" s="2485">
        <v>3340.58</v>
      </c>
      <c r="I49" s="2486">
        <f>H49/G49</f>
        <v>222.70533333333333</v>
      </c>
      <c r="J49" s="2486">
        <f>I49*(1-(VLOOKUP($A49,'Cennik numeryczny'!$A$2:$N$1462,14,FALSE)))</f>
        <v>222.70533333333333</v>
      </c>
      <c r="K49" s="1865" t="str">
        <f>VLOOKUP($A49,'Cennik numeryczny'!$A$2:$K$1857,10,FALSE)</f>
        <v>C</v>
      </c>
      <c r="L49" s="1864">
        <f>VLOOKUP($A49,'Cennik numeryczny'!$A$2:$K$1857,11,FALSE)</f>
        <v>15</v>
      </c>
      <c r="M49" s="1866" t="s">
        <v>3825</v>
      </c>
      <c r="N49"/>
      <c r="O49"/>
    </row>
    <row r="50" spans="1:15" s="1191" customFormat="1" ht="14" thickTop="1" thickBot="1">
      <c r="A50" s="1859">
        <v>12022500</v>
      </c>
      <c r="B50" s="1860" t="s">
        <v>4335</v>
      </c>
      <c r="C50" s="1861" t="s">
        <v>602</v>
      </c>
      <c r="D50" s="1861" t="s">
        <v>5111</v>
      </c>
      <c r="E50" s="1862">
        <v>1.6</v>
      </c>
      <c r="F50" s="1863" t="s">
        <v>602</v>
      </c>
      <c r="G50" s="1864">
        <v>15</v>
      </c>
      <c r="H50" s="2485">
        <v>15200</v>
      </c>
      <c r="I50" s="2486">
        <f t="shared" si="2"/>
        <v>1013.3333333333334</v>
      </c>
      <c r="J50" s="2486">
        <f>I50*(1-(VLOOKUP($A50,'Cennik numeryczny'!$A$2:$N$1462,14,FALSE)))</f>
        <v>1013.3333333333334</v>
      </c>
      <c r="K50" s="1865" t="str">
        <f>VLOOKUP($A50,'Cennik numeryczny'!$A$2:$K$1857,10,FALSE)</f>
        <v>S</v>
      </c>
      <c r="L50" s="1864">
        <f>VLOOKUP($A50,'Cennik numeryczny'!$A$2:$K$1857,11,FALSE)</f>
        <v>15</v>
      </c>
      <c r="M50" s="1866" t="s">
        <v>3825</v>
      </c>
      <c r="N50"/>
      <c r="O50"/>
    </row>
    <row r="51" spans="1:15" s="1191" customFormat="1" ht="14" thickTop="1" thickBot="1">
      <c r="A51" s="1859">
        <v>12022600</v>
      </c>
      <c r="B51" s="1860" t="s">
        <v>4334</v>
      </c>
      <c r="C51" s="1861" t="s">
        <v>602</v>
      </c>
      <c r="D51" s="1861" t="s">
        <v>5111</v>
      </c>
      <c r="E51" s="1862">
        <v>1.6</v>
      </c>
      <c r="F51" s="1863" t="s">
        <v>602</v>
      </c>
      <c r="G51" s="1864">
        <v>15</v>
      </c>
      <c r="H51" s="2485">
        <v>13700</v>
      </c>
      <c r="I51" s="2486">
        <f t="shared" si="2"/>
        <v>913.33333333333337</v>
      </c>
      <c r="J51" s="2486">
        <f>I51*(1-(VLOOKUP($A51,'Cennik numeryczny'!$A$2:$N$1462,14,FALSE)))</f>
        <v>913.33333333333337</v>
      </c>
      <c r="K51" s="1865" t="str">
        <f>VLOOKUP($A51,'Cennik numeryczny'!$A$2:$K$1857,10,FALSE)</f>
        <v>C</v>
      </c>
      <c r="L51" s="1864">
        <f>VLOOKUP($A51,'Cennik numeryczny'!$A$2:$K$1857,11,FALSE)</f>
        <v>15</v>
      </c>
      <c r="M51" s="1866" t="s">
        <v>3825</v>
      </c>
      <c r="N51"/>
      <c r="O51"/>
    </row>
    <row r="52" spans="1:15" s="1191" customFormat="1" ht="14" thickTop="1" thickBot="1">
      <c r="A52" s="1859">
        <v>12024700</v>
      </c>
      <c r="B52" s="1860" t="s">
        <v>4333</v>
      </c>
      <c r="C52" s="1861" t="s">
        <v>602</v>
      </c>
      <c r="D52" s="1861" t="s">
        <v>5112</v>
      </c>
      <c r="E52" s="1862">
        <v>1.6</v>
      </c>
      <c r="F52" s="1863" t="s">
        <v>602</v>
      </c>
      <c r="G52" s="1864">
        <v>15</v>
      </c>
      <c r="H52" s="2485">
        <v>3720</v>
      </c>
      <c r="I52" s="2486">
        <f t="shared" si="2"/>
        <v>248</v>
      </c>
      <c r="J52" s="2486">
        <f>I52*(1-(VLOOKUP($A52,'Cennik numeryczny'!$A$2:$N$1462,14,FALSE)))</f>
        <v>248</v>
      </c>
      <c r="K52" s="1865" t="str">
        <f>VLOOKUP($A52,'Cennik numeryczny'!$A$2:$K$1857,10,FALSE)</f>
        <v>C</v>
      </c>
      <c r="L52" s="1864">
        <f>VLOOKUP($A52,'Cennik numeryczny'!$A$2:$K$1857,11,FALSE)</f>
        <v>15</v>
      </c>
      <c r="M52" s="1866" t="s">
        <v>3825</v>
      </c>
      <c r="N52"/>
      <c r="O52"/>
    </row>
    <row r="53" spans="1:15" s="1191" customFormat="1" ht="14" thickTop="1" thickBot="1">
      <c r="A53" s="1885">
        <v>12040800</v>
      </c>
      <c r="B53" s="1860" t="s">
        <v>4341</v>
      </c>
      <c r="C53" s="1886" t="s">
        <v>602</v>
      </c>
      <c r="D53" s="1887" t="s">
        <v>5104</v>
      </c>
      <c r="E53" s="1862">
        <v>1.6</v>
      </c>
      <c r="F53" s="1886" t="s">
        <v>602</v>
      </c>
      <c r="G53" s="1886">
        <v>15</v>
      </c>
      <c r="H53" s="2485">
        <v>2970</v>
      </c>
      <c r="I53" s="2485">
        <f t="shared" si="2"/>
        <v>198</v>
      </c>
      <c r="J53" s="2485">
        <f>I53*(1-(VLOOKUP($A53,'Cennik numeryczny'!$A$2:$N$1462,14,FALSE)))</f>
        <v>198</v>
      </c>
      <c r="K53" s="1888" t="str">
        <f>VLOOKUP($A53,'Cennik numeryczny'!$A$2:$K$1857,10,FALSE)</f>
        <v>C</v>
      </c>
      <c r="L53" s="1886">
        <f>VLOOKUP($A53,'Cennik numeryczny'!$A$2:$K$1857,11,FALSE)</f>
        <v>15</v>
      </c>
      <c r="M53" s="1889" t="s">
        <v>3825</v>
      </c>
      <c r="N53"/>
      <c r="O53"/>
    </row>
    <row r="54" spans="1:15" s="1191" customFormat="1" ht="14" hidden="1" thickTop="1" thickBot="1">
      <c r="A54" s="1890">
        <v>827322282062</v>
      </c>
      <c r="B54" s="1891" t="s">
        <v>4342</v>
      </c>
      <c r="C54" s="1892" t="s">
        <v>602</v>
      </c>
      <c r="D54" s="1893" t="s">
        <v>5113</v>
      </c>
      <c r="E54" s="1894">
        <v>1.6</v>
      </c>
      <c r="F54" s="1892" t="s">
        <v>602</v>
      </c>
      <c r="G54" s="1892">
        <v>11.3</v>
      </c>
      <c r="H54" s="2491"/>
      <c r="I54" s="2491">
        <f t="shared" si="2"/>
        <v>0</v>
      </c>
      <c r="J54" s="2491">
        <f>I54*(1-(VLOOKUP($A54,'Cennik numeryczny'!$A$2:$N$1462,14,FALSE)))</f>
        <v>0</v>
      </c>
      <c r="K54" s="1895" t="str">
        <f>VLOOKUP($A54,'Cennik numeryczny'!$A$2:$K$1857,10,FALSE)</f>
        <v>C</v>
      </c>
      <c r="L54" s="1896">
        <f>VLOOKUP($A54,'Cennik numeryczny'!$A$2:$K$1857,11,FALSE)</f>
        <v>136.07999999999998</v>
      </c>
      <c r="M54" s="1889" t="s">
        <v>3825</v>
      </c>
      <c r="N54"/>
      <c r="O54"/>
    </row>
    <row r="55" spans="1:15" ht="13.5" thickTop="1">
      <c r="A55" s="1841" t="s">
        <v>4586</v>
      </c>
      <c r="B55" s="718"/>
      <c r="C55" s="717"/>
      <c r="D55" s="717"/>
      <c r="E55" s="1842"/>
      <c r="F55" s="1843"/>
      <c r="G55" s="1843"/>
      <c r="H55" s="2481"/>
      <c r="I55" s="2482"/>
      <c r="J55" s="2482"/>
      <c r="K55" s="719"/>
      <c r="L55" s="1843"/>
      <c r="M55" s="1897"/>
    </row>
    <row r="56" spans="1:15" s="763" customFormat="1" ht="13">
      <c r="A56" s="1898">
        <v>11302100</v>
      </c>
      <c r="B56" s="1899" t="s">
        <v>4588</v>
      </c>
      <c r="C56" s="803" t="s">
        <v>602</v>
      </c>
      <c r="D56" s="803"/>
      <c r="E56" s="1900" t="s">
        <v>602</v>
      </c>
      <c r="F56" s="803" t="s">
        <v>602</v>
      </c>
      <c r="G56" s="803">
        <v>0.45</v>
      </c>
      <c r="H56" s="2492">
        <v>847.33</v>
      </c>
      <c r="I56" s="2492">
        <f>H56/G56</f>
        <v>1882.9555555555555</v>
      </c>
      <c r="J56" s="2492">
        <f>I56*(1-(VLOOKUP($A56,'Cennik numeryczny'!$A$2:$N$1462,14,FALSE)))</f>
        <v>1882.9555555555555</v>
      </c>
      <c r="K56" s="1901" t="str">
        <f>VLOOKUP($A56,'Cennik numeryczny'!$A$2:$K$1857,10,FALSE)</f>
        <v>C</v>
      </c>
      <c r="L56" s="803">
        <f>VLOOKUP($A56,'Cennik numeryczny'!$A$2:$K$1857,11,FALSE)</f>
        <v>0.45300000000000001</v>
      </c>
      <c r="M56" s="1902" t="s">
        <v>4587</v>
      </c>
      <c r="N56"/>
      <c r="O56"/>
    </row>
    <row r="57" spans="1:15" s="763" customFormat="1" ht="13.5" thickBot="1">
      <c r="A57" s="1903">
        <v>11020900</v>
      </c>
      <c r="B57" s="906"/>
      <c r="C57" s="804" t="s">
        <v>602</v>
      </c>
      <c r="D57" s="804"/>
      <c r="E57" s="1904" t="s">
        <v>602</v>
      </c>
      <c r="F57" s="804" t="s">
        <v>602</v>
      </c>
      <c r="G57" s="804">
        <v>2.27</v>
      </c>
      <c r="H57" s="2493">
        <v>3388.36</v>
      </c>
      <c r="I57" s="2493">
        <f>H57/G57</f>
        <v>1492.6696035242292</v>
      </c>
      <c r="J57" s="2493">
        <f>I57*(1-(VLOOKUP($A57,'Cennik numeryczny'!$A$2:$N$1462,14,FALSE)))</f>
        <v>1492.6696035242292</v>
      </c>
      <c r="K57" s="1905" t="str">
        <f>VLOOKUP($A57,'Cennik numeryczny'!$A$2:$K$1857,10,FALSE)</f>
        <v>C</v>
      </c>
      <c r="L57" s="804">
        <f>VLOOKUP($A57,'Cennik numeryczny'!$A$2:$K$1857,11,FALSE)</f>
        <v>2.27</v>
      </c>
      <c r="M57" s="1906" t="s">
        <v>4587</v>
      </c>
      <c r="N57"/>
      <c r="O57"/>
    </row>
    <row r="58" spans="1:15" s="763" customFormat="1" ht="14" thickTop="1" thickBot="1">
      <c r="A58" s="1907">
        <v>11334600</v>
      </c>
      <c r="B58" s="1908" t="s">
        <v>4589</v>
      </c>
      <c r="C58" s="991" t="s">
        <v>602</v>
      </c>
      <c r="D58" s="991"/>
      <c r="E58" s="1909" t="s">
        <v>602</v>
      </c>
      <c r="F58" s="991" t="s">
        <v>602</v>
      </c>
      <c r="G58" s="991">
        <v>2.27</v>
      </c>
      <c r="H58" s="2494">
        <v>3832.74</v>
      </c>
      <c r="I58" s="2494">
        <f>H58/G58</f>
        <v>1688.4317180616738</v>
      </c>
      <c r="J58" s="2494">
        <f>I58*(1-(VLOOKUP($A58,'Cennik numeryczny'!$A$2:$N$1462,14,FALSE)))</f>
        <v>1688.4317180616738</v>
      </c>
      <c r="K58" s="1910" t="str">
        <f>VLOOKUP($A58,'Cennik numeryczny'!$A$2:$K$1857,10,FALSE)</f>
        <v>C</v>
      </c>
      <c r="L58" s="991">
        <f>VLOOKUP($A58,'Cennik numeryczny'!$A$2:$K$1857,11,FALSE)</f>
        <v>2.2730000000000001</v>
      </c>
      <c r="M58" s="1911" t="s">
        <v>4587</v>
      </c>
      <c r="N58"/>
      <c r="O58"/>
    </row>
    <row r="59" spans="1:15" ht="14" thickTop="1" thickBot="1">
      <c r="A59" s="50"/>
      <c r="B59" s="51"/>
      <c r="C59" s="51"/>
      <c r="D59" s="51"/>
      <c r="E59" s="51"/>
      <c r="F59" s="51"/>
      <c r="G59" s="51"/>
      <c r="H59" s="1153"/>
      <c r="I59" s="51"/>
      <c r="J59" s="496"/>
      <c r="K59" s="496"/>
      <c r="L59" s="496"/>
      <c r="M59" s="515"/>
    </row>
  </sheetData>
  <autoFilter ref="K1:K59" xr:uid="{00000000-0001-0000-1F00-000000000000}"/>
  <pageMargins left="0.7" right="0.7" top="0.75" bottom="0.75" header="0.3" footer="0.3"/>
  <pageSetup paperSize="9" orientation="portrait" horizontalDpi="1200" verticalDpi="1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179"/>
  <sheetViews>
    <sheetView zoomScaleNormal="100" workbookViewId="0"/>
  </sheetViews>
  <sheetFormatPr defaultColWidth="8.81640625" defaultRowHeight="13"/>
  <cols>
    <col min="1" max="1" width="17.90625" style="913" customWidth="1"/>
    <col min="2" max="2" width="19.1796875" style="913" customWidth="1"/>
    <col min="3" max="3" width="16" style="913" customWidth="1"/>
    <col min="4" max="4" width="8.81640625" style="913" customWidth="1"/>
    <col min="5" max="5" width="10.1796875" style="915" customWidth="1"/>
    <col min="6" max="6" width="11.08984375" style="915" customWidth="1"/>
    <col min="7" max="7" width="11.81640625" style="915" customWidth="1"/>
    <col min="8" max="8" width="10" style="1027" customWidth="1"/>
    <col min="9" max="9" width="11.08984375" style="1081" customWidth="1"/>
    <col min="10" max="10" width="10.81640625" style="1081" customWidth="1"/>
    <col min="11" max="11" width="10.81640625" style="914" customWidth="1"/>
    <col min="12" max="12" width="10.6328125" style="2064" customWidth="1"/>
    <col min="13" max="13" width="12.90625" style="1161" customWidth="1"/>
    <col min="14" max="14" width="12.1796875" style="914" customWidth="1"/>
    <col min="15" max="16" width="8.81640625" style="913"/>
    <col min="17" max="17" width="12.453125" style="913" customWidth="1"/>
    <col min="18" max="16384" width="8.81640625" style="913"/>
  </cols>
  <sheetData>
    <row r="1" spans="1:18" ht="18">
      <c r="A1" s="971" t="s">
        <v>2960</v>
      </c>
      <c r="B1" s="1293" t="s">
        <v>4460</v>
      </c>
      <c r="C1" s="970"/>
      <c r="D1" s="969"/>
      <c r="E1" s="968"/>
      <c r="F1" s="968"/>
      <c r="G1" s="968"/>
      <c r="H1" s="1022"/>
      <c r="I1" s="1076"/>
      <c r="J1" s="1076"/>
      <c r="K1" s="967"/>
      <c r="L1" s="2057"/>
      <c r="M1" s="1076"/>
      <c r="N1" s="966"/>
      <c r="O1" s="965"/>
      <c r="P1" s="965"/>
      <c r="Q1" s="964"/>
    </row>
    <row r="2" spans="1:18" ht="25.25" customHeight="1" thickBot="1">
      <c r="A2" s="963"/>
      <c r="B2" s="963"/>
      <c r="C2" s="962"/>
      <c r="D2" s="961"/>
      <c r="E2" s="961"/>
      <c r="F2" s="960"/>
      <c r="G2" s="960"/>
      <c r="H2" s="1023"/>
      <c r="I2" s="1077"/>
      <c r="J2" s="1077"/>
      <c r="K2" s="959"/>
      <c r="L2" s="2058"/>
      <c r="M2" s="1077"/>
      <c r="N2" s="958"/>
      <c r="O2" s="957"/>
      <c r="P2" s="957"/>
      <c r="Q2" s="956"/>
    </row>
    <row r="3" spans="1:18" ht="44" customHeight="1" thickBot="1">
      <c r="A3" s="1292" t="s">
        <v>3565</v>
      </c>
      <c r="B3" s="1292" t="s">
        <v>81</v>
      </c>
      <c r="C3" s="955" t="s">
        <v>807</v>
      </c>
      <c r="D3" s="955" t="s">
        <v>94</v>
      </c>
      <c r="E3" s="955" t="s">
        <v>4459</v>
      </c>
      <c r="F3" s="955" t="s">
        <v>4458</v>
      </c>
      <c r="G3" s="951" t="s">
        <v>4981</v>
      </c>
      <c r="H3" s="1024" t="s">
        <v>86</v>
      </c>
      <c r="I3" s="1078" t="s">
        <v>990</v>
      </c>
      <c r="J3" s="1078" t="s">
        <v>4457</v>
      </c>
      <c r="K3" s="954" t="s">
        <v>4456</v>
      </c>
      <c r="L3" s="2059" t="s">
        <v>4455</v>
      </c>
      <c r="M3" s="1160" t="s">
        <v>4532</v>
      </c>
      <c r="N3" s="953" t="s">
        <v>4533</v>
      </c>
      <c r="O3" s="952" t="s">
        <v>2711</v>
      </c>
      <c r="P3" s="951" t="s">
        <v>1305</v>
      </c>
      <c r="Q3" s="950" t="s">
        <v>3824</v>
      </c>
    </row>
    <row r="4" spans="1:18" ht="26.5" customHeight="1" thickTop="1">
      <c r="A4" s="949" t="s">
        <v>3557</v>
      </c>
      <c r="B4" s="1184"/>
      <c r="C4" s="927"/>
      <c r="D4" s="927"/>
      <c r="E4" s="927"/>
      <c r="F4" s="927"/>
      <c r="G4" s="927"/>
      <c r="H4" s="1025"/>
      <c r="I4" s="1079"/>
      <c r="J4" s="1079"/>
      <c r="K4" s="948"/>
      <c r="L4" s="2060"/>
      <c r="M4" s="1079"/>
      <c r="N4" s="947"/>
      <c r="O4" s="946"/>
      <c r="P4" s="927"/>
      <c r="Q4" s="945"/>
    </row>
    <row r="5" spans="1:18">
      <c r="A5" s="1920" t="s">
        <v>4506</v>
      </c>
      <c r="B5" s="1921" t="s">
        <v>4591</v>
      </c>
      <c r="C5" s="928" t="s">
        <v>4507</v>
      </c>
      <c r="D5" s="1913">
        <v>2.5</v>
      </c>
      <c r="E5" s="938">
        <v>300</v>
      </c>
      <c r="F5" s="938">
        <v>4.2</v>
      </c>
      <c r="G5" s="938">
        <v>143</v>
      </c>
      <c r="H5" s="1914">
        <v>600.6</v>
      </c>
      <c r="I5" s="2615">
        <v>622.42290000000003</v>
      </c>
      <c r="J5" s="2585">
        <f>'Dopłaty stopowe'!$R$5*F5</f>
        <v>123.20028000000001</v>
      </c>
      <c r="K5" s="2617">
        <f t="shared" ref="K5:K8" si="0">(I5+J5)/F5</f>
        <v>177.52932857142858</v>
      </c>
      <c r="L5" s="2336">
        <v>0</v>
      </c>
      <c r="M5" s="2617">
        <f t="shared" ref="M5:M48" si="1">(I5-(I5*L5))/F5</f>
        <v>148.19592857142857</v>
      </c>
      <c r="N5" s="2617">
        <f t="shared" ref="N5:N7" si="2">(I5/F5)*(1-L5)+(J5/F5)</f>
        <v>177.52932857142858</v>
      </c>
      <c r="O5" s="939" t="str">
        <f>VLOOKUP($A5,'Cennik numeryczny'!$A$2:$K$1857,10,FALSE)</f>
        <v>C</v>
      </c>
      <c r="P5" s="938">
        <f>VLOOKUP($A5,'Cennik numeryczny'!$A$2:$K$1857,11,FALSE)</f>
        <v>499.8</v>
      </c>
      <c r="Q5" s="937" t="s">
        <v>3825</v>
      </c>
    </row>
    <row r="6" spans="1:18">
      <c r="A6" s="1912" t="s">
        <v>4508</v>
      </c>
      <c r="B6" s="1915"/>
      <c r="C6" s="928"/>
      <c r="D6" s="1913">
        <v>3.2</v>
      </c>
      <c r="E6" s="938">
        <v>350</v>
      </c>
      <c r="F6" s="938">
        <v>5.0999999999999996</v>
      </c>
      <c r="G6" s="938">
        <v>124</v>
      </c>
      <c r="H6" s="1914">
        <v>632.4</v>
      </c>
      <c r="I6" s="2615">
        <v>680.05079999999998</v>
      </c>
      <c r="J6" s="2585">
        <f>'Dopłaty stopowe'!$R$5*F6</f>
        <v>149.60033999999999</v>
      </c>
      <c r="K6" s="2616">
        <f t="shared" si="0"/>
        <v>162.67669411764706</v>
      </c>
      <c r="L6" s="2336">
        <v>0</v>
      </c>
      <c r="M6" s="2617">
        <f t="shared" si="1"/>
        <v>133.34329411764708</v>
      </c>
      <c r="N6" s="2616">
        <f t="shared" si="2"/>
        <v>162.67669411764709</v>
      </c>
      <c r="O6" s="939" t="str">
        <f>VLOOKUP($A6,'Cennik numeryczny'!$A$2:$K$1857,10,FALSE)</f>
        <v>C</v>
      </c>
      <c r="P6" s="938">
        <f>VLOOKUP($A6,'Cennik numeryczny'!$A$2:$K$1857,11,FALSE)</f>
        <v>1167.8999999999999</v>
      </c>
      <c r="Q6" s="937" t="s">
        <v>3825</v>
      </c>
    </row>
    <row r="7" spans="1:18" ht="13.5" thickBot="1">
      <c r="A7" s="1916" t="s">
        <v>4982</v>
      </c>
      <c r="B7" s="1917"/>
      <c r="C7" s="934"/>
      <c r="D7" s="1918">
        <v>4</v>
      </c>
      <c r="E7" s="933">
        <v>350</v>
      </c>
      <c r="F7" s="933">
        <v>10.199999999999999</v>
      </c>
      <c r="G7" s="933">
        <v>67</v>
      </c>
      <c r="H7" s="1919">
        <v>683.4</v>
      </c>
      <c r="I7" s="2618">
        <v>1401.2954999999999</v>
      </c>
      <c r="J7" s="2621">
        <f>'Dopłaty stopowe'!$R$5*F7</f>
        <v>299.20067999999998</v>
      </c>
      <c r="K7" s="2619">
        <f t="shared" si="0"/>
        <v>166.71531176470589</v>
      </c>
      <c r="L7" s="2337">
        <v>0</v>
      </c>
      <c r="M7" s="2620">
        <f t="shared" si="1"/>
        <v>137.38191176470588</v>
      </c>
      <c r="N7" s="2619">
        <f t="shared" si="2"/>
        <v>166.71531176470589</v>
      </c>
      <c r="O7" s="940" t="str">
        <f>VLOOKUP($A7,'Cennik numeryczny'!$A$2:$K$1857,10,FALSE)</f>
        <v>C</v>
      </c>
      <c r="P7" s="933">
        <f>VLOOKUP($A7,'Cennik numeryczny'!$A$2:$K$1857,11,FALSE)</f>
        <v>571.19999999999993</v>
      </c>
      <c r="Q7" s="932" t="s">
        <v>3825</v>
      </c>
    </row>
    <row r="8" spans="1:18" s="1192" customFormat="1" ht="13.5" thickTop="1">
      <c r="A8" s="1920" t="s">
        <v>5069</v>
      </c>
      <c r="B8" s="1922" t="s">
        <v>4592</v>
      </c>
      <c r="C8" s="1923" t="s">
        <v>608</v>
      </c>
      <c r="D8" s="1924">
        <v>2.5</v>
      </c>
      <c r="E8" s="1186">
        <v>300</v>
      </c>
      <c r="F8" s="1186">
        <v>3.6</v>
      </c>
      <c r="G8" s="1186">
        <v>143</v>
      </c>
      <c r="H8" s="1925">
        <v>514.79999999999995</v>
      </c>
      <c r="I8" s="2622">
        <v>501.07859999999999</v>
      </c>
      <c r="J8" s="2623">
        <f>'Dopłaty stopowe'!$R$23*F8</f>
        <v>99.677160000000001</v>
      </c>
      <c r="K8" s="2624">
        <f t="shared" si="0"/>
        <v>166.8766</v>
      </c>
      <c r="L8" s="2338">
        <v>0</v>
      </c>
      <c r="M8" s="2624">
        <f t="shared" si="1"/>
        <v>139.1885</v>
      </c>
      <c r="N8" s="2624">
        <f>(I8/F8)*(1-L8)+(J8/F8)</f>
        <v>166.8766</v>
      </c>
      <c r="O8" s="1185" t="str">
        <f>VLOOKUP($A8,'Cennik numeryczny'!$A$2:$K$1857,10,FALSE)</f>
        <v>S</v>
      </c>
      <c r="P8" s="1186">
        <f>VLOOKUP($A8,'Cennik numeryczny'!$A$2:$K$1857,11,FALSE)</f>
        <v>3.6</v>
      </c>
      <c r="Q8" s="1187" t="s">
        <v>3825</v>
      </c>
      <c r="R8" s="913"/>
    </row>
    <row r="9" spans="1:18" s="1192" customFormat="1">
      <c r="A9" s="1912" t="s">
        <v>5070</v>
      </c>
      <c r="B9" s="1926"/>
      <c r="C9" s="1923"/>
      <c r="D9" s="1927">
        <v>3.2</v>
      </c>
      <c r="E9" s="1194">
        <v>350</v>
      </c>
      <c r="F9" s="1194">
        <v>5.0999999999999996</v>
      </c>
      <c r="G9" s="1186">
        <v>124</v>
      </c>
      <c r="H9" s="1925">
        <v>632.4</v>
      </c>
      <c r="I9" s="2622">
        <v>432.7389</v>
      </c>
      <c r="J9" s="2625">
        <f>'Dopłaty stopowe'!$R$23*F9</f>
        <v>141.20930999999999</v>
      </c>
      <c r="K9" s="2626">
        <f t="shared" ref="K9:K49" si="3">(I9+J9)/F9</f>
        <v>112.53886470588236</v>
      </c>
      <c r="L9" s="2338">
        <v>0</v>
      </c>
      <c r="M9" s="2626">
        <f t="shared" si="1"/>
        <v>84.850764705882355</v>
      </c>
      <c r="N9" s="2626">
        <f t="shared" ref="N9:N49" si="4">(I9/F9)*(1-L9)+(J9/F9)</f>
        <v>112.53886470588236</v>
      </c>
      <c r="O9" s="1193" t="str">
        <f>VLOOKUP($A9,'Cennik numeryczny'!$A$2:$K$1857,10,FALSE)</f>
        <v>C</v>
      </c>
      <c r="P9" s="1194">
        <f>VLOOKUP($A9,'Cennik numeryczny'!$A$2:$K$1857,11,FALSE)</f>
        <v>525.29999999999995</v>
      </c>
      <c r="Q9" s="1195" t="s">
        <v>3825</v>
      </c>
      <c r="R9" s="913"/>
    </row>
    <row r="10" spans="1:18" s="1192" customFormat="1" ht="13.5" thickBot="1">
      <c r="A10" s="1916" t="s">
        <v>5071</v>
      </c>
      <c r="B10" s="1928"/>
      <c r="C10" s="1929"/>
      <c r="D10" s="1930">
        <v>4</v>
      </c>
      <c r="E10" s="1197">
        <v>350</v>
      </c>
      <c r="F10" s="1197">
        <v>10.199999999999999</v>
      </c>
      <c r="G10" s="1203">
        <v>67</v>
      </c>
      <c r="H10" s="1931">
        <v>648</v>
      </c>
      <c r="I10" s="2627">
        <v>1012.4829</v>
      </c>
      <c r="J10" s="2628">
        <f>'Dopłaty stopowe'!$R$23*F10</f>
        <v>282.41861999999998</v>
      </c>
      <c r="K10" s="2629">
        <f t="shared" si="3"/>
        <v>126.95112941176471</v>
      </c>
      <c r="L10" s="2339">
        <v>0</v>
      </c>
      <c r="M10" s="2629">
        <f t="shared" si="1"/>
        <v>99.263029411764705</v>
      </c>
      <c r="N10" s="2629">
        <f t="shared" si="4"/>
        <v>126.9511294117647</v>
      </c>
      <c r="O10" s="1196" t="str">
        <f>VLOOKUP($A10,'Cennik numeryczny'!$A$2:$K$1857,10,FALSE)</f>
        <v>S</v>
      </c>
      <c r="P10" s="1197">
        <f>VLOOKUP($A10,'Cennik numeryczny'!$A$2:$K$1857,11,FALSE)</f>
        <v>10.199999999999999</v>
      </c>
      <c r="Q10" s="1198" t="s">
        <v>3825</v>
      </c>
      <c r="R10" s="913"/>
    </row>
    <row r="11" spans="1:18" s="1192" customFormat="1" ht="13.5" thickTop="1">
      <c r="A11" s="1932" t="s">
        <v>5072</v>
      </c>
      <c r="B11" s="1933" t="s">
        <v>4593</v>
      </c>
      <c r="C11" s="1923" t="s">
        <v>144</v>
      </c>
      <c r="D11" s="1924">
        <v>2.5</v>
      </c>
      <c r="E11" s="1186">
        <v>300</v>
      </c>
      <c r="F11" s="1934">
        <v>3.6</v>
      </c>
      <c r="G11" s="1935">
        <v>143</v>
      </c>
      <c r="H11" s="1936">
        <v>514.79999999999995</v>
      </c>
      <c r="I11" s="2622">
        <v>530.37270000000001</v>
      </c>
      <c r="J11" s="2630">
        <f>'Dopłaty stopowe'!$R$23*F11</f>
        <v>99.677160000000001</v>
      </c>
      <c r="K11" s="2631">
        <f t="shared" si="3"/>
        <v>175.01384999999999</v>
      </c>
      <c r="L11" s="2338">
        <v>0</v>
      </c>
      <c r="M11" s="2631">
        <f t="shared" si="1"/>
        <v>147.32575</v>
      </c>
      <c r="N11" s="2631">
        <f t="shared" si="4"/>
        <v>175.01384999999999</v>
      </c>
      <c r="O11" s="1199" t="str">
        <f>VLOOKUP($A11,'Cennik numeryczny'!$A$2:$K$1857,10,FALSE)</f>
        <v>C</v>
      </c>
      <c r="P11" s="1200">
        <f>VLOOKUP($A11,'Cennik numeryczny'!$A$2:$K$1857,11,FALSE)</f>
        <v>410.40000000000003</v>
      </c>
      <c r="Q11" s="1201" t="s">
        <v>3825</v>
      </c>
      <c r="R11" s="913"/>
    </row>
    <row r="12" spans="1:18" s="1192" customFormat="1">
      <c r="A12" s="1937" t="s">
        <v>5073</v>
      </c>
      <c r="B12" s="1926"/>
      <c r="C12" s="1923"/>
      <c r="D12" s="1927">
        <v>3.2</v>
      </c>
      <c r="E12" s="1194">
        <v>350</v>
      </c>
      <c r="F12" s="1194">
        <v>5.0999999999999996</v>
      </c>
      <c r="G12" s="1194">
        <v>124</v>
      </c>
      <c r="H12" s="1938">
        <v>632.4</v>
      </c>
      <c r="I12" s="2625">
        <v>706.6422</v>
      </c>
      <c r="J12" s="2625">
        <f>'Dopłaty stopowe'!$R$23*F12</f>
        <v>141.20930999999999</v>
      </c>
      <c r="K12" s="2626">
        <f t="shared" si="3"/>
        <v>166.24539411764707</v>
      </c>
      <c r="L12" s="2338">
        <v>0</v>
      </c>
      <c r="M12" s="2626">
        <f t="shared" si="1"/>
        <v>138.55729411764707</v>
      </c>
      <c r="N12" s="2626">
        <f t="shared" si="4"/>
        <v>166.24539411764707</v>
      </c>
      <c r="O12" s="1193" t="str">
        <f>VLOOKUP($A12,'Cennik numeryczny'!$A$2:$K$1857,10,FALSE)</f>
        <v>S</v>
      </c>
      <c r="P12" s="1194">
        <f>VLOOKUP($A12,'Cennik numeryczny'!$A$2:$K$1857,11,FALSE)</f>
        <v>5.0999999999999996</v>
      </c>
      <c r="Q12" s="1195" t="s">
        <v>3825</v>
      </c>
      <c r="R12" s="913"/>
    </row>
    <row r="13" spans="1:18" s="1192" customFormat="1" ht="13.5" thickBot="1">
      <c r="A13" s="1916" t="s">
        <v>5074</v>
      </c>
      <c r="B13" s="1928"/>
      <c r="C13" s="1929"/>
      <c r="D13" s="1930">
        <v>4</v>
      </c>
      <c r="E13" s="1197">
        <v>350</v>
      </c>
      <c r="F13" s="1203">
        <v>10.199999999999999</v>
      </c>
      <c r="G13" s="1197">
        <v>67</v>
      </c>
      <c r="H13" s="1939">
        <v>648</v>
      </c>
      <c r="I13" s="2622">
        <v>1301.2262999999998</v>
      </c>
      <c r="J13" s="2627">
        <f>'Dopłaty stopowe'!$R$23*F13</f>
        <v>282.41861999999998</v>
      </c>
      <c r="K13" s="2632">
        <f t="shared" si="3"/>
        <v>155.25930588235292</v>
      </c>
      <c r="L13" s="2339">
        <v>0</v>
      </c>
      <c r="M13" s="2632">
        <f t="shared" si="1"/>
        <v>127.57120588235293</v>
      </c>
      <c r="N13" s="2632">
        <f t="shared" si="4"/>
        <v>155.25930588235292</v>
      </c>
      <c r="O13" s="1202" t="str">
        <f>VLOOKUP($A13,'Cennik numeryczny'!$A$2:$K$1857,10,FALSE)</f>
        <v>S</v>
      </c>
      <c r="P13" s="1203">
        <f>VLOOKUP($A13,'Cennik numeryczny'!$A$2:$K$1857,11,FALSE)</f>
        <v>9.6</v>
      </c>
      <c r="Q13" s="1204" t="s">
        <v>3825</v>
      </c>
      <c r="R13" s="913"/>
    </row>
    <row r="14" spans="1:18" s="1192" customFormat="1" ht="13.5" thickTop="1">
      <c r="A14" s="1940" t="s">
        <v>5075</v>
      </c>
      <c r="B14" s="1933" t="s">
        <v>4594</v>
      </c>
      <c r="C14" s="1923" t="s">
        <v>4304</v>
      </c>
      <c r="D14" s="1924">
        <v>2.5</v>
      </c>
      <c r="E14" s="1186">
        <v>300</v>
      </c>
      <c r="F14" s="1186">
        <v>3.6</v>
      </c>
      <c r="G14" s="1186">
        <v>143</v>
      </c>
      <c r="H14" s="1925">
        <v>514.79999999999995</v>
      </c>
      <c r="I14" s="2630">
        <v>709.09</v>
      </c>
      <c r="J14" s="2630">
        <f>'Dopłaty stopowe'!$R$25*F14</f>
        <v>114.21863999999999</v>
      </c>
      <c r="K14" s="2631">
        <f t="shared" si="3"/>
        <v>228.69684444444442</v>
      </c>
      <c r="L14" s="2338">
        <v>0</v>
      </c>
      <c r="M14" s="2631">
        <f t="shared" si="1"/>
        <v>196.96944444444443</v>
      </c>
      <c r="N14" s="2631">
        <f t="shared" si="4"/>
        <v>228.69684444444442</v>
      </c>
      <c r="O14" s="1199" t="str">
        <f>VLOOKUP($A14,'Cennik numeryczny'!$A$2:$K$1857,10,FALSE)</f>
        <v>S</v>
      </c>
      <c r="P14" s="1200">
        <f>VLOOKUP($A14,'Cennik numeryczny'!$A$2:$K$1857,11,FALSE)</f>
        <v>3.6</v>
      </c>
      <c r="Q14" s="1201" t="s">
        <v>3825</v>
      </c>
      <c r="R14" s="913"/>
    </row>
    <row r="15" spans="1:18" s="1192" customFormat="1">
      <c r="A15" s="1940" t="s">
        <v>5076</v>
      </c>
      <c r="B15" s="1926"/>
      <c r="C15" s="1923"/>
      <c r="D15" s="1924">
        <v>3.2</v>
      </c>
      <c r="E15" s="1186">
        <v>350</v>
      </c>
      <c r="F15" s="1186">
        <v>5.4</v>
      </c>
      <c r="G15" s="1186">
        <v>124</v>
      </c>
      <c r="H15" s="1925">
        <v>669.6</v>
      </c>
      <c r="I15" s="2625">
        <v>761.87</v>
      </c>
      <c r="J15" s="2625">
        <f>'Dopłaty stopowe'!$R$25*F15</f>
        <v>171.32796000000002</v>
      </c>
      <c r="K15" s="2626">
        <f t="shared" si="3"/>
        <v>172.81443703703701</v>
      </c>
      <c r="L15" s="2338">
        <v>0</v>
      </c>
      <c r="M15" s="2626">
        <f t="shared" si="1"/>
        <v>141.08703703703702</v>
      </c>
      <c r="N15" s="2626">
        <f t="shared" si="4"/>
        <v>172.81443703703701</v>
      </c>
      <c r="O15" s="1193" t="str">
        <f>VLOOKUP($A15,'Cennik numeryczny'!$A$2:$K$1857,10,FALSE)</f>
        <v>S</v>
      </c>
      <c r="P15" s="1194">
        <f>VLOOKUP($A15,'Cennik numeryczny'!$A$2:$K$1857,11,FALSE)</f>
        <v>5.4</v>
      </c>
      <c r="Q15" s="1195" t="s">
        <v>3825</v>
      </c>
      <c r="R15" s="913"/>
    </row>
    <row r="16" spans="1:18" s="1192" customFormat="1" ht="13.5" thickBot="1">
      <c r="A16" s="1941" t="s">
        <v>5077</v>
      </c>
      <c r="B16" s="1928"/>
      <c r="C16" s="1929"/>
      <c r="D16" s="1942">
        <v>4</v>
      </c>
      <c r="E16" s="1203">
        <v>350</v>
      </c>
      <c r="F16" s="1203">
        <v>10.199999999999999</v>
      </c>
      <c r="G16" s="1203">
        <v>67</v>
      </c>
      <c r="H16" s="1931">
        <v>648</v>
      </c>
      <c r="I16" s="2628">
        <v>1400.08</v>
      </c>
      <c r="J16" s="2628">
        <f>'Dopłaty stopowe'!$R$25*F16</f>
        <v>323.61947999999995</v>
      </c>
      <c r="K16" s="2629">
        <f t="shared" si="3"/>
        <v>168.99014509803919</v>
      </c>
      <c r="L16" s="2339">
        <v>0</v>
      </c>
      <c r="M16" s="2629">
        <f t="shared" si="1"/>
        <v>137.2627450980392</v>
      </c>
      <c r="N16" s="2629">
        <f t="shared" si="4"/>
        <v>168.99014509803919</v>
      </c>
      <c r="O16" s="1196" t="str">
        <f>VLOOKUP($A16,'Cennik numeryczny'!$A$2:$K$1857,10,FALSE)</f>
        <v>S</v>
      </c>
      <c r="P16" s="1197">
        <f>VLOOKUP($A16,'Cennik numeryczny'!$A$2:$K$1857,11,FALSE)</f>
        <v>10.199999999999999</v>
      </c>
      <c r="Q16" s="1198" t="s">
        <v>3825</v>
      </c>
      <c r="R16" s="913"/>
    </row>
    <row r="17" spans="1:18" s="1192" customFormat="1" ht="13.5" thickTop="1">
      <c r="A17" s="1943" t="s">
        <v>5092</v>
      </c>
      <c r="B17" s="1933" t="s">
        <v>4595</v>
      </c>
      <c r="C17" s="1923" t="s">
        <v>4305</v>
      </c>
      <c r="D17" s="1924">
        <v>3.2</v>
      </c>
      <c r="E17" s="1186">
        <v>350</v>
      </c>
      <c r="F17" s="1186">
        <v>5.4</v>
      </c>
      <c r="G17" s="1186">
        <v>124</v>
      </c>
      <c r="H17" s="1925">
        <v>669.6</v>
      </c>
      <c r="I17" s="2622">
        <v>766.66589999999997</v>
      </c>
      <c r="J17" s="2622">
        <f>'Dopłaty stopowe'!$R$25*F17</f>
        <v>171.32796000000002</v>
      </c>
      <c r="K17" s="2624">
        <f t="shared" si="3"/>
        <v>173.70256666666666</v>
      </c>
      <c r="L17" s="2338">
        <v>0</v>
      </c>
      <c r="M17" s="2624">
        <f t="shared" si="1"/>
        <v>141.97516666666664</v>
      </c>
      <c r="N17" s="2624">
        <f t="shared" si="4"/>
        <v>173.70256666666666</v>
      </c>
      <c r="O17" s="1185" t="str">
        <f>VLOOKUP($A17,'Cennik numeryczny'!$A$2:$K$1857,10,FALSE)</f>
        <v>S</v>
      </c>
      <c r="P17" s="1186">
        <f>VLOOKUP($A17,'Cennik numeryczny'!$A$2:$K$1857,11,FALSE)</f>
        <v>5.4</v>
      </c>
      <c r="Q17" s="1187" t="s">
        <v>3825</v>
      </c>
      <c r="R17" s="913"/>
    </row>
    <row r="18" spans="1:18" s="1192" customFormat="1" ht="13.5" thickBot="1">
      <c r="A18" s="1944" t="s">
        <v>5093</v>
      </c>
      <c r="B18" s="1928"/>
      <c r="C18" s="1929"/>
      <c r="D18" s="1942">
        <v>4</v>
      </c>
      <c r="E18" s="1203">
        <v>350</v>
      </c>
      <c r="F18" s="1203">
        <v>9.6</v>
      </c>
      <c r="G18" s="1203">
        <v>67</v>
      </c>
      <c r="H18" s="1931">
        <v>643.20000000000005</v>
      </c>
      <c r="I18" s="2627">
        <v>1490.9993999999999</v>
      </c>
      <c r="J18" s="2627">
        <f>'Dopłaty stopowe'!$R$25*F18</f>
        <v>304.58303999999998</v>
      </c>
      <c r="K18" s="2632">
        <f t="shared" si="3"/>
        <v>187.0398375</v>
      </c>
      <c r="L18" s="2339">
        <v>0</v>
      </c>
      <c r="M18" s="2632">
        <f t="shared" si="1"/>
        <v>155.31243749999999</v>
      </c>
      <c r="N18" s="2632">
        <f t="shared" si="4"/>
        <v>187.03983749999998</v>
      </c>
      <c r="O18" s="1202" t="str">
        <f>VLOOKUP($A18,'Cennik numeryczny'!$A$2:$K$1857,10,FALSE)</f>
        <v>S</v>
      </c>
      <c r="P18" s="1203">
        <f>VLOOKUP($A18,'Cennik numeryczny'!$A$2:$K$1857,11,FALSE)</f>
        <v>9.6</v>
      </c>
      <c r="Q18" s="1204" t="s">
        <v>3825</v>
      </c>
      <c r="R18" s="913"/>
    </row>
    <row r="19" spans="1:18" s="1192" customFormat="1" ht="13.5" thickTop="1">
      <c r="A19" s="1940" t="s">
        <v>5156</v>
      </c>
      <c r="B19" s="1933" t="s">
        <v>5159</v>
      </c>
      <c r="C19" s="1945" t="s">
        <v>5161</v>
      </c>
      <c r="D19" s="1924">
        <v>2.5</v>
      </c>
      <c r="E19" s="1186">
        <v>300</v>
      </c>
      <c r="F19" s="1186">
        <v>3.6</v>
      </c>
      <c r="G19" s="1186">
        <v>143</v>
      </c>
      <c r="H19" s="1925">
        <v>514.79999999999995</v>
      </c>
      <c r="I19" s="2630">
        <v>627.55110000000002</v>
      </c>
      <c r="J19" s="2630">
        <f>'Dopłaty stopowe'!$R$17*F19</f>
        <v>71.459279999999993</v>
      </c>
      <c r="K19" s="2631">
        <f t="shared" ref="K19:K24" si="5">(I19+J19)/F19</f>
        <v>194.16955000000002</v>
      </c>
      <c r="L19" s="2338">
        <v>0</v>
      </c>
      <c r="M19" s="2631">
        <f t="shared" ref="M19:M21" si="6">(I19-(I19*L19))/F19</f>
        <v>174.31975</v>
      </c>
      <c r="N19" s="2631">
        <f t="shared" ref="N19:N21" si="7">(I19/F19)*(1-L19)+(J19/F19)</f>
        <v>194.16954999999999</v>
      </c>
      <c r="O19" s="1199" t="str">
        <f>VLOOKUP($A19,'Cennik numeryczny'!$A$2:$K$1857,10,FALSE)</f>
        <v>C</v>
      </c>
      <c r="P19" s="1200">
        <f>VLOOKUP($A19,'Cennik numeryczny'!$A$2:$K$1857,11,FALSE)</f>
        <v>298.8</v>
      </c>
      <c r="Q19" s="1201" t="s">
        <v>3825</v>
      </c>
      <c r="R19" s="913"/>
    </row>
    <row r="20" spans="1:18" s="1192" customFormat="1">
      <c r="A20" s="1940" t="s">
        <v>5157</v>
      </c>
      <c r="B20" s="1926"/>
      <c r="C20" s="1923" t="s">
        <v>5160</v>
      </c>
      <c r="D20" s="1924">
        <v>3.2</v>
      </c>
      <c r="E20" s="1186">
        <v>350</v>
      </c>
      <c r="F20" s="1186">
        <v>5.0999999999999996</v>
      </c>
      <c r="G20" s="1186">
        <v>124</v>
      </c>
      <c r="H20" s="1925">
        <v>632.4</v>
      </c>
      <c r="I20" s="2625">
        <v>746.5788</v>
      </c>
      <c r="J20" s="2625">
        <f>'Dopłaty stopowe'!$R$17*F20</f>
        <v>101.23397999999999</v>
      </c>
      <c r="K20" s="2626">
        <f t="shared" si="5"/>
        <v>166.23779999999999</v>
      </c>
      <c r="L20" s="2338">
        <v>0</v>
      </c>
      <c r="M20" s="2626">
        <f t="shared" si="6"/>
        <v>146.38800000000001</v>
      </c>
      <c r="N20" s="2626">
        <f t="shared" si="7"/>
        <v>166.23779999999999</v>
      </c>
      <c r="O20" s="1193" t="str">
        <f>VLOOKUP($A20,'Cennik numeryczny'!$A$2:$K$1857,10,FALSE)</f>
        <v>S</v>
      </c>
      <c r="P20" s="1194">
        <f>VLOOKUP($A20,'Cennik numeryczny'!$A$2:$K$1857,11,FALSE)</f>
        <v>5.0999999999999996</v>
      </c>
      <c r="Q20" s="1195" t="s">
        <v>3825</v>
      </c>
      <c r="R20" s="913"/>
    </row>
    <row r="21" spans="1:18" s="1192" customFormat="1" ht="13.5" thickBot="1">
      <c r="A21" s="1941" t="s">
        <v>5158</v>
      </c>
      <c r="B21" s="1928"/>
      <c r="C21" s="1929"/>
      <c r="D21" s="1942">
        <v>4</v>
      </c>
      <c r="E21" s="1203">
        <v>350</v>
      </c>
      <c r="F21" s="1203">
        <v>10.199999999999999</v>
      </c>
      <c r="G21" s="1203">
        <v>67</v>
      </c>
      <c r="H21" s="1931">
        <v>683.4</v>
      </c>
      <c r="I21" s="2628">
        <v>1452.6863999999998</v>
      </c>
      <c r="J21" s="2628">
        <f>'Dopłaty stopowe'!$R$17*F21</f>
        <v>202.46795999999998</v>
      </c>
      <c r="K21" s="2629">
        <f t="shared" si="5"/>
        <v>162.27003529411763</v>
      </c>
      <c r="L21" s="2339">
        <v>0</v>
      </c>
      <c r="M21" s="2629">
        <f t="shared" si="6"/>
        <v>142.42023529411765</v>
      </c>
      <c r="N21" s="2629">
        <f t="shared" si="7"/>
        <v>162.27003529411763</v>
      </c>
      <c r="O21" s="1196" t="str">
        <f>VLOOKUP($A21,'Cennik numeryczny'!$A$2:$K$1857,10,FALSE)</f>
        <v>S</v>
      </c>
      <c r="P21" s="1197">
        <f>VLOOKUP($A21,'Cennik numeryczny'!$A$2:$K$1857,11,FALSE)</f>
        <v>10.199999999999999</v>
      </c>
      <c r="Q21" s="1198" t="s">
        <v>3825</v>
      </c>
      <c r="R21" s="913"/>
    </row>
    <row r="22" spans="1:18" ht="13.5" thickTop="1">
      <c r="A22" s="1946" t="s">
        <v>5435</v>
      </c>
      <c r="B22" s="1947" t="s">
        <v>5438</v>
      </c>
      <c r="C22" s="928" t="s">
        <v>5439</v>
      </c>
      <c r="D22" s="1924">
        <v>2.5</v>
      </c>
      <c r="E22" s="1186">
        <v>300</v>
      </c>
      <c r="F22" s="1186">
        <v>10.5</v>
      </c>
      <c r="G22" s="1186">
        <v>60</v>
      </c>
      <c r="H22" s="1925">
        <v>630</v>
      </c>
      <c r="I22" s="2630">
        <v>3770.3456999999999</v>
      </c>
      <c r="J22" s="2630">
        <f>'Dopłaty stopowe'!$R$12*F22</f>
        <v>570.96794999999997</v>
      </c>
      <c r="K22" s="2631">
        <f>(I22+J22)/F22</f>
        <v>413.45844285714287</v>
      </c>
      <c r="L22" s="2338">
        <v>0</v>
      </c>
      <c r="M22" s="2631">
        <f>(I22-(I22*L22))/F22</f>
        <v>359.08054285714286</v>
      </c>
      <c r="N22" s="2631">
        <f t="shared" si="4"/>
        <v>413.45844285714287</v>
      </c>
      <c r="O22" s="1199" t="str">
        <f>VLOOKUP($A22,'Cennik numeryczny'!$A$2:$K$1857,10,FALSE)</f>
        <v>A</v>
      </c>
      <c r="P22" s="1200">
        <f>VLOOKUP($A22,'Cennik numeryczny'!$A$2:$K$1857,11,FALSE)</f>
        <v>10.5</v>
      </c>
      <c r="Q22" s="1201" t="s">
        <v>3825</v>
      </c>
    </row>
    <row r="23" spans="1:18">
      <c r="A23" s="1946" t="s">
        <v>5436</v>
      </c>
      <c r="B23" s="2323" t="s">
        <v>5440</v>
      </c>
      <c r="C23" s="928"/>
      <c r="D23" s="1924">
        <v>3.2</v>
      </c>
      <c r="E23" s="1186">
        <v>350</v>
      </c>
      <c r="F23" s="2320">
        <v>12</v>
      </c>
      <c r="G23" s="1186">
        <v>49</v>
      </c>
      <c r="H23" s="1925">
        <v>588</v>
      </c>
      <c r="I23" s="2625">
        <v>4299.3125999999993</v>
      </c>
      <c r="J23" s="2625">
        <f>'Dopłaty stopowe'!$R$12*F23</f>
        <v>652.5347999999999</v>
      </c>
      <c r="K23" s="2626">
        <f t="shared" si="5"/>
        <v>412.6539499999999</v>
      </c>
      <c r="L23" s="2338">
        <v>0</v>
      </c>
      <c r="M23" s="2626">
        <f t="shared" si="1"/>
        <v>358.27604999999994</v>
      </c>
      <c r="N23" s="2626">
        <f t="shared" si="4"/>
        <v>412.65394999999995</v>
      </c>
      <c r="O23" s="1193" t="str">
        <f>VLOOKUP($A23,'Cennik numeryczny'!$A$2:$K$1857,10,FALSE)</f>
        <v>A</v>
      </c>
      <c r="P23" s="1194">
        <f>VLOOKUP($A23,'Cennik numeryczny'!$A$2:$K$1857,11,FALSE)</f>
        <v>12</v>
      </c>
      <c r="Q23" s="1195" t="s">
        <v>3825</v>
      </c>
    </row>
    <row r="24" spans="1:18" ht="13.5" thickBot="1">
      <c r="A24" s="2036" t="s">
        <v>5437</v>
      </c>
      <c r="B24" s="2008"/>
      <c r="C24" s="934"/>
      <c r="D24" s="1942">
        <v>4</v>
      </c>
      <c r="E24" s="1203">
        <v>350</v>
      </c>
      <c r="F24" s="2321">
        <v>12</v>
      </c>
      <c r="G24" s="1203">
        <v>49</v>
      </c>
      <c r="H24" s="1931">
        <v>588</v>
      </c>
      <c r="I24" s="2628">
        <v>4334.2695000000003</v>
      </c>
      <c r="J24" s="2628">
        <f>'Dopłaty stopowe'!$R$12*F24</f>
        <v>652.5347999999999</v>
      </c>
      <c r="K24" s="2629">
        <f t="shared" si="5"/>
        <v>415.567025</v>
      </c>
      <c r="L24" s="2339">
        <v>0</v>
      </c>
      <c r="M24" s="2629">
        <f t="shared" si="1"/>
        <v>361.18912500000005</v>
      </c>
      <c r="N24" s="2629">
        <f t="shared" si="4"/>
        <v>415.56702500000006</v>
      </c>
      <c r="O24" s="1196" t="str">
        <f>VLOOKUP($A24,'Cennik numeryczny'!$A$2:$K$1857,10,FALSE)</f>
        <v>S</v>
      </c>
      <c r="P24" s="1197">
        <f>VLOOKUP($A24,'Cennik numeryczny'!$A$2:$K$1857,11,FALSE)</f>
        <v>12</v>
      </c>
      <c r="Q24" s="1198" t="s">
        <v>3825</v>
      </c>
    </row>
    <row r="25" spans="1:18" ht="26" customHeight="1" thickTop="1">
      <c r="A25" s="1948" t="s">
        <v>4102</v>
      </c>
      <c r="B25" s="1949"/>
      <c r="C25" s="931"/>
      <c r="D25" s="1950"/>
      <c r="E25" s="931"/>
      <c r="F25" s="931"/>
      <c r="G25" s="931"/>
      <c r="H25" s="1951"/>
      <c r="I25" s="2633"/>
      <c r="J25" s="2633"/>
      <c r="K25" s="2634"/>
      <c r="L25" s="2340"/>
      <c r="M25" s="2634"/>
      <c r="N25" s="2634"/>
      <c r="O25" s="1952"/>
      <c r="P25" s="931"/>
      <c r="Q25" s="930"/>
    </row>
    <row r="26" spans="1:18">
      <c r="A26" s="1953" t="s">
        <v>4454</v>
      </c>
      <c r="B26" s="1954" t="s">
        <v>4596</v>
      </c>
      <c r="C26" s="1955" t="s">
        <v>815</v>
      </c>
      <c r="D26" s="1956">
        <v>0.8</v>
      </c>
      <c r="E26" s="941" t="s">
        <v>4452</v>
      </c>
      <c r="F26" s="1957">
        <v>15</v>
      </c>
      <c r="G26" s="1957">
        <v>56</v>
      </c>
      <c r="H26" s="1958">
        <v>840</v>
      </c>
      <c r="I26" s="2324">
        <v>1049.9444999999998</v>
      </c>
      <c r="J26" s="2635">
        <f>'Dopłaty stopowe'!$R$3*F26</f>
        <v>289.84500000000003</v>
      </c>
      <c r="K26" s="2635">
        <f t="shared" si="3"/>
        <v>89.319299999999984</v>
      </c>
      <c r="L26" s="2341">
        <v>0</v>
      </c>
      <c r="M26" s="2635">
        <f t="shared" si="1"/>
        <v>69.996299999999991</v>
      </c>
      <c r="N26" s="2635">
        <f t="shared" si="4"/>
        <v>89.319299999999998</v>
      </c>
      <c r="O26" s="941" t="str">
        <f>VLOOKUP($A26,'Cennik numeryczny'!$A$2:$K$1857,10,FALSE)</f>
        <v>S</v>
      </c>
      <c r="P26" s="941">
        <f>VLOOKUP($A26,'Cennik numeryczny'!$A$2:$K$1857,11,FALSE)</f>
        <v>15</v>
      </c>
      <c r="Q26" s="984" t="s">
        <v>3830</v>
      </c>
    </row>
    <row r="27" spans="1:18">
      <c r="A27" s="1953" t="s">
        <v>4453</v>
      </c>
      <c r="B27" s="1959"/>
      <c r="C27" s="1341"/>
      <c r="D27" s="1956">
        <v>1</v>
      </c>
      <c r="E27" s="941" t="s">
        <v>4452</v>
      </c>
      <c r="F27" s="1957">
        <v>15</v>
      </c>
      <c r="G27" s="1957">
        <v>56</v>
      </c>
      <c r="H27" s="1958">
        <v>840</v>
      </c>
      <c r="I27" s="2324">
        <v>859.04280000000006</v>
      </c>
      <c r="J27" s="2635">
        <f>'Dopłaty stopowe'!$R$3*F27</f>
        <v>289.84500000000003</v>
      </c>
      <c r="K27" s="2635">
        <f t="shared" si="3"/>
        <v>76.592519999999993</v>
      </c>
      <c r="L27" s="2341">
        <v>0</v>
      </c>
      <c r="M27" s="2635">
        <f t="shared" si="1"/>
        <v>57.269520000000007</v>
      </c>
      <c r="N27" s="2635">
        <f t="shared" si="4"/>
        <v>76.592520000000007</v>
      </c>
      <c r="O27" s="941" t="str">
        <f>VLOOKUP($A27,'Cennik numeryczny'!$A$2:$K$1857,10,FALSE)</f>
        <v>C</v>
      </c>
      <c r="P27" s="941">
        <f>VLOOKUP($A27,'Cennik numeryczny'!$A$2:$K$1857,11,FALSE)</f>
        <v>840</v>
      </c>
      <c r="Q27" s="984" t="s">
        <v>3830</v>
      </c>
    </row>
    <row r="28" spans="1:18">
      <c r="A28" s="1953" t="s">
        <v>4451</v>
      </c>
      <c r="B28" s="1959"/>
      <c r="C28" s="1341"/>
      <c r="D28" s="1956">
        <v>1.2</v>
      </c>
      <c r="E28" s="941" t="s">
        <v>549</v>
      </c>
      <c r="F28" s="1957">
        <v>15</v>
      </c>
      <c r="G28" s="1957">
        <v>56</v>
      </c>
      <c r="H28" s="1958">
        <v>840</v>
      </c>
      <c r="I28" s="2324">
        <v>839.94569999999999</v>
      </c>
      <c r="J28" s="2635">
        <f>'Dopłaty stopowe'!$R$3*F28</f>
        <v>289.84500000000003</v>
      </c>
      <c r="K28" s="2635">
        <f t="shared" si="3"/>
        <v>75.319379999999995</v>
      </c>
      <c r="L28" s="2341">
        <v>0</v>
      </c>
      <c r="M28" s="2635">
        <f t="shared" si="1"/>
        <v>55.996380000000002</v>
      </c>
      <c r="N28" s="2635">
        <f t="shared" si="4"/>
        <v>75.319379999999995</v>
      </c>
      <c r="O28" s="941" t="str">
        <f>VLOOKUP($A28,'Cennik numeryczny'!$A$2:$K$1857,10,FALSE)</f>
        <v>A</v>
      </c>
      <c r="P28" s="941">
        <f>VLOOKUP($A28,'Cennik numeryczny'!$A$2:$K$1857,11,FALSE)</f>
        <v>15</v>
      </c>
      <c r="Q28" s="984" t="s">
        <v>3830</v>
      </c>
    </row>
    <row r="29" spans="1:18" ht="13.5" thickBot="1">
      <c r="A29" s="1960" t="s">
        <v>4450</v>
      </c>
      <c r="B29" s="1961"/>
      <c r="C29" s="1962"/>
      <c r="D29" s="1963">
        <v>1.6</v>
      </c>
      <c r="E29" s="1964" t="s">
        <v>549</v>
      </c>
      <c r="F29" s="1965">
        <v>15</v>
      </c>
      <c r="G29" s="1965">
        <v>56</v>
      </c>
      <c r="H29" s="1966">
        <v>840</v>
      </c>
      <c r="I29" s="1454">
        <v>811.31489999999997</v>
      </c>
      <c r="J29" s="2636">
        <f>'Dopłaty stopowe'!$R$3*F29</f>
        <v>289.84500000000003</v>
      </c>
      <c r="K29" s="2636">
        <f t="shared" si="3"/>
        <v>73.410660000000007</v>
      </c>
      <c r="L29" s="2342">
        <v>0</v>
      </c>
      <c r="M29" s="2636">
        <f t="shared" si="1"/>
        <v>54.08766</v>
      </c>
      <c r="N29" s="2636">
        <f t="shared" si="4"/>
        <v>73.410660000000007</v>
      </c>
      <c r="O29" s="1964" t="str">
        <f>VLOOKUP($A29,'Cennik numeryczny'!$A$2:$K$1857,10,FALSE)</f>
        <v>S</v>
      </c>
      <c r="P29" s="1964">
        <f>VLOOKUP($A29,'Cennik numeryczny'!$A$2:$K$1857,11,FALSE)</f>
        <v>15</v>
      </c>
      <c r="Q29" s="1967" t="s">
        <v>3830</v>
      </c>
    </row>
    <row r="30" spans="1:18" ht="13.5" thickTop="1">
      <c r="A30" s="1968" t="s">
        <v>4449</v>
      </c>
      <c r="B30" s="1954" t="s">
        <v>4597</v>
      </c>
      <c r="C30" s="1955" t="s">
        <v>819</v>
      </c>
      <c r="D30" s="1969">
        <v>0.8</v>
      </c>
      <c r="E30" s="983" t="s">
        <v>569</v>
      </c>
      <c r="F30" s="1970">
        <v>5</v>
      </c>
      <c r="G30" s="1970">
        <v>150</v>
      </c>
      <c r="H30" s="1971">
        <v>750</v>
      </c>
      <c r="I30" s="2615">
        <v>340.34219999999999</v>
      </c>
      <c r="J30" s="2615">
        <f>'Dopłaty stopowe'!$R$3*F30</f>
        <v>96.615000000000009</v>
      </c>
      <c r="K30" s="2615">
        <f t="shared" si="3"/>
        <v>87.391440000000003</v>
      </c>
      <c r="L30" s="2343">
        <v>0</v>
      </c>
      <c r="M30" s="2615">
        <f t="shared" si="1"/>
        <v>68.068439999999995</v>
      </c>
      <c r="N30" s="2615">
        <f t="shared" si="4"/>
        <v>87.391439999999989</v>
      </c>
      <c r="O30" s="983" t="str">
        <f>VLOOKUP($A30,'Cennik numeryczny'!$A$2:$K$1857,10,FALSE)</f>
        <v>C</v>
      </c>
      <c r="P30" s="983">
        <f>VLOOKUP($A30,'Cennik numeryczny'!$A$2:$K$1857,11,FALSE)</f>
        <v>750</v>
      </c>
      <c r="Q30" s="985" t="s">
        <v>3830</v>
      </c>
    </row>
    <row r="31" spans="1:18">
      <c r="A31" s="1953" t="s">
        <v>4448</v>
      </c>
      <c r="B31" s="1959"/>
      <c r="C31" s="1341"/>
      <c r="D31" s="1956">
        <v>0.8</v>
      </c>
      <c r="E31" s="941" t="s">
        <v>549</v>
      </c>
      <c r="F31" s="1957">
        <v>15</v>
      </c>
      <c r="G31" s="1957">
        <v>56</v>
      </c>
      <c r="H31" s="1958">
        <v>840</v>
      </c>
      <c r="I31" s="2635">
        <v>894.5145</v>
      </c>
      <c r="J31" s="2635">
        <f>'Dopłaty stopowe'!$R$3*F31</f>
        <v>289.84500000000003</v>
      </c>
      <c r="K31" s="2635">
        <f t="shared" si="3"/>
        <v>78.957300000000004</v>
      </c>
      <c r="L31" s="2341">
        <v>0</v>
      </c>
      <c r="M31" s="2635">
        <f t="shared" si="1"/>
        <v>59.634300000000003</v>
      </c>
      <c r="N31" s="2635">
        <f t="shared" si="4"/>
        <v>78.957300000000004</v>
      </c>
      <c r="O31" s="941" t="str">
        <f>VLOOKUP($A31,'Cennik numeryczny'!$A$2:$K$1857,10,FALSE)</f>
        <v>S</v>
      </c>
      <c r="P31" s="941">
        <f>VLOOKUP($A31,'Cennik numeryczny'!$A$2:$K$1857,11,FALSE)</f>
        <v>15</v>
      </c>
      <c r="Q31" s="984" t="s">
        <v>3830</v>
      </c>
    </row>
    <row r="32" spans="1:18">
      <c r="A32" s="1953" t="s">
        <v>4447</v>
      </c>
      <c r="B32" s="1959"/>
      <c r="C32" s="1341"/>
      <c r="D32" s="1956">
        <v>0.9</v>
      </c>
      <c r="E32" s="941" t="s">
        <v>549</v>
      </c>
      <c r="F32" s="1957">
        <v>15</v>
      </c>
      <c r="G32" s="1957">
        <v>56</v>
      </c>
      <c r="H32" s="1958">
        <v>840</v>
      </c>
      <c r="I32" s="2635">
        <v>874.83330000000001</v>
      </c>
      <c r="J32" s="2635">
        <f>'Dopłaty stopowe'!$R$3*F32</f>
        <v>289.84500000000003</v>
      </c>
      <c r="K32" s="2635">
        <f t="shared" si="3"/>
        <v>77.645220000000009</v>
      </c>
      <c r="L32" s="2341">
        <v>0</v>
      </c>
      <c r="M32" s="2635">
        <f t="shared" si="1"/>
        <v>58.322220000000002</v>
      </c>
      <c r="N32" s="2635">
        <f t="shared" si="4"/>
        <v>77.645219999999995</v>
      </c>
      <c r="O32" s="941" t="str">
        <f>VLOOKUP($A32,'Cennik numeryczny'!$A$2:$K$1857,10,FALSE)</f>
        <v>C</v>
      </c>
      <c r="P32" s="941">
        <f>VLOOKUP($A32,'Cennik numeryczny'!$A$2:$K$1857,11,FALSE)</f>
        <v>840</v>
      </c>
      <c r="Q32" s="984" t="s">
        <v>3830</v>
      </c>
    </row>
    <row r="33" spans="1:17">
      <c r="A33" s="1953" t="s">
        <v>4446</v>
      </c>
      <c r="B33" s="1959"/>
      <c r="C33" s="1341"/>
      <c r="D33" s="1956">
        <v>1</v>
      </c>
      <c r="E33" s="941" t="s">
        <v>569</v>
      </c>
      <c r="F33" s="1957">
        <v>5</v>
      </c>
      <c r="G33" s="1957">
        <v>150</v>
      </c>
      <c r="H33" s="1958">
        <v>750</v>
      </c>
      <c r="I33" s="2635">
        <v>372.24989999999997</v>
      </c>
      <c r="J33" s="2635">
        <f>'Dopłaty stopowe'!$R$3*F33</f>
        <v>96.615000000000009</v>
      </c>
      <c r="K33" s="2635">
        <f t="shared" si="3"/>
        <v>93.77297999999999</v>
      </c>
      <c r="L33" s="2341">
        <v>0</v>
      </c>
      <c r="M33" s="2635">
        <f t="shared" si="1"/>
        <v>74.449979999999996</v>
      </c>
      <c r="N33" s="2635">
        <f t="shared" si="4"/>
        <v>93.77297999999999</v>
      </c>
      <c r="O33" s="941" t="str">
        <f>VLOOKUP($A33,'Cennik numeryczny'!$A$2:$K$1857,10,FALSE)</f>
        <v>C</v>
      </c>
      <c r="P33" s="941">
        <f>VLOOKUP($A33,'Cennik numeryczny'!$A$2:$K$1857,11,FALSE)</f>
        <v>300</v>
      </c>
      <c r="Q33" s="984" t="s">
        <v>3830</v>
      </c>
    </row>
    <row r="34" spans="1:17">
      <c r="A34" s="1953" t="s">
        <v>4445</v>
      </c>
      <c r="B34" s="1959"/>
      <c r="C34" s="1341"/>
      <c r="D34" s="1956">
        <v>1</v>
      </c>
      <c r="E34" s="941" t="s">
        <v>567</v>
      </c>
      <c r="F34" s="1957">
        <v>250</v>
      </c>
      <c r="G34" s="1957">
        <v>2</v>
      </c>
      <c r="H34" s="1958">
        <v>500</v>
      </c>
      <c r="I34" s="2635">
        <v>12171.267899999999</v>
      </c>
      <c r="J34" s="2635">
        <f>'Dopłaty stopowe'!$R$3*F34</f>
        <v>4830.75</v>
      </c>
      <c r="K34" s="2635">
        <f t="shared" si="3"/>
        <v>68.008071599999994</v>
      </c>
      <c r="L34" s="2341">
        <v>0</v>
      </c>
      <c r="M34" s="2635">
        <f t="shared" si="1"/>
        <v>48.685071599999993</v>
      </c>
      <c r="N34" s="2635">
        <f t="shared" si="4"/>
        <v>68.008071599999994</v>
      </c>
      <c r="O34" s="941" t="str">
        <f>VLOOKUP($A34,'Cennik numeryczny'!$A$2:$K$1857,10,FALSE)</f>
        <v>A</v>
      </c>
      <c r="P34" s="941">
        <f>VLOOKUP($A34,'Cennik numeryczny'!$A$2:$K$1857,11,FALSE)</f>
        <v>250</v>
      </c>
      <c r="Q34" s="984" t="s">
        <v>3830</v>
      </c>
    </row>
    <row r="35" spans="1:17">
      <c r="A35" s="1953" t="s">
        <v>4444</v>
      </c>
      <c r="B35" s="1959"/>
      <c r="C35" s="1341"/>
      <c r="D35" s="1956">
        <v>1</v>
      </c>
      <c r="E35" s="941" t="s">
        <v>549</v>
      </c>
      <c r="F35" s="1957">
        <v>15</v>
      </c>
      <c r="G35" s="1957">
        <v>56</v>
      </c>
      <c r="H35" s="1958">
        <v>840</v>
      </c>
      <c r="I35" s="2635">
        <v>726.22439999999995</v>
      </c>
      <c r="J35" s="2635">
        <f>'Dopłaty stopowe'!$R$3*F35</f>
        <v>289.84500000000003</v>
      </c>
      <c r="K35" s="2635">
        <f t="shared" si="3"/>
        <v>67.737960000000001</v>
      </c>
      <c r="L35" s="2341">
        <v>0</v>
      </c>
      <c r="M35" s="2635">
        <f t="shared" si="1"/>
        <v>48.414959999999994</v>
      </c>
      <c r="N35" s="2635">
        <f t="shared" si="4"/>
        <v>67.737959999999987</v>
      </c>
      <c r="O35" s="941" t="str">
        <f>VLOOKUP($A35,'Cennik numeryczny'!$A$2:$K$1857,10,FALSE)</f>
        <v>A</v>
      </c>
      <c r="P35" s="941">
        <f>VLOOKUP($A35,'Cennik numeryczny'!$A$2:$K$1857,11,FALSE)</f>
        <v>15</v>
      </c>
      <c r="Q35" s="984" t="s">
        <v>3830</v>
      </c>
    </row>
    <row r="36" spans="1:17">
      <c r="A36" s="1953" t="s">
        <v>4443</v>
      </c>
      <c r="B36" s="1959"/>
      <c r="C36" s="1341"/>
      <c r="D36" s="1956">
        <v>1.2</v>
      </c>
      <c r="E36" s="941" t="s">
        <v>567</v>
      </c>
      <c r="F36" s="1957">
        <v>250</v>
      </c>
      <c r="G36" s="1957">
        <v>2</v>
      </c>
      <c r="H36" s="1958">
        <v>500</v>
      </c>
      <c r="I36" s="2635">
        <v>11857.1013</v>
      </c>
      <c r="J36" s="2635">
        <f>'Dopłaty stopowe'!$R$3*F36</f>
        <v>4830.75</v>
      </c>
      <c r="K36" s="2635">
        <f t="shared" si="3"/>
        <v>66.751405200000008</v>
      </c>
      <c r="L36" s="2341">
        <v>0</v>
      </c>
      <c r="M36" s="2635">
        <f t="shared" si="1"/>
        <v>47.4284052</v>
      </c>
      <c r="N36" s="2635">
        <f t="shared" si="4"/>
        <v>66.751405199999994</v>
      </c>
      <c r="O36" s="941" t="str">
        <f>VLOOKUP($A36,'Cennik numeryczny'!$A$2:$K$1857,10,FALSE)</f>
        <v>C</v>
      </c>
      <c r="P36" s="941">
        <f>VLOOKUP($A36,'Cennik numeryczny'!$A$2:$K$1857,11,FALSE)</f>
        <v>500</v>
      </c>
      <c r="Q36" s="984" t="s">
        <v>3830</v>
      </c>
    </row>
    <row r="37" spans="1:17">
      <c r="A37" s="1953" t="s">
        <v>4442</v>
      </c>
      <c r="B37" s="1959"/>
      <c r="C37" s="1341"/>
      <c r="D37" s="1956">
        <v>1.2</v>
      </c>
      <c r="E37" s="941" t="s">
        <v>549</v>
      </c>
      <c r="F37" s="1957">
        <v>15</v>
      </c>
      <c r="G37" s="1957">
        <v>56</v>
      </c>
      <c r="H37" s="1958">
        <v>840</v>
      </c>
      <c r="I37" s="2635">
        <v>709.79039999999998</v>
      </c>
      <c r="J37" s="2635">
        <f>'Dopłaty stopowe'!$R$3*F37</f>
        <v>289.84500000000003</v>
      </c>
      <c r="K37" s="2635">
        <f t="shared" si="3"/>
        <v>66.642359999999996</v>
      </c>
      <c r="L37" s="2341">
        <v>0</v>
      </c>
      <c r="M37" s="2635">
        <f t="shared" si="1"/>
        <v>47.319359999999996</v>
      </c>
      <c r="N37" s="2635">
        <f t="shared" si="4"/>
        <v>66.642359999999996</v>
      </c>
      <c r="O37" s="941" t="str">
        <f>VLOOKUP($A37,'Cennik numeryczny'!$A$2:$K$1857,10,FALSE)</f>
        <v>A</v>
      </c>
      <c r="P37" s="941">
        <f>VLOOKUP($A37,'Cennik numeryczny'!$A$2:$K$1857,11,FALSE)</f>
        <v>15</v>
      </c>
      <c r="Q37" s="984" t="s">
        <v>3830</v>
      </c>
    </row>
    <row r="38" spans="1:17" ht="13.5" thickBot="1">
      <c r="A38" s="1960" t="s">
        <v>4441</v>
      </c>
      <c r="B38" s="1961"/>
      <c r="C38" s="1962"/>
      <c r="D38" s="1963">
        <v>1.6</v>
      </c>
      <c r="E38" s="1964" t="s">
        <v>549</v>
      </c>
      <c r="F38" s="1965">
        <v>15</v>
      </c>
      <c r="G38" s="1965">
        <v>56</v>
      </c>
      <c r="H38" s="1966">
        <v>840</v>
      </c>
      <c r="I38" s="2636">
        <v>709.79039999999998</v>
      </c>
      <c r="J38" s="2636">
        <f>'Dopłaty stopowe'!$R$3*F38</f>
        <v>289.84500000000003</v>
      </c>
      <c r="K38" s="2636">
        <f t="shared" si="3"/>
        <v>66.642359999999996</v>
      </c>
      <c r="L38" s="2342">
        <v>0</v>
      </c>
      <c r="M38" s="2636">
        <f t="shared" si="1"/>
        <v>47.319359999999996</v>
      </c>
      <c r="N38" s="2636">
        <f t="shared" si="4"/>
        <v>66.642359999999996</v>
      </c>
      <c r="O38" s="1964" t="str">
        <f>VLOOKUP($A38,'Cennik numeryczny'!$A$2:$K$1857,10,FALSE)</f>
        <v>C</v>
      </c>
      <c r="P38" s="1964">
        <f>VLOOKUP($A38,'Cennik numeryczny'!$A$2:$K$1857,11,FALSE)</f>
        <v>840</v>
      </c>
      <c r="Q38" s="1967" t="s">
        <v>3830</v>
      </c>
    </row>
    <row r="39" spans="1:17" ht="13.5" thickTop="1">
      <c r="A39" s="1972" t="s">
        <v>4534</v>
      </c>
      <c r="B39" s="1947" t="s">
        <v>4598</v>
      </c>
      <c r="C39" s="1973" t="s">
        <v>602</v>
      </c>
      <c r="D39" s="1974">
        <v>1</v>
      </c>
      <c r="E39" s="979" t="s">
        <v>4452</v>
      </c>
      <c r="F39" s="1975">
        <v>15</v>
      </c>
      <c r="G39" s="1975">
        <v>56</v>
      </c>
      <c r="H39" s="1976">
        <v>840</v>
      </c>
      <c r="I39" s="2637">
        <v>1565.6355000000001</v>
      </c>
      <c r="J39" s="2637">
        <f>'Dopłaty stopowe'!$R$17*F39</f>
        <v>297.74699999999996</v>
      </c>
      <c r="K39" s="2637">
        <f t="shared" si="3"/>
        <v>124.22550000000001</v>
      </c>
      <c r="L39" s="2344">
        <v>0</v>
      </c>
      <c r="M39" s="2637">
        <f t="shared" si="1"/>
        <v>104.37570000000001</v>
      </c>
      <c r="N39" s="2637">
        <f t="shared" si="4"/>
        <v>124.22550000000001</v>
      </c>
      <c r="O39" s="979" t="str">
        <f>VLOOKUP($A39,'Cennik numeryczny'!$A$2:$K$1857,10,FALSE)</f>
        <v>A</v>
      </c>
      <c r="P39" s="979">
        <f>VLOOKUP($A39,'Cennik numeryczny'!$A$2:$K$1857,11,FALSE)</f>
        <v>15</v>
      </c>
      <c r="Q39" s="980" t="s">
        <v>3830</v>
      </c>
    </row>
    <row r="40" spans="1:17" ht="13.5" thickBot="1">
      <c r="A40" s="1977" t="s">
        <v>4535</v>
      </c>
      <c r="B40" s="1961"/>
      <c r="C40" s="1962"/>
      <c r="D40" s="1978">
        <v>1.2</v>
      </c>
      <c r="E40" s="981" t="s">
        <v>549</v>
      </c>
      <c r="F40" s="1979">
        <v>15</v>
      </c>
      <c r="G40" s="1979">
        <v>56</v>
      </c>
      <c r="H40" s="1980">
        <v>840</v>
      </c>
      <c r="I40" s="2618">
        <v>1557.5075999999999</v>
      </c>
      <c r="J40" s="2618">
        <f>'Dopłaty stopowe'!$R$17*F40</f>
        <v>297.74699999999996</v>
      </c>
      <c r="K40" s="2618">
        <f t="shared" si="3"/>
        <v>123.68363999999998</v>
      </c>
      <c r="L40" s="2345">
        <v>0</v>
      </c>
      <c r="M40" s="2618">
        <f t="shared" si="1"/>
        <v>103.83384</v>
      </c>
      <c r="N40" s="2618">
        <f t="shared" si="4"/>
        <v>123.68364</v>
      </c>
      <c r="O40" s="981" t="str">
        <f>VLOOKUP($A40,'Cennik numeryczny'!$A$2:$K$1857,10,FALSE)</f>
        <v>A</v>
      </c>
      <c r="P40" s="981">
        <f>VLOOKUP($A40,'Cennik numeryczny'!$A$2:$K$1857,11,FALSE)</f>
        <v>15</v>
      </c>
      <c r="Q40" s="982" t="s">
        <v>3830</v>
      </c>
    </row>
    <row r="41" spans="1:17" ht="13.5" thickTop="1">
      <c r="A41" s="1968" t="s">
        <v>4440</v>
      </c>
      <c r="B41" s="1947" t="s">
        <v>4599</v>
      </c>
      <c r="C41" s="1973" t="s">
        <v>820</v>
      </c>
      <c r="D41" s="1969">
        <v>0.8</v>
      </c>
      <c r="E41" s="983" t="s">
        <v>569</v>
      </c>
      <c r="F41" s="1970">
        <v>5</v>
      </c>
      <c r="G41" s="1970">
        <v>150</v>
      </c>
      <c r="H41" s="1971">
        <v>750</v>
      </c>
      <c r="I41" s="2615">
        <v>467.69580000000002</v>
      </c>
      <c r="J41" s="2615">
        <f>'Dopłaty stopowe'!$R$5*F41</f>
        <v>146.667</v>
      </c>
      <c r="K41" s="2615">
        <f t="shared" si="3"/>
        <v>122.87255999999999</v>
      </c>
      <c r="L41" s="2343">
        <v>0</v>
      </c>
      <c r="M41" s="2615">
        <f t="shared" si="1"/>
        <v>93.53916000000001</v>
      </c>
      <c r="N41" s="2615">
        <f t="shared" si="4"/>
        <v>122.87256000000001</v>
      </c>
      <c r="O41" s="983" t="str">
        <f>VLOOKUP($A41,'Cennik numeryczny'!$A$2:$K$1857,10,FALSE)</f>
        <v>C</v>
      </c>
      <c r="P41" s="983">
        <f>VLOOKUP($A41,'Cennik numeryczny'!$A$2:$K$1857,11,FALSE)</f>
        <v>750</v>
      </c>
      <c r="Q41" s="985" t="s">
        <v>3830</v>
      </c>
    </row>
    <row r="42" spans="1:17">
      <c r="A42" s="1968" t="s">
        <v>4439</v>
      </c>
      <c r="B42" s="2662"/>
      <c r="C42" s="1341"/>
      <c r="D42" s="1969">
        <v>1.2</v>
      </c>
      <c r="E42" s="983" t="s">
        <v>549</v>
      </c>
      <c r="F42" s="1957">
        <v>15</v>
      </c>
      <c r="G42" s="1970">
        <v>56</v>
      </c>
      <c r="H42" s="1971">
        <v>840</v>
      </c>
      <c r="I42" s="2615">
        <v>924.57089999999994</v>
      </c>
      <c r="J42" s="2615">
        <f>'Dopłaty stopowe'!$R$5*F42</f>
        <v>440.00100000000003</v>
      </c>
      <c r="K42" s="2615">
        <f t="shared" si="3"/>
        <v>90.971459999999993</v>
      </c>
      <c r="L42" s="2343">
        <v>0</v>
      </c>
      <c r="M42" s="2615">
        <f t="shared" si="1"/>
        <v>61.638059999999996</v>
      </c>
      <c r="N42" s="2615">
        <f t="shared" si="4"/>
        <v>90.971459999999993</v>
      </c>
      <c r="O42" s="983" t="str">
        <f>VLOOKUP($A42,'Cennik numeryczny'!$A$2:$K$1857,10,FALSE)</f>
        <v>S</v>
      </c>
      <c r="P42" s="983">
        <f>VLOOKUP($A42,'Cennik numeryczny'!$A$2:$K$1857,11,FALSE)</f>
        <v>15</v>
      </c>
      <c r="Q42" s="985" t="s">
        <v>3830</v>
      </c>
    </row>
    <row r="43" spans="1:17" ht="13.5" thickBot="1">
      <c r="A43" s="1960" t="s">
        <v>4438</v>
      </c>
      <c r="B43" s="1961"/>
      <c r="C43" s="1962"/>
      <c r="D43" s="1963">
        <v>1.6</v>
      </c>
      <c r="E43" s="1964" t="s">
        <v>549</v>
      </c>
      <c r="F43" s="1965">
        <v>15</v>
      </c>
      <c r="G43" s="1965">
        <v>56</v>
      </c>
      <c r="H43" s="1966">
        <v>840</v>
      </c>
      <c r="I43" s="2636">
        <v>1135.8468</v>
      </c>
      <c r="J43" s="2636">
        <f>'Dopłaty stopowe'!$R$5*F43</f>
        <v>440.00100000000003</v>
      </c>
      <c r="K43" s="2636">
        <f t="shared" si="3"/>
        <v>105.05652000000001</v>
      </c>
      <c r="L43" s="2342">
        <v>0</v>
      </c>
      <c r="M43" s="2636">
        <f t="shared" si="1"/>
        <v>75.723120000000009</v>
      </c>
      <c r="N43" s="2636">
        <f t="shared" si="4"/>
        <v>105.05652000000001</v>
      </c>
      <c r="O43" s="1964" t="str">
        <f>VLOOKUP($A43,'Cennik numeryczny'!$A$2:$K$1857,10,FALSE)</f>
        <v>C</v>
      </c>
      <c r="P43" s="1964">
        <f>VLOOKUP($A43,'Cennik numeryczny'!$A$2:$K$1857,11,FALSE)</f>
        <v>840</v>
      </c>
      <c r="Q43" s="1967" t="s">
        <v>3830</v>
      </c>
    </row>
    <row r="44" spans="1:17" ht="13.5" thickTop="1">
      <c r="A44" s="1953" t="s">
        <v>4437</v>
      </c>
      <c r="B44" s="1947" t="s">
        <v>4600</v>
      </c>
      <c r="C44" s="1973" t="s">
        <v>824</v>
      </c>
      <c r="D44" s="1956">
        <v>0.8</v>
      </c>
      <c r="E44" s="941" t="s">
        <v>569</v>
      </c>
      <c r="F44" s="1957">
        <v>5</v>
      </c>
      <c r="G44" s="1957">
        <v>150</v>
      </c>
      <c r="H44" s="1958">
        <v>750</v>
      </c>
      <c r="I44" s="2635">
        <v>458.15219999999999</v>
      </c>
      <c r="J44" s="2635">
        <f>'Dopłaty stopowe'!$R$5*F44</f>
        <v>146.667</v>
      </c>
      <c r="K44" s="2635">
        <f t="shared" si="3"/>
        <v>120.96384</v>
      </c>
      <c r="L44" s="2341">
        <v>0</v>
      </c>
      <c r="M44" s="2635">
        <f t="shared" si="1"/>
        <v>91.630439999999993</v>
      </c>
      <c r="N44" s="2635">
        <f t="shared" si="4"/>
        <v>120.96383999999999</v>
      </c>
      <c r="O44" s="941" t="str">
        <f>VLOOKUP($A44,'Cennik numeryczny'!$A$2:$K$1857,10,FALSE)</f>
        <v>C</v>
      </c>
      <c r="P44" s="941">
        <f>VLOOKUP($A44,'Cennik numeryczny'!$A$2:$K$1857,11,FALSE)</f>
        <v>750</v>
      </c>
      <c r="Q44" s="984" t="s">
        <v>3830</v>
      </c>
    </row>
    <row r="45" spans="1:17">
      <c r="A45" s="2671" t="s">
        <v>4436</v>
      </c>
      <c r="B45" s="2672" t="s">
        <v>5654</v>
      </c>
      <c r="C45" s="1341"/>
      <c r="D45" s="1956">
        <v>1</v>
      </c>
      <c r="E45" s="941" t="s">
        <v>549</v>
      </c>
      <c r="F45" s="1957">
        <v>15</v>
      </c>
      <c r="G45" s="1957">
        <v>56</v>
      </c>
      <c r="H45" s="1958">
        <v>840</v>
      </c>
      <c r="I45" s="2635">
        <v>858.06270000000006</v>
      </c>
      <c r="J45" s="2635">
        <f>'Dopłaty stopowe'!$R$5*F45</f>
        <v>440.00100000000003</v>
      </c>
      <c r="K45" s="2635">
        <f t="shared" si="3"/>
        <v>86.537580000000005</v>
      </c>
      <c r="L45" s="2341">
        <v>0</v>
      </c>
      <c r="M45" s="2635">
        <f t="shared" si="1"/>
        <v>57.204180000000001</v>
      </c>
      <c r="N45" s="2635">
        <f t="shared" si="4"/>
        <v>86.537580000000005</v>
      </c>
      <c r="O45" s="941" t="str">
        <f>VLOOKUP($A45,'Cennik numeryczny'!$A$2:$K$1857,10,FALSE)</f>
        <v>O</v>
      </c>
      <c r="P45" s="941">
        <f>VLOOKUP($A45,'Cennik numeryczny'!$A$2:$K$1857,11,FALSE)</f>
        <v>15</v>
      </c>
      <c r="Q45" s="984" t="s">
        <v>3830</v>
      </c>
    </row>
    <row r="46" spans="1:17">
      <c r="A46" s="1953" t="s">
        <v>4435</v>
      </c>
      <c r="B46" s="1959"/>
      <c r="C46" s="1341"/>
      <c r="D46" s="1956">
        <v>1.1000000000000001</v>
      </c>
      <c r="E46" s="941" t="s">
        <v>549</v>
      </c>
      <c r="F46" s="1957">
        <v>15</v>
      </c>
      <c r="G46" s="1957">
        <v>56</v>
      </c>
      <c r="H46" s="1958">
        <v>840</v>
      </c>
      <c r="I46" s="2635">
        <v>904.32540000000006</v>
      </c>
      <c r="J46" s="2635">
        <f>'Dopłaty stopowe'!$R$5*F46</f>
        <v>440.00100000000003</v>
      </c>
      <c r="K46" s="2635">
        <f t="shared" si="3"/>
        <v>89.621760000000009</v>
      </c>
      <c r="L46" s="2341">
        <v>0</v>
      </c>
      <c r="M46" s="2635">
        <f t="shared" si="1"/>
        <v>60.288360000000004</v>
      </c>
      <c r="N46" s="2635">
        <f t="shared" si="4"/>
        <v>89.621760000000009</v>
      </c>
      <c r="O46" s="941" t="str">
        <f>VLOOKUP($A46,'Cennik numeryczny'!$A$2:$K$1857,10,FALSE)</f>
        <v>C</v>
      </c>
      <c r="P46" s="941">
        <f>VLOOKUP($A46,'Cennik numeryczny'!$A$2:$K$1857,11,FALSE)</f>
        <v>840</v>
      </c>
      <c r="Q46" s="984" t="s">
        <v>3830</v>
      </c>
    </row>
    <row r="47" spans="1:17">
      <c r="A47" s="2671" t="s">
        <v>4434</v>
      </c>
      <c r="B47" s="2672" t="s">
        <v>5654</v>
      </c>
      <c r="C47" s="1341"/>
      <c r="D47" s="1956">
        <v>1.2</v>
      </c>
      <c r="E47" s="941" t="s">
        <v>549</v>
      </c>
      <c r="F47" s="1957">
        <v>15</v>
      </c>
      <c r="G47" s="1957">
        <v>56</v>
      </c>
      <c r="H47" s="1958">
        <v>840</v>
      </c>
      <c r="I47" s="2635">
        <v>841.22280000000001</v>
      </c>
      <c r="J47" s="2635">
        <f>'Dopłaty stopowe'!$R$5*F47</f>
        <v>440.00100000000003</v>
      </c>
      <c r="K47" s="2635">
        <f t="shared" si="3"/>
        <v>85.414919999999995</v>
      </c>
      <c r="L47" s="2341">
        <v>0</v>
      </c>
      <c r="M47" s="2635">
        <f t="shared" si="1"/>
        <v>56.081519999999998</v>
      </c>
      <c r="N47" s="2635">
        <f t="shared" si="4"/>
        <v>85.414919999999995</v>
      </c>
      <c r="O47" s="941" t="str">
        <f>VLOOKUP($A47,'Cennik numeryczny'!$A$2:$K$1857,10,FALSE)</f>
        <v>O</v>
      </c>
      <c r="P47" s="941">
        <f>VLOOKUP($A47,'Cennik numeryczny'!$A$2:$K$1857,11,FALSE)</f>
        <v>15</v>
      </c>
      <c r="Q47" s="984" t="s">
        <v>3830</v>
      </c>
    </row>
    <row r="48" spans="1:17" ht="13.5" thickBot="1">
      <c r="A48" s="1960" t="s">
        <v>4433</v>
      </c>
      <c r="B48" s="1961"/>
      <c r="C48" s="1962"/>
      <c r="D48" s="1963">
        <v>1.6</v>
      </c>
      <c r="E48" s="1964" t="s">
        <v>549</v>
      </c>
      <c r="F48" s="1965">
        <v>15</v>
      </c>
      <c r="G48" s="1965">
        <v>56</v>
      </c>
      <c r="H48" s="1966">
        <v>840</v>
      </c>
      <c r="I48" s="2636">
        <v>830.72879999999998</v>
      </c>
      <c r="J48" s="2636">
        <f>'Dopłaty stopowe'!$R$5*F48</f>
        <v>440.00100000000003</v>
      </c>
      <c r="K48" s="2636">
        <f t="shared" si="3"/>
        <v>84.715320000000006</v>
      </c>
      <c r="L48" s="2342">
        <v>0</v>
      </c>
      <c r="M48" s="2636">
        <f t="shared" si="1"/>
        <v>55.381920000000001</v>
      </c>
      <c r="N48" s="2636">
        <f t="shared" si="4"/>
        <v>84.715320000000006</v>
      </c>
      <c r="O48" s="1964" t="str">
        <f>VLOOKUP($A48,'Cennik numeryczny'!$A$2:$K$1857,10,FALSE)</f>
        <v>C</v>
      </c>
      <c r="P48" s="1964">
        <f>VLOOKUP($A48,'Cennik numeryczny'!$A$2:$K$1857,11,FALSE)</f>
        <v>300</v>
      </c>
      <c r="Q48" s="1967" t="s">
        <v>3830</v>
      </c>
    </row>
    <row r="49" spans="1:17" ht="13.5" thickTop="1">
      <c r="A49" s="1968" t="s">
        <v>4432</v>
      </c>
      <c r="B49" s="1947" t="s">
        <v>4601</v>
      </c>
      <c r="C49" s="1973" t="s">
        <v>834</v>
      </c>
      <c r="D49" s="1969">
        <v>0.8</v>
      </c>
      <c r="E49" s="983" t="s">
        <v>549</v>
      </c>
      <c r="F49" s="1970">
        <v>15</v>
      </c>
      <c r="G49" s="1970">
        <v>56</v>
      </c>
      <c r="H49" s="1971">
        <v>840</v>
      </c>
      <c r="I49" s="1450">
        <v>1690.4547</v>
      </c>
      <c r="J49" s="2615">
        <f>'Dopłaty stopowe'!$R$23*F49</f>
        <v>415.32149999999996</v>
      </c>
      <c r="K49" s="2615">
        <f t="shared" si="3"/>
        <v>140.38507999999999</v>
      </c>
      <c r="L49" s="2343">
        <v>0</v>
      </c>
      <c r="M49" s="2615">
        <f t="shared" ref="M49:M164" si="8">(I49-(I49*L49))/F49</f>
        <v>112.69698</v>
      </c>
      <c r="N49" s="2615">
        <f t="shared" si="4"/>
        <v>140.38507999999999</v>
      </c>
      <c r="O49" s="983" t="str">
        <f>VLOOKUP($A49,'Cennik numeryczny'!$A$2:$K$1857,10,FALSE)</f>
        <v>C</v>
      </c>
      <c r="P49" s="983">
        <f>VLOOKUP($A49,'Cennik numeryczny'!$A$2:$K$1857,11,FALSE)</f>
        <v>300</v>
      </c>
      <c r="Q49" s="985" t="s">
        <v>3830</v>
      </c>
    </row>
    <row r="50" spans="1:17">
      <c r="A50" s="1953" t="s">
        <v>4431</v>
      </c>
      <c r="B50" s="1959"/>
      <c r="C50" s="1341"/>
      <c r="D50" s="1956">
        <v>1</v>
      </c>
      <c r="E50" s="941" t="s">
        <v>549</v>
      </c>
      <c r="F50" s="1957">
        <v>15</v>
      </c>
      <c r="G50" s="1957">
        <v>56</v>
      </c>
      <c r="H50" s="1958">
        <v>840</v>
      </c>
      <c r="I50" s="2324">
        <v>2247.3000000000002</v>
      </c>
      <c r="J50" s="2635">
        <f>'Dopłaty stopowe'!$R$23*F50</f>
        <v>415.32149999999996</v>
      </c>
      <c r="K50" s="2635">
        <f t="shared" ref="K50:K165" si="9">(I50+J50)/F50</f>
        <v>177.50810000000001</v>
      </c>
      <c r="L50" s="2341">
        <v>0</v>
      </c>
      <c r="M50" s="2635">
        <f t="shared" si="8"/>
        <v>149.82000000000002</v>
      </c>
      <c r="N50" s="2635">
        <f t="shared" ref="N50:N168" si="10">(I50/F50)*(1-L50)+(J50/F50)</f>
        <v>177.50810000000001</v>
      </c>
      <c r="O50" s="941" t="str">
        <f>VLOOKUP($A50,'Cennik numeryczny'!$A$2:$K$1857,10,FALSE)</f>
        <v>A</v>
      </c>
      <c r="P50" s="941">
        <f>VLOOKUP($A50,'Cennik numeryczny'!$A$2:$K$1857,11,FALSE)</f>
        <v>15</v>
      </c>
      <c r="Q50" s="984" t="s">
        <v>3830</v>
      </c>
    </row>
    <row r="51" spans="1:17">
      <c r="A51" s="1953" t="s">
        <v>4430</v>
      </c>
      <c r="B51" s="1959"/>
      <c r="C51" s="1341"/>
      <c r="D51" s="1956">
        <v>1.2</v>
      </c>
      <c r="E51" s="941" t="s">
        <v>549</v>
      </c>
      <c r="F51" s="1957">
        <v>15</v>
      </c>
      <c r="G51" s="1957">
        <v>56</v>
      </c>
      <c r="H51" s="1958">
        <v>840</v>
      </c>
      <c r="I51" s="2324">
        <v>1979.01</v>
      </c>
      <c r="J51" s="2635">
        <f>'Dopłaty stopowe'!$R$23*F51</f>
        <v>415.32149999999996</v>
      </c>
      <c r="K51" s="2635">
        <f t="shared" si="9"/>
        <v>159.62209999999999</v>
      </c>
      <c r="L51" s="2341">
        <v>0</v>
      </c>
      <c r="M51" s="2635">
        <f t="shared" si="8"/>
        <v>131.934</v>
      </c>
      <c r="N51" s="2635">
        <f t="shared" si="10"/>
        <v>159.62209999999999</v>
      </c>
      <c r="O51" s="941" t="str">
        <f>VLOOKUP($A51,'Cennik numeryczny'!$A$2:$K$1857,10,FALSE)</f>
        <v>S</v>
      </c>
      <c r="P51" s="941">
        <f>VLOOKUP($A51,'Cennik numeryczny'!$A$2:$K$1857,11,FALSE)</f>
        <v>15</v>
      </c>
      <c r="Q51" s="984" t="s">
        <v>3830</v>
      </c>
    </row>
    <row r="52" spans="1:17">
      <c r="A52" s="1953" t="s">
        <v>4429</v>
      </c>
      <c r="B52" s="1959"/>
      <c r="C52" s="1341"/>
      <c r="D52" s="1956">
        <v>1.2</v>
      </c>
      <c r="E52" s="941" t="s">
        <v>567</v>
      </c>
      <c r="F52" s="1957">
        <v>250</v>
      </c>
      <c r="G52" s="1957">
        <v>2</v>
      </c>
      <c r="H52" s="1958">
        <v>500</v>
      </c>
      <c r="I52" s="2324">
        <v>32571</v>
      </c>
      <c r="J52" s="2635">
        <f>'Dopłaty stopowe'!$R$23*F52</f>
        <v>6922.0249999999996</v>
      </c>
      <c r="K52" s="2635">
        <f t="shared" si="9"/>
        <v>157.97210000000001</v>
      </c>
      <c r="L52" s="2341">
        <v>0</v>
      </c>
      <c r="M52" s="2635">
        <f t="shared" si="8"/>
        <v>130.28399999999999</v>
      </c>
      <c r="N52" s="2635">
        <f t="shared" si="10"/>
        <v>157.97209999999998</v>
      </c>
      <c r="O52" s="941" t="str">
        <f>VLOOKUP($A52,'Cennik numeryczny'!$A$2:$K$1857,10,FALSE)</f>
        <v>C</v>
      </c>
      <c r="P52" s="941">
        <f>VLOOKUP($A52,'Cennik numeryczny'!$A$2:$K$1857,11,FALSE)</f>
        <v>500</v>
      </c>
      <c r="Q52" s="984" t="s">
        <v>3830</v>
      </c>
    </row>
    <row r="53" spans="1:17" ht="13.5" thickBot="1">
      <c r="A53" s="1960" t="s">
        <v>4428</v>
      </c>
      <c r="B53" s="1961"/>
      <c r="C53" s="1962"/>
      <c r="D53" s="1963">
        <v>1.6</v>
      </c>
      <c r="E53" s="1964" t="s">
        <v>549</v>
      </c>
      <c r="F53" s="1965">
        <v>15</v>
      </c>
      <c r="G53" s="1965">
        <v>56</v>
      </c>
      <c r="H53" s="1966">
        <v>840</v>
      </c>
      <c r="I53" s="1454">
        <v>1725.2136</v>
      </c>
      <c r="J53" s="2636">
        <f>'Dopłaty stopowe'!$R$23*F53</f>
        <v>415.32149999999996</v>
      </c>
      <c r="K53" s="2636">
        <f t="shared" si="9"/>
        <v>142.70233999999999</v>
      </c>
      <c r="L53" s="2342">
        <v>0</v>
      </c>
      <c r="M53" s="2636">
        <f t="shared" si="8"/>
        <v>115.01424</v>
      </c>
      <c r="N53" s="2636">
        <f t="shared" si="10"/>
        <v>142.70233999999999</v>
      </c>
      <c r="O53" s="1964" t="str">
        <f>VLOOKUP($A53,'Cennik numeryczny'!$A$2:$K$1857,10,FALSE)</f>
        <v>C</v>
      </c>
      <c r="P53" s="1964">
        <f>VLOOKUP($A53,'Cennik numeryczny'!$A$2:$K$1857,11,FALSE)</f>
        <v>840</v>
      </c>
      <c r="Q53" s="1967" t="s">
        <v>3830</v>
      </c>
    </row>
    <row r="54" spans="1:17" ht="13.5" thickTop="1">
      <c r="A54" s="1981" t="s">
        <v>5233</v>
      </c>
      <c r="B54" s="1947" t="s">
        <v>5235</v>
      </c>
      <c r="C54" s="1973" t="s">
        <v>834</v>
      </c>
      <c r="D54" s="1974">
        <v>1</v>
      </c>
      <c r="E54" s="979" t="s">
        <v>549</v>
      </c>
      <c r="F54" s="1975">
        <v>15</v>
      </c>
      <c r="G54" s="1975">
        <v>56</v>
      </c>
      <c r="H54" s="1976">
        <v>840</v>
      </c>
      <c r="I54" s="1450">
        <v>2277.4751999999999</v>
      </c>
      <c r="J54" s="2637">
        <f>'Dopłaty stopowe'!$R$23*F54</f>
        <v>415.32149999999996</v>
      </c>
      <c r="K54" s="2637">
        <f t="shared" ref="K54:K55" si="11">(I54+J54)/F54</f>
        <v>179.51978</v>
      </c>
      <c r="L54" s="2344">
        <v>0</v>
      </c>
      <c r="M54" s="2637">
        <f t="shared" ref="M54:M55" si="12">(I54-(I54*L54))/F54</f>
        <v>151.83167999999998</v>
      </c>
      <c r="N54" s="2637">
        <f t="shared" ref="N54:N55" si="13">(I54/F54)*(1-L54)+(J54/F54)</f>
        <v>179.51977999999997</v>
      </c>
      <c r="O54" s="979" t="str">
        <f>VLOOKUP($A54,'Cennik numeryczny'!$A$2:$K$1857,10,FALSE)</f>
        <v>A</v>
      </c>
      <c r="P54" s="979">
        <f>VLOOKUP($A54,'Cennik numeryczny'!$A$2:$K$1857,11,FALSE)</f>
        <v>15</v>
      </c>
      <c r="Q54" s="980" t="s">
        <v>3830</v>
      </c>
    </row>
    <row r="55" spans="1:17" ht="13.5" thickBot="1">
      <c r="A55" s="1977" t="s">
        <v>5234</v>
      </c>
      <c r="B55" s="1961"/>
      <c r="C55" s="1962"/>
      <c r="D55" s="1978">
        <v>1.2</v>
      </c>
      <c r="E55" s="981" t="s">
        <v>549</v>
      </c>
      <c r="F55" s="1979">
        <v>15</v>
      </c>
      <c r="G55" s="1979">
        <v>56</v>
      </c>
      <c r="H55" s="1980">
        <v>840</v>
      </c>
      <c r="I55" s="2549">
        <v>2265.2388000000001</v>
      </c>
      <c r="J55" s="2618">
        <f>'Dopłaty stopowe'!$R$23*F55</f>
        <v>415.32149999999996</v>
      </c>
      <c r="K55" s="2618">
        <f t="shared" si="11"/>
        <v>178.70402000000001</v>
      </c>
      <c r="L55" s="2345">
        <v>0</v>
      </c>
      <c r="M55" s="2618">
        <f t="shared" si="12"/>
        <v>151.01591999999999</v>
      </c>
      <c r="N55" s="2618">
        <f t="shared" si="13"/>
        <v>178.70401999999999</v>
      </c>
      <c r="O55" s="981" t="str">
        <f>VLOOKUP($A55,'Cennik numeryczny'!$A$2:$K$1857,10,FALSE)</f>
        <v>A</v>
      </c>
      <c r="P55" s="981">
        <f>VLOOKUP($A55,'Cennik numeryczny'!$A$2:$K$1857,11,FALSE)</f>
        <v>15</v>
      </c>
      <c r="Q55" s="982" t="s">
        <v>3830</v>
      </c>
    </row>
    <row r="56" spans="1:17" ht="13.5" thickTop="1">
      <c r="A56" s="1968" t="s">
        <v>4536</v>
      </c>
      <c r="B56" s="1947" t="s">
        <v>4602</v>
      </c>
      <c r="C56" s="1973" t="s">
        <v>247</v>
      </c>
      <c r="D56" s="1969">
        <v>0.8</v>
      </c>
      <c r="E56" s="983" t="s">
        <v>4452</v>
      </c>
      <c r="F56" s="1970">
        <v>15</v>
      </c>
      <c r="G56" s="1970">
        <v>56</v>
      </c>
      <c r="H56" s="1971">
        <v>840</v>
      </c>
      <c r="I56" s="2615">
        <v>6758.9378999999999</v>
      </c>
      <c r="J56" s="2615">
        <f>'Dopłaty stopowe'!$R$25*F56</f>
        <v>475.911</v>
      </c>
      <c r="K56" s="2615">
        <f t="shared" si="9"/>
        <v>482.32326</v>
      </c>
      <c r="L56" s="2343">
        <v>0</v>
      </c>
      <c r="M56" s="2615">
        <f t="shared" si="8"/>
        <v>450.59586000000002</v>
      </c>
      <c r="N56" s="2615">
        <f t="shared" si="10"/>
        <v>482.32326</v>
      </c>
      <c r="O56" s="983" t="str">
        <f>VLOOKUP($A56,'Cennik numeryczny'!$A$2:$K$1857,10,FALSE)</f>
        <v>A</v>
      </c>
      <c r="P56" s="983">
        <f>VLOOKUP($A56,'Cennik numeryczny'!$A$2:$K$1857,11,FALSE)</f>
        <v>15</v>
      </c>
      <c r="Q56" s="985" t="s">
        <v>3830</v>
      </c>
    </row>
    <row r="57" spans="1:17">
      <c r="A57" s="1953" t="s">
        <v>4537</v>
      </c>
      <c r="B57" s="1959"/>
      <c r="C57" s="1341"/>
      <c r="D57" s="1956">
        <v>1</v>
      </c>
      <c r="E57" s="941" t="s">
        <v>4452</v>
      </c>
      <c r="F57" s="1957">
        <v>15</v>
      </c>
      <c r="G57" s="1957">
        <v>56</v>
      </c>
      <c r="H57" s="1958">
        <v>840</v>
      </c>
      <c r="I57" s="2635">
        <v>7236.6723000000002</v>
      </c>
      <c r="J57" s="2635">
        <f>'Dopłaty stopowe'!$R$25*F57</f>
        <v>475.911</v>
      </c>
      <c r="K57" s="2635">
        <f t="shared" si="9"/>
        <v>514.17222000000004</v>
      </c>
      <c r="L57" s="2341">
        <v>0</v>
      </c>
      <c r="M57" s="2635">
        <f t="shared" si="8"/>
        <v>482.44481999999999</v>
      </c>
      <c r="N57" s="2635">
        <f t="shared" si="10"/>
        <v>514.17222000000004</v>
      </c>
      <c r="O57" s="941" t="str">
        <f>VLOOKUP($A57,'Cennik numeryczny'!$A$2:$K$1857,10,FALSE)</f>
        <v>A</v>
      </c>
      <c r="P57" s="941">
        <f>VLOOKUP($A57,'Cennik numeryczny'!$A$2:$K$1857,11,FALSE)</f>
        <v>15</v>
      </c>
      <c r="Q57" s="984" t="s">
        <v>3830</v>
      </c>
    </row>
    <row r="58" spans="1:17">
      <c r="A58" s="1953" t="s">
        <v>4538</v>
      </c>
      <c r="B58" s="1959"/>
      <c r="C58" s="1341"/>
      <c r="D58" s="1956">
        <v>1.2</v>
      </c>
      <c r="E58" s="941" t="s">
        <v>549</v>
      </c>
      <c r="F58" s="1957">
        <v>15</v>
      </c>
      <c r="G58" s="1957">
        <v>56</v>
      </c>
      <c r="H58" s="1958">
        <v>840</v>
      </c>
      <c r="I58" s="2635">
        <v>7158.1355999999996</v>
      </c>
      <c r="J58" s="2635">
        <f>'Dopłaty stopowe'!$R$25*F58</f>
        <v>475.911</v>
      </c>
      <c r="K58" s="2635">
        <f t="shared" si="9"/>
        <v>508.93644</v>
      </c>
      <c r="L58" s="2341">
        <v>0</v>
      </c>
      <c r="M58" s="2635">
        <f t="shared" si="8"/>
        <v>477.20903999999996</v>
      </c>
      <c r="N58" s="2635">
        <f t="shared" si="10"/>
        <v>508.93643999999995</v>
      </c>
      <c r="O58" s="941" t="str">
        <f>VLOOKUP($A58,'Cennik numeryczny'!$A$2:$K$1857,10,FALSE)</f>
        <v>A</v>
      </c>
      <c r="P58" s="941">
        <f>VLOOKUP($A58,'Cennik numeryczny'!$A$2:$K$1857,11,FALSE)</f>
        <v>15</v>
      </c>
      <c r="Q58" s="984" t="s">
        <v>3830</v>
      </c>
    </row>
    <row r="59" spans="1:17" ht="13.5" thickBot="1">
      <c r="A59" s="1977" t="s">
        <v>4539</v>
      </c>
      <c r="B59" s="1961"/>
      <c r="C59" s="1962"/>
      <c r="D59" s="1978">
        <v>1.6</v>
      </c>
      <c r="E59" s="981" t="s">
        <v>549</v>
      </c>
      <c r="F59" s="1979">
        <v>15</v>
      </c>
      <c r="G59" s="1979">
        <v>56</v>
      </c>
      <c r="H59" s="1980">
        <v>840</v>
      </c>
      <c r="I59" s="2618">
        <v>6622.8128999999999</v>
      </c>
      <c r="J59" s="2618">
        <f>'Dopłaty stopowe'!$R$25*F59</f>
        <v>475.911</v>
      </c>
      <c r="K59" s="2618">
        <f t="shared" si="9"/>
        <v>473.24826000000002</v>
      </c>
      <c r="L59" s="2345">
        <v>0</v>
      </c>
      <c r="M59" s="2618">
        <f t="shared" si="8"/>
        <v>441.52085999999997</v>
      </c>
      <c r="N59" s="2618">
        <f t="shared" si="10"/>
        <v>473.24825999999996</v>
      </c>
      <c r="O59" s="981" t="str">
        <f>VLOOKUP($A59,'Cennik numeryczny'!$A$2:$K$1857,10,FALSE)</f>
        <v>C</v>
      </c>
      <c r="P59" s="981">
        <f>VLOOKUP($A59,'Cennik numeryczny'!$A$2:$K$1857,11,FALSE)</f>
        <v>300</v>
      </c>
      <c r="Q59" s="982" t="s">
        <v>3830</v>
      </c>
    </row>
    <row r="60" spans="1:17" ht="13.5" thickTop="1">
      <c r="A60" s="1953" t="s">
        <v>4427</v>
      </c>
      <c r="B60" s="1310" t="s">
        <v>4603</v>
      </c>
      <c r="C60" s="1322" t="s">
        <v>826</v>
      </c>
      <c r="D60" s="1956">
        <v>1</v>
      </c>
      <c r="E60" s="941" t="s">
        <v>549</v>
      </c>
      <c r="F60" s="1957">
        <v>15</v>
      </c>
      <c r="G60" s="1957">
        <v>56</v>
      </c>
      <c r="H60" s="1982">
        <v>840</v>
      </c>
      <c r="I60" s="2324">
        <v>1274.625</v>
      </c>
      <c r="J60" s="2635">
        <f>'Dopłaty stopowe'!$R$9*F60</f>
        <v>360.1395</v>
      </c>
      <c r="K60" s="2635">
        <f t="shared" si="9"/>
        <v>108.9843</v>
      </c>
      <c r="L60" s="2341">
        <v>0</v>
      </c>
      <c r="M60" s="2635">
        <f t="shared" si="8"/>
        <v>84.974999999999994</v>
      </c>
      <c r="N60" s="2635">
        <f t="shared" si="10"/>
        <v>108.98429999999999</v>
      </c>
      <c r="O60" s="941" t="str">
        <f>VLOOKUP($A60,'Cennik numeryczny'!$A$2:$K$1857,10,FALSE)</f>
        <v>A</v>
      </c>
      <c r="P60" s="941">
        <f>VLOOKUP($A60,'Cennik numeryczny'!$A$2:$K$1857,11,FALSE)</f>
        <v>15</v>
      </c>
      <c r="Q60" s="984" t="s">
        <v>3830</v>
      </c>
    </row>
    <row r="61" spans="1:17">
      <c r="A61" s="1953" t="s">
        <v>4426</v>
      </c>
      <c r="B61" s="1959"/>
      <c r="C61" s="1341"/>
      <c r="D61" s="1956">
        <v>1</v>
      </c>
      <c r="E61" s="941" t="s">
        <v>567</v>
      </c>
      <c r="F61" s="1957">
        <v>250</v>
      </c>
      <c r="G61" s="1957">
        <v>2</v>
      </c>
      <c r="H61" s="1982">
        <v>500</v>
      </c>
      <c r="I61" s="2324">
        <v>20903.849999999999</v>
      </c>
      <c r="J61" s="2635">
        <f>'Dopłaty stopowe'!$R$9*F61</f>
        <v>6002.3249999999998</v>
      </c>
      <c r="K61" s="2635">
        <f t="shared" si="9"/>
        <v>107.62469999999999</v>
      </c>
      <c r="L61" s="2341">
        <v>0</v>
      </c>
      <c r="M61" s="2635">
        <f t="shared" si="8"/>
        <v>83.615399999999994</v>
      </c>
      <c r="N61" s="2635">
        <f t="shared" si="10"/>
        <v>107.62469999999999</v>
      </c>
      <c r="O61" s="941" t="str">
        <f>VLOOKUP($A61,'Cennik numeryczny'!$A$2:$K$1857,10,FALSE)</f>
        <v>C</v>
      </c>
      <c r="P61" s="941">
        <f>VLOOKUP($A61,'Cennik numeryczny'!$A$2:$K$1857,11,FALSE)</f>
        <v>500</v>
      </c>
      <c r="Q61" s="984" t="s">
        <v>3830</v>
      </c>
    </row>
    <row r="62" spans="1:17" ht="12.5" customHeight="1">
      <c r="A62" s="1953" t="s">
        <v>4425</v>
      </c>
      <c r="B62" s="1959"/>
      <c r="C62" s="1341"/>
      <c r="D62" s="1956">
        <v>1.2</v>
      </c>
      <c r="E62" s="941" t="s">
        <v>549</v>
      </c>
      <c r="F62" s="1957">
        <v>15</v>
      </c>
      <c r="G62" s="1957">
        <v>56</v>
      </c>
      <c r="H62" s="1982">
        <v>840</v>
      </c>
      <c r="I62" s="2324">
        <v>1244.0339999999999</v>
      </c>
      <c r="J62" s="2635">
        <f>'Dopłaty stopowe'!$R$9*F62</f>
        <v>360.1395</v>
      </c>
      <c r="K62" s="2635">
        <f t="shared" si="9"/>
        <v>106.94489999999999</v>
      </c>
      <c r="L62" s="2341">
        <v>0</v>
      </c>
      <c r="M62" s="2635">
        <f t="shared" si="8"/>
        <v>82.935599999999994</v>
      </c>
      <c r="N62" s="2635">
        <f t="shared" si="10"/>
        <v>106.94489999999999</v>
      </c>
      <c r="O62" s="941" t="str">
        <f>VLOOKUP($A62,'Cennik numeryczny'!$A$2:$K$1857,10,FALSE)</f>
        <v>A</v>
      </c>
      <c r="P62" s="941">
        <f>VLOOKUP($A62,'Cennik numeryczny'!$A$2:$K$1857,11,FALSE)</f>
        <v>15</v>
      </c>
      <c r="Q62" s="984" t="s">
        <v>3830</v>
      </c>
    </row>
    <row r="63" spans="1:17" ht="13.5" thickBot="1">
      <c r="A63" s="1983" t="s">
        <v>4424</v>
      </c>
      <c r="B63" s="1319"/>
      <c r="C63" s="1984"/>
      <c r="D63" s="1985">
        <v>1.2</v>
      </c>
      <c r="E63" s="933" t="s">
        <v>567</v>
      </c>
      <c r="F63" s="933">
        <v>250</v>
      </c>
      <c r="G63" s="933">
        <v>2</v>
      </c>
      <c r="H63" s="1919">
        <v>500</v>
      </c>
      <c r="I63" s="1454">
        <v>20394</v>
      </c>
      <c r="J63" s="2638">
        <f>'Dopłaty stopowe'!$R$9*F63</f>
        <v>6002.3249999999998</v>
      </c>
      <c r="K63" s="2639">
        <f t="shared" ref="K63:K83" si="14">(I63+J63)/F63</f>
        <v>105.5853</v>
      </c>
      <c r="L63" s="2346">
        <v>0</v>
      </c>
      <c r="M63" s="2639">
        <f t="shared" si="8"/>
        <v>81.575999999999993</v>
      </c>
      <c r="N63" s="2639">
        <f>(I63/F63)*(1-L63)+(J63/F63)</f>
        <v>105.58529999999999</v>
      </c>
      <c r="O63" s="986" t="str">
        <f>VLOOKUP($A63,'Cennik numeryczny'!$A$2:$K$1857,10,FALSE)</f>
        <v>C</v>
      </c>
      <c r="P63" s="934">
        <f>VLOOKUP($A63,'Cennik numeryczny'!$A$2:$K$1857,11,FALSE)</f>
        <v>1000</v>
      </c>
      <c r="Q63" s="942" t="s">
        <v>3830</v>
      </c>
    </row>
    <row r="64" spans="1:17" ht="13.5" thickTop="1">
      <c r="A64" s="1986" t="s">
        <v>4540</v>
      </c>
      <c r="B64" s="1310" t="s">
        <v>4604</v>
      </c>
      <c r="C64" s="1322" t="s">
        <v>245</v>
      </c>
      <c r="D64" s="1988">
        <v>0.8</v>
      </c>
      <c r="E64" s="1989" t="s">
        <v>549</v>
      </c>
      <c r="F64" s="1989">
        <v>15</v>
      </c>
      <c r="G64" s="1989">
        <v>56</v>
      </c>
      <c r="H64" s="1990">
        <v>840</v>
      </c>
      <c r="I64" s="1450">
        <v>2763.1889999999999</v>
      </c>
      <c r="J64" s="2640">
        <f>'Dopłaty stopowe'!$R$14*F64</f>
        <v>732.34199999999998</v>
      </c>
      <c r="K64" s="2641">
        <f t="shared" si="14"/>
        <v>233.03540000000001</v>
      </c>
      <c r="L64" s="2347">
        <v>0</v>
      </c>
      <c r="M64" s="2641">
        <f t="shared" si="8"/>
        <v>184.21259999999998</v>
      </c>
      <c r="N64" s="2641">
        <f>(I64/F64)*(1-L64)+(J64/F64)</f>
        <v>233.03539999999998</v>
      </c>
      <c r="O64" s="987" t="str">
        <f>VLOOKUP($A64,'Cennik numeryczny'!$A$2:$K$1857,10,FALSE)</f>
        <v>C</v>
      </c>
      <c r="P64" s="979">
        <f>VLOOKUP($A64,'Cennik numeryczny'!$A$2:$K$1857,11,FALSE)</f>
        <v>840</v>
      </c>
      <c r="Q64" s="943" t="s">
        <v>3830</v>
      </c>
    </row>
    <row r="65" spans="1:17">
      <c r="A65" s="1991" t="s">
        <v>4541</v>
      </c>
      <c r="B65" s="1314"/>
      <c r="C65" s="1315"/>
      <c r="D65" s="1992">
        <v>1</v>
      </c>
      <c r="E65" s="1993" t="s">
        <v>549</v>
      </c>
      <c r="F65" s="1993">
        <v>15</v>
      </c>
      <c r="G65" s="1993">
        <v>56</v>
      </c>
      <c r="H65" s="1994">
        <v>840</v>
      </c>
      <c r="I65" s="2642">
        <v>2618.9558999999999</v>
      </c>
      <c r="J65" s="2642">
        <f>'Dopłaty stopowe'!$R$14*F65</f>
        <v>732.34199999999998</v>
      </c>
      <c r="K65" s="2643">
        <f t="shared" si="14"/>
        <v>223.41986</v>
      </c>
      <c r="L65" s="2348">
        <v>0</v>
      </c>
      <c r="M65" s="2643">
        <f t="shared" si="8"/>
        <v>174.59706</v>
      </c>
      <c r="N65" s="2643">
        <f>(I65/F65)*(1-L65)+(J65/F65)</f>
        <v>223.41986</v>
      </c>
      <c r="O65" s="988" t="str">
        <f>VLOOKUP($A65,'Cennik numeryczny'!$A$2:$K$1857,10,FALSE)</f>
        <v>A</v>
      </c>
      <c r="P65" s="941">
        <f>VLOOKUP($A65,'Cennik numeryczny'!$A$2:$K$1857,11,FALSE)</f>
        <v>15</v>
      </c>
      <c r="Q65" s="944" t="s">
        <v>3830</v>
      </c>
    </row>
    <row r="66" spans="1:17" ht="13.5" thickBot="1">
      <c r="A66" s="2007" t="s">
        <v>4542</v>
      </c>
      <c r="B66" s="1319"/>
      <c r="C66" s="1996"/>
      <c r="D66" s="1985">
        <v>1.2</v>
      </c>
      <c r="E66" s="933" t="s">
        <v>549</v>
      </c>
      <c r="F66" s="933">
        <v>15</v>
      </c>
      <c r="G66" s="933">
        <v>56</v>
      </c>
      <c r="H66" s="1919">
        <v>840</v>
      </c>
      <c r="I66" s="2638">
        <v>2489.652</v>
      </c>
      <c r="J66" s="2638">
        <f>'Dopłaty stopowe'!$R$14*F66</f>
        <v>732.34199999999998</v>
      </c>
      <c r="K66" s="2639">
        <f t="shared" si="14"/>
        <v>214.7996</v>
      </c>
      <c r="L66" s="2346">
        <v>0</v>
      </c>
      <c r="M66" s="2639">
        <f t="shared" si="8"/>
        <v>165.9768</v>
      </c>
      <c r="N66" s="2639">
        <f>(I66/F66)*(1-L66)+(J66/F66)</f>
        <v>214.7996</v>
      </c>
      <c r="O66" s="986" t="str">
        <f>VLOOKUP($A66,'Cennik numeryczny'!$A$2:$K$1857,10,FALSE)</f>
        <v>A</v>
      </c>
      <c r="P66" s="981">
        <f>VLOOKUP($A66,'Cennik numeryczny'!$A$2:$K$1857,11,FALSE)</f>
        <v>15</v>
      </c>
      <c r="Q66" s="932" t="s">
        <v>3830</v>
      </c>
    </row>
    <row r="67" spans="1:17" ht="13.5" thickTop="1">
      <c r="A67" s="1968" t="s">
        <v>5554</v>
      </c>
      <c r="B67" s="1947" t="s">
        <v>5558</v>
      </c>
      <c r="C67" s="1973" t="s">
        <v>5559</v>
      </c>
      <c r="D67" s="1969">
        <v>0.8</v>
      </c>
      <c r="E67" s="983" t="s">
        <v>4452</v>
      </c>
      <c r="F67" s="1970">
        <v>15</v>
      </c>
      <c r="G67" s="1970">
        <v>56</v>
      </c>
      <c r="H67" s="1971">
        <v>840</v>
      </c>
      <c r="I67" s="2615">
        <v>4508.4204</v>
      </c>
      <c r="J67" s="2615">
        <f>'Dopłaty stopowe'!$R$12*F67</f>
        <v>815.66849999999999</v>
      </c>
      <c r="K67" s="2615">
        <f t="shared" ref="K67:K70" si="15">(I67+J67)/F67</f>
        <v>354.93925999999999</v>
      </c>
      <c r="L67" s="2343">
        <v>0</v>
      </c>
      <c r="M67" s="2615">
        <f t="shared" ref="M67:M70" si="16">(I67-(I67*L67))/F67</f>
        <v>300.56135999999998</v>
      </c>
      <c r="N67" s="2615">
        <f t="shared" ref="N67:N70" si="17">(I67/F67)*(1-L67)+(J67/F67)</f>
        <v>354.93925999999999</v>
      </c>
      <c r="O67" s="983" t="str">
        <f>VLOOKUP($A67,'Cennik numeryczny'!$A$2:$K$1857,10,FALSE)</f>
        <v>C</v>
      </c>
      <c r="P67" s="983">
        <f>VLOOKUP($A67,'Cennik numeryczny'!$A$2:$K$1857,11,FALSE)</f>
        <v>840</v>
      </c>
      <c r="Q67" s="985" t="s">
        <v>3830</v>
      </c>
    </row>
    <row r="68" spans="1:17">
      <c r="A68" s="1953" t="s">
        <v>5555</v>
      </c>
      <c r="B68" s="1959"/>
      <c r="C68" s="1341"/>
      <c r="D68" s="1956">
        <v>1</v>
      </c>
      <c r="E68" s="941" t="s">
        <v>4452</v>
      </c>
      <c r="F68" s="1957">
        <v>15</v>
      </c>
      <c r="G68" s="1957">
        <v>56</v>
      </c>
      <c r="H68" s="1958">
        <v>840</v>
      </c>
      <c r="I68" s="2635">
        <v>4422.7161000000006</v>
      </c>
      <c r="J68" s="2635">
        <f>'Dopłaty stopowe'!$R$12*F68</f>
        <v>815.66849999999999</v>
      </c>
      <c r="K68" s="2635">
        <f t="shared" si="15"/>
        <v>349.22564</v>
      </c>
      <c r="L68" s="2341">
        <v>0</v>
      </c>
      <c r="M68" s="2635">
        <f t="shared" si="16"/>
        <v>294.84774000000004</v>
      </c>
      <c r="N68" s="2635">
        <f t="shared" si="17"/>
        <v>349.22564000000006</v>
      </c>
      <c r="O68" s="941" t="str">
        <f>VLOOKUP($A68,'Cennik numeryczny'!$A$2:$K$1857,10,FALSE)</f>
        <v>S</v>
      </c>
      <c r="P68" s="941">
        <f>VLOOKUP($A68,'Cennik numeryczny'!$A$2:$K$1857,11,FALSE)</f>
        <v>15</v>
      </c>
      <c r="Q68" s="984" t="s">
        <v>3830</v>
      </c>
    </row>
    <row r="69" spans="1:17">
      <c r="A69" s="1953" t="s">
        <v>5556</v>
      </c>
      <c r="B69" s="1959"/>
      <c r="C69" s="1341"/>
      <c r="D69" s="1956">
        <v>1.2</v>
      </c>
      <c r="E69" s="941" t="s">
        <v>549</v>
      </c>
      <c r="F69" s="1957">
        <v>15</v>
      </c>
      <c r="G69" s="1957">
        <v>56</v>
      </c>
      <c r="H69" s="1958">
        <v>840</v>
      </c>
      <c r="I69" s="2635">
        <v>4414.1426999999994</v>
      </c>
      <c r="J69" s="2635">
        <f>'Dopłaty stopowe'!$R$12*F69</f>
        <v>815.66849999999999</v>
      </c>
      <c r="K69" s="2635">
        <f t="shared" si="15"/>
        <v>348.65407999999996</v>
      </c>
      <c r="L69" s="2341">
        <v>0</v>
      </c>
      <c r="M69" s="2635">
        <f t="shared" si="16"/>
        <v>294.27617999999995</v>
      </c>
      <c r="N69" s="2635">
        <f t="shared" si="17"/>
        <v>348.65407999999996</v>
      </c>
      <c r="O69" s="941" t="str">
        <f>VLOOKUP($A69,'Cennik numeryczny'!$A$2:$K$1857,10,FALSE)</f>
        <v>S</v>
      </c>
      <c r="P69" s="941">
        <f>VLOOKUP($A69,'Cennik numeryczny'!$A$2:$K$1857,11,FALSE)</f>
        <v>15</v>
      </c>
      <c r="Q69" s="984" t="s">
        <v>3830</v>
      </c>
    </row>
    <row r="70" spans="1:17" ht="13.5" thickBot="1">
      <c r="A70" s="1977" t="s">
        <v>5557</v>
      </c>
      <c r="B70" s="1961"/>
      <c r="C70" s="1962"/>
      <c r="D70" s="1978">
        <v>1.6</v>
      </c>
      <c r="E70" s="981" t="s">
        <v>549</v>
      </c>
      <c r="F70" s="1979">
        <v>15</v>
      </c>
      <c r="G70" s="1979">
        <v>56</v>
      </c>
      <c r="H70" s="1980">
        <v>840</v>
      </c>
      <c r="I70" s="2618">
        <v>4402.1439</v>
      </c>
      <c r="J70" s="2618">
        <f>'Dopłaty stopowe'!$R$12*F70</f>
        <v>815.66849999999999</v>
      </c>
      <c r="K70" s="2618">
        <f t="shared" si="15"/>
        <v>347.85415999999998</v>
      </c>
      <c r="L70" s="2345">
        <v>0</v>
      </c>
      <c r="M70" s="2618">
        <f t="shared" si="16"/>
        <v>293.47626000000002</v>
      </c>
      <c r="N70" s="2618">
        <f t="shared" si="17"/>
        <v>347.85416000000004</v>
      </c>
      <c r="O70" s="981" t="str">
        <f>VLOOKUP($A70,'Cennik numeryczny'!$A$2:$K$1857,10,FALSE)</f>
        <v>S</v>
      </c>
      <c r="P70" s="981">
        <f>VLOOKUP($A70,'Cennik numeryczny'!$A$2:$K$1857,11,FALSE)</f>
        <v>15</v>
      </c>
      <c r="Q70" s="982" t="s">
        <v>3830</v>
      </c>
    </row>
    <row r="71" spans="1:17" ht="13.5" thickTop="1">
      <c r="A71" s="1986" t="s">
        <v>5450</v>
      </c>
      <c r="B71" s="1310" t="s">
        <v>5453</v>
      </c>
      <c r="C71" s="1322" t="s">
        <v>5454</v>
      </c>
      <c r="D71" s="1988">
        <v>0.8</v>
      </c>
      <c r="E71" s="1989" t="s">
        <v>549</v>
      </c>
      <c r="F71" s="1989">
        <v>15</v>
      </c>
      <c r="G71" s="1989">
        <v>56</v>
      </c>
      <c r="H71" s="1990">
        <v>840</v>
      </c>
      <c r="I71" s="1450">
        <v>8196.6299999999992</v>
      </c>
      <c r="J71" s="2640">
        <f>'Dopłaty stopowe'!$R$41*F71</f>
        <v>1474.596</v>
      </c>
      <c r="K71" s="2641">
        <f t="shared" ref="K71:K73" si="18">(I71+J71)/F71</f>
        <v>644.74839999999995</v>
      </c>
      <c r="L71" s="2347">
        <v>0</v>
      </c>
      <c r="M71" s="2641">
        <f t="shared" ref="M71:M73" si="19">(I71-(I71*L71))/F71</f>
        <v>546.44199999999989</v>
      </c>
      <c r="N71" s="2641">
        <f t="shared" ref="N71:N73" si="20">(I71/F71)*(1-L71)+(J71/F71)</f>
        <v>644.74839999999995</v>
      </c>
      <c r="O71" s="987" t="str">
        <f>VLOOKUP($A71,'Cennik numeryczny'!$A$2:$K$1857,10,FALSE)</f>
        <v>C</v>
      </c>
      <c r="P71" s="979">
        <f>VLOOKUP($A71,'Cennik numeryczny'!$A$2:$K$1857,11,FALSE)</f>
        <v>30</v>
      </c>
      <c r="Q71" s="943" t="s">
        <v>3832</v>
      </c>
    </row>
    <row r="72" spans="1:17">
      <c r="A72" s="1991" t="s">
        <v>5451</v>
      </c>
      <c r="B72" s="1314"/>
      <c r="C72" s="1315"/>
      <c r="D72" s="1992">
        <v>1</v>
      </c>
      <c r="E72" s="1993" t="s">
        <v>549</v>
      </c>
      <c r="F72" s="1993">
        <v>15</v>
      </c>
      <c r="G72" s="1993">
        <v>56</v>
      </c>
      <c r="H72" s="1994">
        <v>840</v>
      </c>
      <c r="I72" s="2642">
        <v>8131.96</v>
      </c>
      <c r="J72" s="2642">
        <f>'Dopłaty stopowe'!$R$41*F72</f>
        <v>1474.596</v>
      </c>
      <c r="K72" s="2643">
        <f t="shared" si="18"/>
        <v>640.43706666666674</v>
      </c>
      <c r="L72" s="2348">
        <v>0</v>
      </c>
      <c r="M72" s="2643">
        <f t="shared" si="19"/>
        <v>542.13066666666668</v>
      </c>
      <c r="N72" s="2643">
        <f t="shared" si="20"/>
        <v>640.43706666666662</v>
      </c>
      <c r="O72" s="988" t="str">
        <f>VLOOKUP($A72,'Cennik numeryczny'!$A$2:$K$1857,10,FALSE)</f>
        <v>C</v>
      </c>
      <c r="P72" s="941">
        <f>VLOOKUP($A72,'Cennik numeryczny'!$A$2:$K$1857,11,FALSE)</f>
        <v>30</v>
      </c>
      <c r="Q72" s="944" t="s">
        <v>3832</v>
      </c>
    </row>
    <row r="73" spans="1:17" ht="13.5" thickBot="1">
      <c r="A73" s="2007" t="s">
        <v>5452</v>
      </c>
      <c r="B73" s="1319"/>
      <c r="C73" s="1996"/>
      <c r="D73" s="1985">
        <v>1.2</v>
      </c>
      <c r="E73" s="933" t="s">
        <v>549</v>
      </c>
      <c r="F73" s="933">
        <v>15</v>
      </c>
      <c r="G73" s="933">
        <v>56</v>
      </c>
      <c r="H73" s="1919">
        <v>840</v>
      </c>
      <c r="I73" s="2638">
        <v>8023.17</v>
      </c>
      <c r="J73" s="2638">
        <f>'Dopłaty stopowe'!$R$41*F73</f>
        <v>1474.596</v>
      </c>
      <c r="K73" s="2639">
        <f t="shared" si="18"/>
        <v>633.18439999999998</v>
      </c>
      <c r="L73" s="2346">
        <v>0</v>
      </c>
      <c r="M73" s="2639">
        <f t="shared" si="19"/>
        <v>534.87800000000004</v>
      </c>
      <c r="N73" s="2639">
        <f t="shared" si="20"/>
        <v>633.1844000000001</v>
      </c>
      <c r="O73" s="986" t="str">
        <f>VLOOKUP($A73,'Cennik numeryczny'!$A$2:$K$1857,10,FALSE)</f>
        <v>C</v>
      </c>
      <c r="P73" s="981">
        <f>VLOOKUP($A73,'Cennik numeryczny'!$A$2:$K$1857,11,FALSE)</f>
        <v>30</v>
      </c>
      <c r="Q73" s="932" t="s">
        <v>3832</v>
      </c>
    </row>
    <row r="74" spans="1:17" ht="13.5" thickTop="1">
      <c r="A74" s="2377" t="s">
        <v>5529</v>
      </c>
      <c r="B74" s="1987" t="s">
        <v>5531</v>
      </c>
      <c r="C74" s="936" t="s">
        <v>1306</v>
      </c>
      <c r="D74" s="1988">
        <v>1</v>
      </c>
      <c r="E74" s="1989" t="s">
        <v>549</v>
      </c>
      <c r="F74" s="1989">
        <v>15</v>
      </c>
      <c r="G74" s="1989">
        <v>56</v>
      </c>
      <c r="H74" s="1990">
        <v>840</v>
      </c>
      <c r="I74" s="2640">
        <v>7600</v>
      </c>
      <c r="J74" s="2640">
        <f>'Dopłaty stopowe'!$R$31*F74</f>
        <v>1175.046</v>
      </c>
      <c r="K74" s="2641">
        <f t="shared" ref="K74:K75" si="21">(I74+J74)/F74</f>
        <v>585.00306666666665</v>
      </c>
      <c r="L74" s="2347">
        <v>0</v>
      </c>
      <c r="M74" s="2641">
        <f t="shared" ref="M74:M75" si="22">(I74-(I74*L74))/F74</f>
        <v>506.66666666666669</v>
      </c>
      <c r="N74" s="2641">
        <f t="shared" ref="N74:N75" si="23">(I74/F74)*(1-L74)+(J74/F74)</f>
        <v>585.00306666666665</v>
      </c>
      <c r="O74" s="987" t="str">
        <f>VLOOKUP($A74,'Cennik numeryczny'!$A$2:$K$1857,10,FALSE)</f>
        <v>C</v>
      </c>
      <c r="P74" s="979">
        <f>VLOOKUP($A74,'Cennik numeryczny'!$A$2:$K$1857,11,FALSE)</f>
        <v>15</v>
      </c>
      <c r="Q74" s="943" t="s">
        <v>3832</v>
      </c>
    </row>
    <row r="75" spans="1:17" ht="13.5" thickBot="1">
      <c r="A75" s="1995" t="s">
        <v>5530</v>
      </c>
      <c r="B75" s="1319"/>
      <c r="C75" s="1996"/>
      <c r="D75" s="1997">
        <v>1.2</v>
      </c>
      <c r="E75" s="936" t="s">
        <v>549</v>
      </c>
      <c r="F75" s="936">
        <v>15</v>
      </c>
      <c r="G75" s="936">
        <v>56</v>
      </c>
      <c r="H75" s="1998">
        <v>840</v>
      </c>
      <c r="I75" s="2644">
        <v>7255.72</v>
      </c>
      <c r="J75" s="2644">
        <f>'Dopłaty stopowe'!$R$31*F75</f>
        <v>1175.046</v>
      </c>
      <c r="K75" s="2645">
        <f t="shared" si="21"/>
        <v>562.05106666666666</v>
      </c>
      <c r="L75" s="2374">
        <v>0</v>
      </c>
      <c r="M75" s="2645">
        <f t="shared" si="22"/>
        <v>483.71466666666669</v>
      </c>
      <c r="N75" s="2645">
        <f t="shared" si="23"/>
        <v>562.05106666666666</v>
      </c>
      <c r="O75" s="989" t="str">
        <f>VLOOKUP($A75,'Cennik numeryczny'!$A$2:$K$1857,10,FALSE)</f>
        <v>C</v>
      </c>
      <c r="P75" s="990">
        <f>VLOOKUP($A75,'Cennik numeryczny'!$A$2:$K$1857,11,FALSE)</f>
        <v>255</v>
      </c>
      <c r="Q75" s="935" t="s">
        <v>3832</v>
      </c>
    </row>
    <row r="76" spans="1:17" ht="13.5" thickTop="1">
      <c r="A76" s="1986" t="s">
        <v>4519</v>
      </c>
      <c r="B76" s="1987" t="s">
        <v>4605</v>
      </c>
      <c r="C76" s="936" t="s">
        <v>728</v>
      </c>
      <c r="D76" s="1988">
        <v>0.8</v>
      </c>
      <c r="E76" s="1989" t="s">
        <v>549</v>
      </c>
      <c r="F76" s="1989">
        <v>15</v>
      </c>
      <c r="G76" s="1989">
        <v>56</v>
      </c>
      <c r="H76" s="1990">
        <v>840</v>
      </c>
      <c r="I76" s="2640">
        <v>6461.63</v>
      </c>
      <c r="J76" s="2640">
        <f>'Dopłaty stopowe'!$R$32*F76</f>
        <v>1647.4905000000001</v>
      </c>
      <c r="K76" s="2641">
        <f t="shared" si="14"/>
        <v>540.60803333333331</v>
      </c>
      <c r="L76" s="2347">
        <v>0</v>
      </c>
      <c r="M76" s="2641">
        <f t="shared" si="8"/>
        <v>430.77533333333332</v>
      </c>
      <c r="N76" s="2641">
        <f t="shared" si="10"/>
        <v>540.60803333333331</v>
      </c>
      <c r="O76" s="987" t="str">
        <f>VLOOKUP($A76,'Cennik numeryczny'!$A$2:$K$1857,10,FALSE)</f>
        <v>S</v>
      </c>
      <c r="P76" s="1311">
        <f>VLOOKUP($A76,'Cennik numeryczny'!$A$2:$K$1857,11,FALSE)</f>
        <v>15</v>
      </c>
      <c r="Q76" s="943" t="s">
        <v>3832</v>
      </c>
    </row>
    <row r="77" spans="1:17">
      <c r="A77" s="1991" t="s">
        <v>4520</v>
      </c>
      <c r="B77" s="1314"/>
      <c r="C77" s="936"/>
      <c r="D77" s="1992">
        <v>1</v>
      </c>
      <c r="E77" s="1993" t="s">
        <v>549</v>
      </c>
      <c r="F77" s="1993">
        <v>15</v>
      </c>
      <c r="G77" s="1993">
        <v>56</v>
      </c>
      <c r="H77" s="1994">
        <v>840</v>
      </c>
      <c r="I77" s="2642">
        <v>6943.84</v>
      </c>
      <c r="J77" s="2642">
        <f>'Dopłaty stopowe'!$R$32*F77</f>
        <v>1647.4905000000001</v>
      </c>
      <c r="K77" s="2643">
        <f t="shared" si="14"/>
        <v>572.75536666666665</v>
      </c>
      <c r="L77" s="2348">
        <v>0</v>
      </c>
      <c r="M77" s="2643">
        <f t="shared" si="8"/>
        <v>462.92266666666666</v>
      </c>
      <c r="N77" s="2643">
        <f t="shared" si="10"/>
        <v>572.75536666666665</v>
      </c>
      <c r="O77" s="988" t="str">
        <f>VLOOKUP($A77,'Cennik numeryczny'!$A$2:$K$1857,10,FALSE)</f>
        <v>A</v>
      </c>
      <c r="P77" s="924">
        <f>VLOOKUP($A77,'Cennik numeryczny'!$A$2:$K$1857,11,FALSE)</f>
        <v>15</v>
      </c>
      <c r="Q77" s="944" t="s">
        <v>3832</v>
      </c>
    </row>
    <row r="78" spans="1:17">
      <c r="A78" s="1953" t="s">
        <v>4521</v>
      </c>
      <c r="B78" s="1959"/>
      <c r="C78" s="1341"/>
      <c r="D78" s="1999">
        <v>1.2</v>
      </c>
      <c r="E78" s="2000" t="s">
        <v>549</v>
      </c>
      <c r="F78" s="2001">
        <v>15</v>
      </c>
      <c r="G78" s="2001">
        <v>56</v>
      </c>
      <c r="H78" s="1982">
        <v>840</v>
      </c>
      <c r="I78" s="2642">
        <v>6750.96</v>
      </c>
      <c r="J78" s="2642">
        <f>'Dopłaty stopowe'!$R$32*F78</f>
        <v>1647.4905000000001</v>
      </c>
      <c r="K78" s="2642">
        <f t="shared" si="14"/>
        <v>559.89670000000001</v>
      </c>
      <c r="L78" s="2349">
        <v>0</v>
      </c>
      <c r="M78" s="2642">
        <f t="shared" si="8"/>
        <v>450.06400000000002</v>
      </c>
      <c r="N78" s="2642">
        <f t="shared" si="10"/>
        <v>559.89670000000001</v>
      </c>
      <c r="O78" s="2000" t="str">
        <f>VLOOKUP($A78,'Cennik numeryczny'!$A$2:$K$1857,10,FALSE)</f>
        <v>A</v>
      </c>
      <c r="P78" s="941">
        <f>VLOOKUP($A78,'Cennik numeryczny'!$A$2:$K$1857,11,FALSE)</f>
        <v>15</v>
      </c>
      <c r="Q78" s="984" t="s">
        <v>3832</v>
      </c>
    </row>
    <row r="79" spans="1:17">
      <c r="A79" s="2002" t="s">
        <v>5230</v>
      </c>
      <c r="B79" s="1959"/>
      <c r="C79" s="1341"/>
      <c r="D79" s="1999">
        <v>1.2</v>
      </c>
      <c r="E79" s="2000" t="s">
        <v>567</v>
      </c>
      <c r="F79" s="2001">
        <v>250</v>
      </c>
      <c r="G79" s="2001">
        <v>2</v>
      </c>
      <c r="H79" s="1982">
        <v>500</v>
      </c>
      <c r="I79" s="2642">
        <v>110908.59</v>
      </c>
      <c r="J79" s="2642">
        <f>'Dopłaty stopowe'!$R$32*F79</f>
        <v>27458.174999999999</v>
      </c>
      <c r="K79" s="2642">
        <f t="shared" ref="K79" si="24">(I79+J79)/F79</f>
        <v>553.46705999999995</v>
      </c>
      <c r="L79" s="2349">
        <v>0</v>
      </c>
      <c r="M79" s="2642">
        <f t="shared" ref="M79" si="25">(I79-(I79*L79))/F79</f>
        <v>443.63435999999996</v>
      </c>
      <c r="N79" s="2642">
        <f t="shared" ref="N79" si="26">(I79/F79)*(1-L79)+(J79/F79)</f>
        <v>553.46705999999995</v>
      </c>
      <c r="O79" s="2000" t="str">
        <f>VLOOKUP($A79,'Cennik numeryczny'!$A$2:$K$1857,10,FALSE)</f>
        <v>C</v>
      </c>
      <c r="P79" s="941">
        <f>VLOOKUP($A79,'Cennik numeryczny'!$A$2:$K$1857,11,FALSE)</f>
        <v>500</v>
      </c>
      <c r="Q79" s="984" t="s">
        <v>3832</v>
      </c>
    </row>
    <row r="80" spans="1:17" ht="13.5" thickBot="1">
      <c r="A80" s="2092" t="s">
        <v>4522</v>
      </c>
      <c r="B80" s="1319"/>
      <c r="C80" s="933"/>
      <c r="D80" s="1985">
        <v>1.6</v>
      </c>
      <c r="E80" s="933" t="s">
        <v>549</v>
      </c>
      <c r="F80" s="933">
        <v>15</v>
      </c>
      <c r="G80" s="933">
        <v>56</v>
      </c>
      <c r="H80" s="1919">
        <v>840</v>
      </c>
      <c r="I80" s="2638">
        <v>6268.75</v>
      </c>
      <c r="J80" s="2638">
        <f>'Dopłaty stopowe'!$R$32*F80</f>
        <v>1647.4905000000001</v>
      </c>
      <c r="K80" s="2639">
        <f t="shared" si="14"/>
        <v>527.74936666666667</v>
      </c>
      <c r="L80" s="2346">
        <v>0</v>
      </c>
      <c r="M80" s="2639">
        <f t="shared" si="8"/>
        <v>417.91666666666669</v>
      </c>
      <c r="N80" s="2639">
        <f t="shared" si="10"/>
        <v>527.74936666666667</v>
      </c>
      <c r="O80" s="986" t="str">
        <f>VLOOKUP($A80,'Cennik numeryczny'!$A$2:$K$1857,10,FALSE)</f>
        <v>C</v>
      </c>
      <c r="P80" s="934">
        <f>VLOOKUP($A80,'Cennik numeryczny'!$A$2:$K$1857,11,FALSE)</f>
        <v>840</v>
      </c>
      <c r="Q80" s="942" t="s">
        <v>3832</v>
      </c>
    </row>
    <row r="81" spans="1:17" ht="13.5" thickTop="1">
      <c r="A81" s="2665" t="s">
        <v>5646</v>
      </c>
      <c r="B81" s="2666" t="s">
        <v>5648</v>
      </c>
      <c r="C81" s="2667" t="s">
        <v>728</v>
      </c>
      <c r="D81" s="1988">
        <v>1.2</v>
      </c>
      <c r="E81" s="1989" t="s">
        <v>549</v>
      </c>
      <c r="F81" s="1989">
        <v>15</v>
      </c>
      <c r="G81" s="1989">
        <v>56</v>
      </c>
      <c r="H81" s="1990">
        <v>840</v>
      </c>
      <c r="I81" s="2640">
        <v>6076</v>
      </c>
      <c r="J81" s="2640">
        <f>'Dopłaty stopowe'!$R$32*F81</f>
        <v>1647.4905000000001</v>
      </c>
      <c r="K81" s="2641">
        <f t="shared" si="14"/>
        <v>514.89936666666665</v>
      </c>
      <c r="L81" s="2347">
        <v>0</v>
      </c>
      <c r="M81" s="2641">
        <f t="shared" si="8"/>
        <v>405.06666666666666</v>
      </c>
      <c r="N81" s="2641">
        <f t="shared" si="10"/>
        <v>514.89936666666665</v>
      </c>
      <c r="O81" s="987" t="str">
        <f>VLOOKUP($A81,'Cennik numeryczny'!$A$2:$K$1857,10,FALSE)</f>
        <v>C</v>
      </c>
      <c r="P81" s="979">
        <f>VLOOKUP($A81,'Cennik numeryczny'!$A$2:$K$1857,11,FALSE)</f>
        <v>840</v>
      </c>
      <c r="Q81" s="943" t="s">
        <v>3832</v>
      </c>
    </row>
    <row r="82" spans="1:17" ht="13.5" thickBot="1">
      <c r="A82" s="2668" t="s">
        <v>5647</v>
      </c>
      <c r="B82" s="2669"/>
      <c r="C82" s="2670"/>
      <c r="D82" s="1997">
        <v>1.2</v>
      </c>
      <c r="E82" s="936" t="s">
        <v>5649</v>
      </c>
      <c r="F82" s="936">
        <v>250</v>
      </c>
      <c r="G82" s="936">
        <v>3</v>
      </c>
      <c r="H82" s="1998">
        <v>750</v>
      </c>
      <c r="I82" s="2636">
        <v>99818</v>
      </c>
      <c r="J82" s="2644">
        <f>'Dopłaty stopowe'!$R$32*F82</f>
        <v>27458.174999999999</v>
      </c>
      <c r="K82" s="2645">
        <f t="shared" si="14"/>
        <v>509.10470000000004</v>
      </c>
      <c r="L82" s="2374">
        <v>0</v>
      </c>
      <c r="M82" s="2645">
        <f t="shared" si="8"/>
        <v>399.27199999999999</v>
      </c>
      <c r="N82" s="2645">
        <f t="shared" si="10"/>
        <v>509.10469999999998</v>
      </c>
      <c r="O82" s="989" t="str">
        <f>VLOOKUP($A82,'Cennik numeryczny'!$A$2:$K$1857,10,FALSE)</f>
        <v>C</v>
      </c>
      <c r="P82" s="990">
        <f>VLOOKUP($A82,'Cennik numeryczny'!$A$2:$K$1857,11,FALSE)</f>
        <v>750</v>
      </c>
      <c r="Q82" s="935" t="s">
        <v>3832</v>
      </c>
    </row>
    <row r="83" spans="1:17" ht="13.5" thickTop="1">
      <c r="A83" s="1986" t="s">
        <v>5410</v>
      </c>
      <c r="B83" s="1987" t="s">
        <v>5413</v>
      </c>
      <c r="C83" s="936" t="s">
        <v>730</v>
      </c>
      <c r="D83" s="1988">
        <v>1</v>
      </c>
      <c r="E83" s="1989" t="s">
        <v>549</v>
      </c>
      <c r="F83" s="1989">
        <v>15</v>
      </c>
      <c r="G83" s="1989">
        <v>56</v>
      </c>
      <c r="H83" s="1990">
        <v>840</v>
      </c>
      <c r="I83" s="2408">
        <v>7400</v>
      </c>
      <c r="J83" s="2640">
        <f>'Dopłaty stopowe'!$R$43*F83</f>
        <v>1258.5120000000002</v>
      </c>
      <c r="K83" s="2641">
        <f t="shared" si="14"/>
        <v>577.23413333333338</v>
      </c>
      <c r="L83" s="2347">
        <v>0</v>
      </c>
      <c r="M83" s="2641">
        <f t="shared" si="8"/>
        <v>493.33333333333331</v>
      </c>
      <c r="N83" s="2641">
        <f t="shared" si="10"/>
        <v>577.23413333333338</v>
      </c>
      <c r="O83" s="987" t="str">
        <f>VLOOKUP($A83,'Cennik numeryczny'!$A$2:$K$1857,10,FALSE)</f>
        <v>S</v>
      </c>
      <c r="P83" s="979">
        <f>VLOOKUP($A83,'Cennik numeryczny'!$A$2:$K$1857,11,FALSE)</f>
        <v>15</v>
      </c>
      <c r="Q83" s="943" t="s">
        <v>3832</v>
      </c>
    </row>
    <row r="84" spans="1:17">
      <c r="A84" s="1991" t="s">
        <v>5411</v>
      </c>
      <c r="B84" s="1314"/>
      <c r="C84" s="936"/>
      <c r="D84" s="1992">
        <v>1.2</v>
      </c>
      <c r="E84" s="1993" t="s">
        <v>549</v>
      </c>
      <c r="F84" s="1993">
        <v>15</v>
      </c>
      <c r="G84" s="1993">
        <v>56</v>
      </c>
      <c r="H84" s="1994">
        <v>840</v>
      </c>
      <c r="I84" s="2642">
        <v>7300</v>
      </c>
      <c r="J84" s="2642">
        <f>'Dopłaty stopowe'!$R$43*F84</f>
        <v>1258.5120000000002</v>
      </c>
      <c r="K84" s="2643">
        <f>(I84+J84)/F84</f>
        <v>570.56746666666675</v>
      </c>
      <c r="L84" s="2348">
        <v>0</v>
      </c>
      <c r="M84" s="2643">
        <f t="shared" si="8"/>
        <v>486.66666666666669</v>
      </c>
      <c r="N84" s="2643">
        <f t="shared" si="10"/>
        <v>570.56746666666675</v>
      </c>
      <c r="O84" s="988" t="str">
        <f>VLOOKUP($A84,'Cennik numeryczny'!$A$2:$K$1857,10,FALSE)</f>
        <v>A</v>
      </c>
      <c r="P84" s="941">
        <f>VLOOKUP($A84,'Cennik numeryczny'!$A$2:$K$1857,11,FALSE)</f>
        <v>15</v>
      </c>
      <c r="Q84" s="944" t="s">
        <v>3832</v>
      </c>
    </row>
    <row r="85" spans="1:17" ht="13.5" thickBot="1">
      <c r="A85" s="1995" t="s">
        <v>5412</v>
      </c>
      <c r="B85" s="1319"/>
      <c r="C85" s="934"/>
      <c r="D85" s="1997">
        <v>1.2</v>
      </c>
      <c r="E85" s="936" t="s">
        <v>567</v>
      </c>
      <c r="F85" s="936">
        <v>250</v>
      </c>
      <c r="G85" s="936">
        <v>2</v>
      </c>
      <c r="H85" s="1998">
        <v>500</v>
      </c>
      <c r="I85" s="2644">
        <v>122000</v>
      </c>
      <c r="J85" s="2644">
        <f>'Dopłaty stopowe'!$R$43*F85</f>
        <v>20975.200000000001</v>
      </c>
      <c r="K85" s="2645">
        <f>(I85+J85)/F85</f>
        <v>571.9008</v>
      </c>
      <c r="L85" s="2374">
        <v>0</v>
      </c>
      <c r="M85" s="2645">
        <f t="shared" si="8"/>
        <v>488</v>
      </c>
      <c r="N85" s="2645">
        <f t="shared" si="10"/>
        <v>571.9008</v>
      </c>
      <c r="O85" s="989" t="str">
        <f>VLOOKUP($A85,'Cennik numeryczny'!$A$2:$K$1857,10,FALSE)</f>
        <v>C</v>
      </c>
      <c r="P85" s="990">
        <f>VLOOKUP($A85,'Cennik numeryczny'!$A$2:$K$1857,11,FALSE)</f>
        <v>500</v>
      </c>
      <c r="Q85" s="935" t="s">
        <v>3832</v>
      </c>
    </row>
    <row r="86" spans="1:17" ht="14" thickTop="1" thickBot="1">
      <c r="A86" s="1986" t="s">
        <v>5610</v>
      </c>
      <c r="B86" s="2526" t="s">
        <v>5607</v>
      </c>
      <c r="C86" s="2527" t="s">
        <v>5608</v>
      </c>
      <c r="D86" s="1988">
        <v>1.2</v>
      </c>
      <c r="E86" s="1989" t="s">
        <v>549</v>
      </c>
      <c r="F86" s="1989">
        <v>15</v>
      </c>
      <c r="G86" s="1989">
        <v>56</v>
      </c>
      <c r="H86" s="1990">
        <v>840</v>
      </c>
      <c r="I86" s="2640">
        <v>7029.91</v>
      </c>
      <c r="J86" s="2640">
        <f>'Dopłaty stopowe'!$R$38*F86</f>
        <v>1712.7945</v>
      </c>
      <c r="K86" s="2641">
        <f t="shared" ref="K86" si="27">(I86+J86)/F86</f>
        <v>582.84696666666662</v>
      </c>
      <c r="L86" s="2347">
        <v>0</v>
      </c>
      <c r="M86" s="2641">
        <f t="shared" si="8"/>
        <v>468.66066666666666</v>
      </c>
      <c r="N86" s="2641">
        <f t="shared" si="10"/>
        <v>582.84696666666662</v>
      </c>
      <c r="O86" s="987" t="str">
        <f>VLOOKUP($A86,'Cennik numeryczny'!$A$2:$K$1857,10,FALSE)</f>
        <v>C</v>
      </c>
      <c r="P86" s="1311">
        <f>VLOOKUP($A86,'Cennik numeryczny'!$A$2:$K$1857,11,FALSE)</f>
        <v>30</v>
      </c>
      <c r="Q86" s="943" t="s">
        <v>3832</v>
      </c>
    </row>
    <row r="87" spans="1:17" ht="14" thickTop="1" thickBot="1">
      <c r="A87" s="1986" t="s">
        <v>5171</v>
      </c>
      <c r="B87" s="1987" t="s">
        <v>5172</v>
      </c>
      <c r="C87" s="936" t="s">
        <v>5173</v>
      </c>
      <c r="D87" s="1988">
        <v>1.2</v>
      </c>
      <c r="E87" s="1989" t="s">
        <v>549</v>
      </c>
      <c r="F87" s="1989">
        <v>15</v>
      </c>
      <c r="G87" s="1989">
        <v>56</v>
      </c>
      <c r="H87" s="1990">
        <v>840</v>
      </c>
      <c r="I87" s="2640">
        <v>10670.79</v>
      </c>
      <c r="J87" s="2640">
        <f>'Dopłaty stopowe'!$R$40*F87</f>
        <v>1896.9195</v>
      </c>
      <c r="K87" s="2641">
        <f t="shared" ref="K87" si="28">(I87+J87)/F87</f>
        <v>837.84730000000002</v>
      </c>
      <c r="L87" s="2347">
        <v>0</v>
      </c>
      <c r="M87" s="2641">
        <f t="shared" ref="M87" si="29">(I87-(I87*L87))/F87</f>
        <v>711.38600000000008</v>
      </c>
      <c r="N87" s="2641">
        <f t="shared" ref="N87" si="30">(I87/F87)*(1-L87)+(J87/F87)</f>
        <v>837.84730000000013</v>
      </c>
      <c r="O87" s="987" t="str">
        <f>VLOOKUP($A87,'Cennik numeryczny'!$A$2:$K$1857,10,FALSE)</f>
        <v>C</v>
      </c>
      <c r="P87" s="1311">
        <f>VLOOKUP($A87,'Cennik numeryczny'!$A$2:$K$1857,11,FALSE)</f>
        <v>30</v>
      </c>
      <c r="Q87" s="943" t="s">
        <v>3832</v>
      </c>
    </row>
    <row r="88" spans="1:17" ht="26" customHeight="1" thickTop="1">
      <c r="A88" s="1948" t="s">
        <v>3558</v>
      </c>
      <c r="B88" s="1949"/>
      <c r="C88" s="2003"/>
      <c r="D88" s="1950"/>
      <c r="E88" s="931"/>
      <c r="F88" s="931"/>
      <c r="G88" s="931"/>
      <c r="H88" s="1951"/>
      <c r="I88" s="2633"/>
      <c r="J88" s="2633"/>
      <c r="K88" s="2634"/>
      <c r="L88" s="2340"/>
      <c r="M88" s="2634"/>
      <c r="N88" s="2634"/>
      <c r="O88" s="1952"/>
      <c r="P88" s="931"/>
      <c r="Q88" s="930"/>
    </row>
    <row r="89" spans="1:17">
      <c r="A89" s="1953" t="s">
        <v>4423</v>
      </c>
      <c r="B89" s="1954" t="s">
        <v>4596</v>
      </c>
      <c r="C89" s="928" t="s">
        <v>815</v>
      </c>
      <c r="D89" s="1913">
        <v>1.2</v>
      </c>
      <c r="E89" s="938">
        <v>1000</v>
      </c>
      <c r="F89" s="938">
        <v>5</v>
      </c>
      <c r="G89" s="938">
        <v>180</v>
      </c>
      <c r="H89" s="1914">
        <v>900</v>
      </c>
      <c r="I89" s="2324">
        <v>334.07549999999998</v>
      </c>
      <c r="J89" s="2615">
        <f>'Dopłaty stopowe'!$R$3*F89</f>
        <v>96.615000000000009</v>
      </c>
      <c r="K89" s="2617">
        <f t="shared" si="9"/>
        <v>86.138099999999994</v>
      </c>
      <c r="L89" s="2336">
        <v>0</v>
      </c>
      <c r="M89" s="2616">
        <f t="shared" si="8"/>
        <v>66.815100000000001</v>
      </c>
      <c r="N89" s="2616">
        <f t="shared" si="10"/>
        <v>86.138100000000009</v>
      </c>
      <c r="O89" s="939" t="str">
        <f>VLOOKUP($A89,'Cennik numeryczny'!$A$2:$K$1857,10,FALSE)</f>
        <v>C</v>
      </c>
      <c r="P89" s="938">
        <f>VLOOKUP($A89,'Cennik numeryczny'!$A$2:$K$1857,11,FALSE)</f>
        <v>900</v>
      </c>
      <c r="Q89" s="937" t="s">
        <v>3831</v>
      </c>
    </row>
    <row r="90" spans="1:17">
      <c r="A90" s="2004" t="s">
        <v>4422</v>
      </c>
      <c r="B90" s="2005"/>
      <c r="C90" s="928"/>
      <c r="D90" s="1913">
        <v>1.6</v>
      </c>
      <c r="E90" s="938">
        <v>1000</v>
      </c>
      <c r="F90" s="938">
        <v>5</v>
      </c>
      <c r="G90" s="938">
        <v>180</v>
      </c>
      <c r="H90" s="1914">
        <v>900</v>
      </c>
      <c r="I90" s="2324">
        <v>343.61909999999995</v>
      </c>
      <c r="J90" s="2615">
        <f>'Dopłaty stopowe'!$R$3*F90</f>
        <v>96.615000000000009</v>
      </c>
      <c r="K90" s="2617">
        <f t="shared" si="9"/>
        <v>88.046819999999997</v>
      </c>
      <c r="L90" s="2336">
        <v>0</v>
      </c>
      <c r="M90" s="2617">
        <f t="shared" si="8"/>
        <v>68.723819999999989</v>
      </c>
      <c r="N90" s="2617">
        <f t="shared" si="10"/>
        <v>88.046819999999997</v>
      </c>
      <c r="O90" s="939" t="str">
        <f>VLOOKUP($A90,'Cennik numeryczny'!$A$2:$K$1857,10,FALSE)</f>
        <v>S</v>
      </c>
      <c r="P90" s="938">
        <f>VLOOKUP($A90,'Cennik numeryczny'!$A$2:$K$1857,11,FALSE)</f>
        <v>5</v>
      </c>
      <c r="Q90" s="937" t="s">
        <v>3831</v>
      </c>
    </row>
    <row r="91" spans="1:17">
      <c r="A91" s="2004" t="s">
        <v>4421</v>
      </c>
      <c r="B91" s="2005"/>
      <c r="C91" s="928"/>
      <c r="D91" s="1913">
        <v>2</v>
      </c>
      <c r="E91" s="938">
        <v>1000</v>
      </c>
      <c r="F91" s="938">
        <v>5</v>
      </c>
      <c r="G91" s="938">
        <v>180</v>
      </c>
      <c r="H91" s="1914">
        <v>900</v>
      </c>
      <c r="I91" s="2324">
        <v>314.98830000000004</v>
      </c>
      <c r="J91" s="2615">
        <f>'Dopłaty stopowe'!$R$3*F91</f>
        <v>96.615000000000009</v>
      </c>
      <c r="K91" s="2617">
        <f t="shared" si="9"/>
        <v>82.320660000000004</v>
      </c>
      <c r="L91" s="2336">
        <v>0</v>
      </c>
      <c r="M91" s="2617">
        <f t="shared" si="8"/>
        <v>62.99766000000001</v>
      </c>
      <c r="N91" s="2617">
        <f t="shared" si="10"/>
        <v>82.320660000000004</v>
      </c>
      <c r="O91" s="939" t="str">
        <f>VLOOKUP($A91,'Cennik numeryczny'!$A$2:$K$1857,10,FALSE)</f>
        <v>A</v>
      </c>
      <c r="P91" s="938">
        <f>VLOOKUP($A91,'Cennik numeryczny'!$A$2:$K$1857,11,FALSE)</f>
        <v>5</v>
      </c>
      <c r="Q91" s="937" t="s">
        <v>3831</v>
      </c>
    </row>
    <row r="92" spans="1:17">
      <c r="A92" s="2004" t="s">
        <v>4420</v>
      </c>
      <c r="B92" s="2005"/>
      <c r="C92" s="2006"/>
      <c r="D92" s="1913">
        <v>2.4</v>
      </c>
      <c r="E92" s="938">
        <v>1000</v>
      </c>
      <c r="F92" s="938">
        <v>5</v>
      </c>
      <c r="G92" s="938">
        <v>180</v>
      </c>
      <c r="H92" s="1914">
        <v>900</v>
      </c>
      <c r="I92" s="2324">
        <v>295.90109999999999</v>
      </c>
      <c r="J92" s="2615">
        <f>'Dopłaty stopowe'!$R$3*F92</f>
        <v>96.615000000000009</v>
      </c>
      <c r="K92" s="2617">
        <f t="shared" si="9"/>
        <v>78.503219999999999</v>
      </c>
      <c r="L92" s="2336">
        <v>0</v>
      </c>
      <c r="M92" s="2617">
        <f t="shared" si="8"/>
        <v>59.180219999999998</v>
      </c>
      <c r="N92" s="2617">
        <f t="shared" si="10"/>
        <v>78.503219999999999</v>
      </c>
      <c r="O92" s="939" t="str">
        <f>VLOOKUP($A92,'Cennik numeryczny'!$A$2:$K$1857,10,FALSE)</f>
        <v>S</v>
      </c>
      <c r="P92" s="938">
        <f>VLOOKUP($A92,'Cennik numeryczny'!$A$2:$K$1857,11,FALSE)</f>
        <v>5</v>
      </c>
      <c r="Q92" s="937" t="s">
        <v>3831</v>
      </c>
    </row>
    <row r="93" spans="1:17" ht="13.5" thickBot="1">
      <c r="A93" s="2007" t="s">
        <v>4419</v>
      </c>
      <c r="B93" s="2008"/>
      <c r="C93" s="1996"/>
      <c r="D93" s="1918">
        <v>3.2</v>
      </c>
      <c r="E93" s="923">
        <v>1000</v>
      </c>
      <c r="F93" s="933">
        <v>5</v>
      </c>
      <c r="G93" s="933">
        <v>180</v>
      </c>
      <c r="H93" s="1919">
        <v>900</v>
      </c>
      <c r="I93" s="1454">
        <v>295.90109999999999</v>
      </c>
      <c r="J93" s="2618">
        <f>'Dopłaty stopowe'!$R$3*F93</f>
        <v>96.615000000000009</v>
      </c>
      <c r="K93" s="2620">
        <f t="shared" si="9"/>
        <v>78.503219999999999</v>
      </c>
      <c r="L93" s="2350">
        <v>0</v>
      </c>
      <c r="M93" s="2620">
        <f t="shared" si="8"/>
        <v>59.180219999999998</v>
      </c>
      <c r="N93" s="2620">
        <f t="shared" si="10"/>
        <v>78.503219999999999</v>
      </c>
      <c r="O93" s="940" t="str">
        <f>VLOOKUP($A93,'Cennik numeryczny'!$A$2:$K$1857,10,FALSE)</f>
        <v>S</v>
      </c>
      <c r="P93" s="933">
        <f>VLOOKUP($A93,'Cennik numeryczny'!$A$2:$K$1857,11,FALSE)</f>
        <v>5</v>
      </c>
      <c r="Q93" s="932" t="s">
        <v>3831</v>
      </c>
    </row>
    <row r="94" spans="1:17" ht="13.5" thickTop="1">
      <c r="A94" s="1953" t="s">
        <v>4418</v>
      </c>
      <c r="B94" s="1954" t="s">
        <v>4606</v>
      </c>
      <c r="C94" s="928" t="s">
        <v>819</v>
      </c>
      <c r="D94" s="1913">
        <v>1</v>
      </c>
      <c r="E94" s="938">
        <v>1000</v>
      </c>
      <c r="F94" s="938">
        <v>5</v>
      </c>
      <c r="G94" s="938">
        <v>180</v>
      </c>
      <c r="H94" s="1914">
        <v>900</v>
      </c>
      <c r="I94" s="2615">
        <v>342.20340000000004</v>
      </c>
      <c r="J94" s="2615">
        <f>'Dopłaty stopowe'!$R$3*F94</f>
        <v>96.615000000000009</v>
      </c>
      <c r="K94" s="2617">
        <f t="shared" si="9"/>
        <v>87.763680000000008</v>
      </c>
      <c r="L94" s="2336">
        <v>0</v>
      </c>
      <c r="M94" s="2617">
        <f t="shared" si="8"/>
        <v>68.440680000000015</v>
      </c>
      <c r="N94" s="2617">
        <f t="shared" si="10"/>
        <v>87.763680000000022</v>
      </c>
      <c r="O94" s="939" t="str">
        <f>VLOOKUP($A94,'Cennik numeryczny'!$A$2:$K$1857,10,FALSE)</f>
        <v>A</v>
      </c>
      <c r="P94" s="938">
        <f>VLOOKUP($A94,'Cennik numeryczny'!$A$2:$K$1857,11,FALSE)</f>
        <v>5</v>
      </c>
      <c r="Q94" s="937" t="s">
        <v>3831</v>
      </c>
    </row>
    <row r="95" spans="1:17">
      <c r="A95" s="1953" t="s">
        <v>4417</v>
      </c>
      <c r="B95" s="2005"/>
      <c r="C95" s="2006"/>
      <c r="D95" s="1913">
        <v>1.2</v>
      </c>
      <c r="E95" s="938">
        <v>1000</v>
      </c>
      <c r="F95" s="938">
        <v>5</v>
      </c>
      <c r="G95" s="938">
        <v>180</v>
      </c>
      <c r="H95" s="1914">
        <v>900</v>
      </c>
      <c r="I95" s="2635">
        <v>302.0985</v>
      </c>
      <c r="J95" s="2615">
        <f>'Dopłaty stopowe'!$R$3*F95</f>
        <v>96.615000000000009</v>
      </c>
      <c r="K95" s="2617">
        <f t="shared" si="9"/>
        <v>79.742699999999999</v>
      </c>
      <c r="L95" s="2336">
        <v>0</v>
      </c>
      <c r="M95" s="2617">
        <f t="shared" si="8"/>
        <v>60.419699999999999</v>
      </c>
      <c r="N95" s="2617">
        <f t="shared" si="10"/>
        <v>79.742699999999999</v>
      </c>
      <c r="O95" s="939" t="str">
        <f>VLOOKUP($A95,'Cennik numeryczny'!$A$2:$K$1857,10,FALSE)</f>
        <v>A</v>
      </c>
      <c r="P95" s="938">
        <f>VLOOKUP($A95,'Cennik numeryczny'!$A$2:$K$1857,11,FALSE)</f>
        <v>5</v>
      </c>
      <c r="Q95" s="937" t="s">
        <v>3831</v>
      </c>
    </row>
    <row r="96" spans="1:17">
      <c r="A96" s="2004" t="s">
        <v>4416</v>
      </c>
      <c r="B96" s="2005"/>
      <c r="C96" s="2006"/>
      <c r="D96" s="1913">
        <v>1.6</v>
      </c>
      <c r="E96" s="938">
        <v>1000</v>
      </c>
      <c r="F96" s="938">
        <v>5</v>
      </c>
      <c r="G96" s="938">
        <v>180</v>
      </c>
      <c r="H96" s="1914">
        <v>900</v>
      </c>
      <c r="I96" s="2324">
        <v>299.87099999999998</v>
      </c>
      <c r="J96" s="2615">
        <f>'Dopłaty stopowe'!$R$3*F96</f>
        <v>96.615000000000009</v>
      </c>
      <c r="K96" s="2617">
        <f t="shared" si="9"/>
        <v>79.297200000000004</v>
      </c>
      <c r="L96" s="2336">
        <v>0</v>
      </c>
      <c r="M96" s="2617">
        <f t="shared" si="8"/>
        <v>59.974199999999996</v>
      </c>
      <c r="N96" s="2617">
        <f t="shared" si="10"/>
        <v>79.297200000000004</v>
      </c>
      <c r="O96" s="939" t="str">
        <f>VLOOKUP($A96,'Cennik numeryczny'!$A$2:$K$1857,10,FALSE)</f>
        <v>A</v>
      </c>
      <c r="P96" s="938">
        <f>VLOOKUP($A96,'Cennik numeryczny'!$A$2:$K$1857,11,FALSE)</f>
        <v>5</v>
      </c>
      <c r="Q96" s="937" t="s">
        <v>3831</v>
      </c>
    </row>
    <row r="97" spans="1:17">
      <c r="A97" s="2004" t="s">
        <v>4415</v>
      </c>
      <c r="B97" s="2005"/>
      <c r="C97" s="2006"/>
      <c r="D97" s="1913">
        <v>2</v>
      </c>
      <c r="E97" s="938">
        <v>1000</v>
      </c>
      <c r="F97" s="938">
        <v>5</v>
      </c>
      <c r="G97" s="938">
        <v>180</v>
      </c>
      <c r="H97" s="1914">
        <v>900</v>
      </c>
      <c r="I97" s="2324">
        <v>266.31989999999996</v>
      </c>
      <c r="J97" s="2615">
        <f>'Dopłaty stopowe'!$R$3*F97</f>
        <v>96.615000000000009</v>
      </c>
      <c r="K97" s="2617">
        <f t="shared" si="9"/>
        <v>72.586979999999997</v>
      </c>
      <c r="L97" s="2336">
        <v>0</v>
      </c>
      <c r="M97" s="2617">
        <f t="shared" si="8"/>
        <v>53.263979999999989</v>
      </c>
      <c r="N97" s="2617">
        <f t="shared" si="10"/>
        <v>72.586979999999983</v>
      </c>
      <c r="O97" s="939" t="str">
        <f>VLOOKUP($A97,'Cennik numeryczny'!$A$2:$K$1857,10,FALSE)</f>
        <v>A</v>
      </c>
      <c r="P97" s="938">
        <f>VLOOKUP($A97,'Cennik numeryczny'!$A$2:$K$1857,11,FALSE)</f>
        <v>5</v>
      </c>
      <c r="Q97" s="937" t="s">
        <v>3831</v>
      </c>
    </row>
    <row r="98" spans="1:17">
      <c r="A98" s="2004" t="s">
        <v>4414</v>
      </c>
      <c r="B98" s="2005"/>
      <c r="C98" s="2006"/>
      <c r="D98" s="1913">
        <v>2.4</v>
      </c>
      <c r="E98" s="938">
        <v>1000</v>
      </c>
      <c r="F98" s="938">
        <v>5</v>
      </c>
      <c r="G98" s="938">
        <v>180</v>
      </c>
      <c r="H98" s="1914">
        <v>900</v>
      </c>
      <c r="I98" s="2324">
        <v>251.2422</v>
      </c>
      <c r="J98" s="2615">
        <f>'Dopłaty stopowe'!$R$3*F98</f>
        <v>96.615000000000009</v>
      </c>
      <c r="K98" s="2617">
        <f t="shared" si="9"/>
        <v>69.57144000000001</v>
      </c>
      <c r="L98" s="2336">
        <v>0</v>
      </c>
      <c r="M98" s="2617">
        <f t="shared" si="8"/>
        <v>50.248440000000002</v>
      </c>
      <c r="N98" s="2617">
        <f t="shared" si="10"/>
        <v>69.571439999999996</v>
      </c>
      <c r="O98" s="939" t="str">
        <f>VLOOKUP($A98,'Cennik numeryczny'!$A$2:$K$1857,10,FALSE)</f>
        <v>A</v>
      </c>
      <c r="P98" s="938">
        <f>VLOOKUP($A98,'Cennik numeryczny'!$A$2:$K$1857,11,FALSE)</f>
        <v>5</v>
      </c>
      <c r="Q98" s="937" t="s">
        <v>3831</v>
      </c>
    </row>
    <row r="99" spans="1:17" ht="13.5" thickBot="1">
      <c r="A99" s="2007" t="s">
        <v>4413</v>
      </c>
      <c r="B99" s="2008"/>
      <c r="C99" s="1996"/>
      <c r="D99" s="1918">
        <v>3.2</v>
      </c>
      <c r="E99" s="923">
        <v>1000</v>
      </c>
      <c r="F99" s="933">
        <v>5</v>
      </c>
      <c r="G99" s="933">
        <v>180</v>
      </c>
      <c r="H99" s="1919">
        <v>900</v>
      </c>
      <c r="I99" s="1454">
        <v>248.94540000000001</v>
      </c>
      <c r="J99" s="2618">
        <f>'Dopłaty stopowe'!$R$3*F99</f>
        <v>96.615000000000009</v>
      </c>
      <c r="K99" s="2620">
        <f t="shared" si="9"/>
        <v>69.112080000000006</v>
      </c>
      <c r="L99" s="2350">
        <v>0</v>
      </c>
      <c r="M99" s="2620">
        <f t="shared" si="8"/>
        <v>49.789079999999998</v>
      </c>
      <c r="N99" s="2620">
        <f t="shared" si="10"/>
        <v>69.112079999999992</v>
      </c>
      <c r="O99" s="940" t="str">
        <f>VLOOKUP($A99,'Cennik numeryczny'!$A$2:$K$1857,10,FALSE)</f>
        <v>A</v>
      </c>
      <c r="P99" s="933">
        <f>VLOOKUP($A99,'Cennik numeryczny'!$A$2:$K$1857,11,FALSE)</f>
        <v>5</v>
      </c>
      <c r="Q99" s="932" t="s">
        <v>3831</v>
      </c>
    </row>
    <row r="100" spans="1:17" ht="13.5" thickTop="1">
      <c r="A100" s="1986" t="s">
        <v>4543</v>
      </c>
      <c r="B100" s="1947" t="s">
        <v>4598</v>
      </c>
      <c r="C100" s="2006" t="s">
        <v>602</v>
      </c>
      <c r="D100" s="1323">
        <v>1.6</v>
      </c>
      <c r="E100" s="1989">
        <v>1000</v>
      </c>
      <c r="F100" s="1989">
        <v>5</v>
      </c>
      <c r="G100" s="1989">
        <v>180</v>
      </c>
      <c r="H100" s="1990">
        <v>900</v>
      </c>
      <c r="I100" s="2637">
        <v>526.23449999999991</v>
      </c>
      <c r="J100" s="2637">
        <f>'Dopłaty stopowe'!$R$17*F100</f>
        <v>99.248999999999995</v>
      </c>
      <c r="K100" s="2646">
        <f t="shared" si="9"/>
        <v>125.09669999999998</v>
      </c>
      <c r="L100" s="2351">
        <v>0</v>
      </c>
      <c r="M100" s="2646">
        <f t="shared" si="8"/>
        <v>105.24689999999998</v>
      </c>
      <c r="N100" s="2646">
        <f t="shared" si="10"/>
        <v>125.09669999999998</v>
      </c>
      <c r="O100" s="2009" t="str">
        <f>VLOOKUP($A100,'Cennik numeryczny'!$A$2:$K$1857,10,FALSE)</f>
        <v>A</v>
      </c>
      <c r="P100" s="2010">
        <f>VLOOKUP($A100,'Cennik numeryczny'!$A$2:$K$1857,11,FALSE)</f>
        <v>5</v>
      </c>
      <c r="Q100" s="943" t="s">
        <v>3831</v>
      </c>
    </row>
    <row r="101" spans="1:17">
      <c r="A101" s="1991" t="s">
        <v>4544</v>
      </c>
      <c r="B101" s="2005"/>
      <c r="C101" s="2006"/>
      <c r="D101" s="1316">
        <v>2</v>
      </c>
      <c r="E101" s="1993">
        <v>1000</v>
      </c>
      <c r="F101" s="1993">
        <v>5</v>
      </c>
      <c r="G101" s="1993">
        <v>180</v>
      </c>
      <c r="H101" s="1994">
        <v>900</v>
      </c>
      <c r="I101" s="2635">
        <v>521.87849999999992</v>
      </c>
      <c r="J101" s="2635">
        <f>'Dopłaty stopowe'!$R$17*F101</f>
        <v>99.248999999999995</v>
      </c>
      <c r="K101" s="2616">
        <f t="shared" si="9"/>
        <v>124.22549999999998</v>
      </c>
      <c r="L101" s="2352">
        <v>0</v>
      </c>
      <c r="M101" s="2616">
        <f t="shared" si="8"/>
        <v>104.37569999999998</v>
      </c>
      <c r="N101" s="2616">
        <f t="shared" si="10"/>
        <v>124.22549999999998</v>
      </c>
      <c r="O101" s="2011" t="str">
        <f>VLOOKUP($A101,'Cennik numeryczny'!$A$2:$K$1857,10,FALSE)</f>
        <v>A</v>
      </c>
      <c r="P101" s="2000">
        <f>VLOOKUP($A101,'Cennik numeryczny'!$A$2:$K$1857,11,FALSE)</f>
        <v>5</v>
      </c>
      <c r="Q101" s="944" t="s">
        <v>3831</v>
      </c>
    </row>
    <row r="102" spans="1:17" ht="13.5" thickBot="1">
      <c r="A102" s="2007" t="s">
        <v>4545</v>
      </c>
      <c r="B102" s="2008"/>
      <c r="C102" s="1996"/>
      <c r="D102" s="1918">
        <v>2.4</v>
      </c>
      <c r="E102" s="933">
        <v>1000</v>
      </c>
      <c r="F102" s="933">
        <v>5</v>
      </c>
      <c r="G102" s="933">
        <v>180</v>
      </c>
      <c r="H102" s="1919">
        <v>900</v>
      </c>
      <c r="I102" s="2618">
        <v>519.16589999999997</v>
      </c>
      <c r="J102" s="2618">
        <f>'Dopłaty stopowe'!$R$17*F102</f>
        <v>99.248999999999995</v>
      </c>
      <c r="K102" s="2620">
        <f t="shared" si="9"/>
        <v>123.68298</v>
      </c>
      <c r="L102" s="2350">
        <v>0</v>
      </c>
      <c r="M102" s="2620">
        <f t="shared" si="8"/>
        <v>103.83318</v>
      </c>
      <c r="N102" s="2620">
        <f t="shared" si="10"/>
        <v>123.68298</v>
      </c>
      <c r="O102" s="940" t="str">
        <f>VLOOKUP($A102,'Cennik numeryczny'!$A$2:$K$1857,10,FALSE)</f>
        <v>A</v>
      </c>
      <c r="P102" s="2012">
        <f>VLOOKUP($A102,'Cennik numeryczny'!$A$2:$K$1857,11,FALSE)</f>
        <v>5</v>
      </c>
      <c r="Q102" s="932" t="s">
        <v>3831</v>
      </c>
    </row>
    <row r="103" spans="1:17" ht="13.5" thickTop="1">
      <c r="A103" s="1991" t="s">
        <v>4412</v>
      </c>
      <c r="B103" s="1947" t="s">
        <v>4607</v>
      </c>
      <c r="C103" s="928" t="s">
        <v>820</v>
      </c>
      <c r="D103" s="1316">
        <v>1.6</v>
      </c>
      <c r="E103" s="938">
        <v>1000</v>
      </c>
      <c r="F103" s="924">
        <v>5</v>
      </c>
      <c r="G103" s="924">
        <v>180</v>
      </c>
      <c r="H103" s="1318">
        <v>900</v>
      </c>
      <c r="I103" s="2324">
        <v>334.07549999999998</v>
      </c>
      <c r="J103" s="2635">
        <f>'Dopłaty stopowe'!$R$5*F103</f>
        <v>146.667</v>
      </c>
      <c r="K103" s="2616">
        <f t="shared" si="9"/>
        <v>96.148499999999984</v>
      </c>
      <c r="L103" s="2348">
        <v>0</v>
      </c>
      <c r="M103" s="2616">
        <f t="shared" si="8"/>
        <v>66.815100000000001</v>
      </c>
      <c r="N103" s="2616">
        <f t="shared" si="10"/>
        <v>96.148499999999999</v>
      </c>
      <c r="O103" s="2011" t="str">
        <f>VLOOKUP($A103,'Cennik numeryczny'!$A$2:$K$1857,10,FALSE)</f>
        <v>S</v>
      </c>
      <c r="P103" s="924">
        <f>VLOOKUP($A103,'Cennik numeryczny'!$A$2:$K$1857,11,FALSE)</f>
        <v>5</v>
      </c>
      <c r="Q103" s="944" t="s">
        <v>3831</v>
      </c>
    </row>
    <row r="104" spans="1:17">
      <c r="A104" s="1991" t="s">
        <v>4411</v>
      </c>
      <c r="B104" s="2662"/>
      <c r="C104" s="2006"/>
      <c r="D104" s="1316">
        <v>2</v>
      </c>
      <c r="E104" s="938">
        <v>1000</v>
      </c>
      <c r="F104" s="924">
        <v>5</v>
      </c>
      <c r="G104" s="924">
        <v>180</v>
      </c>
      <c r="H104" s="1318">
        <v>900</v>
      </c>
      <c r="I104" s="2324">
        <v>305.44469999999995</v>
      </c>
      <c r="J104" s="2635">
        <f>'Dopłaty stopowe'!$R$5*F104</f>
        <v>146.667</v>
      </c>
      <c r="K104" s="2616">
        <f t="shared" si="9"/>
        <v>90.422339999999991</v>
      </c>
      <c r="L104" s="2348">
        <v>0</v>
      </c>
      <c r="M104" s="2643">
        <f t="shared" si="8"/>
        <v>61.088939999999994</v>
      </c>
      <c r="N104" s="2616">
        <f t="shared" si="10"/>
        <v>90.422339999999991</v>
      </c>
      <c r="O104" s="2011" t="str">
        <f>VLOOKUP($A104,'Cennik numeryczny'!$A$2:$K$1857,10,FALSE)</f>
        <v>S</v>
      </c>
      <c r="P104" s="924">
        <f>VLOOKUP($A104,'Cennik numeryczny'!$A$2:$K$1857,11,FALSE)</f>
        <v>5</v>
      </c>
      <c r="Q104" s="944" t="s">
        <v>3831</v>
      </c>
    </row>
    <row r="105" spans="1:17">
      <c r="A105" s="1991" t="s">
        <v>4410</v>
      </c>
      <c r="B105" s="2005"/>
      <c r="C105" s="2006"/>
      <c r="D105" s="1316">
        <v>2.4</v>
      </c>
      <c r="E105" s="938">
        <v>1000</v>
      </c>
      <c r="F105" s="924">
        <v>5</v>
      </c>
      <c r="G105" s="924">
        <v>180</v>
      </c>
      <c r="H105" s="1318">
        <v>900</v>
      </c>
      <c r="I105" s="2635">
        <v>295.90109999999999</v>
      </c>
      <c r="J105" s="2635">
        <f>'Dopłaty stopowe'!$R$5*F105</f>
        <v>146.667</v>
      </c>
      <c r="K105" s="2616">
        <f t="shared" si="9"/>
        <v>88.513619999999989</v>
      </c>
      <c r="L105" s="2348">
        <v>0</v>
      </c>
      <c r="M105" s="2643">
        <f t="shared" si="8"/>
        <v>59.180219999999998</v>
      </c>
      <c r="N105" s="2616">
        <f t="shared" si="10"/>
        <v>88.513620000000003</v>
      </c>
      <c r="O105" s="2011" t="str">
        <f>VLOOKUP($A105,'Cennik numeryczny'!$A$2:$K$1857,10,FALSE)</f>
        <v>S</v>
      </c>
      <c r="P105" s="924">
        <f>VLOOKUP($A105,'Cennik numeryczny'!$A$2:$K$1857,11,FALSE)</f>
        <v>5</v>
      </c>
      <c r="Q105" s="944" t="s">
        <v>3831</v>
      </c>
    </row>
    <row r="106" spans="1:17" ht="13.5" thickBot="1">
      <c r="A106" s="1983" t="s">
        <v>4409</v>
      </c>
      <c r="B106" s="2008"/>
      <c r="C106" s="1996"/>
      <c r="D106" s="1324">
        <v>3.2</v>
      </c>
      <c r="E106" s="923">
        <v>1000</v>
      </c>
      <c r="F106" s="923">
        <v>5</v>
      </c>
      <c r="G106" s="923">
        <v>180</v>
      </c>
      <c r="H106" s="1321">
        <v>900</v>
      </c>
      <c r="I106" s="2636">
        <v>286.3476</v>
      </c>
      <c r="J106" s="2636">
        <f>'Dopłaty stopowe'!$R$5*F106</f>
        <v>146.667</v>
      </c>
      <c r="K106" s="2619">
        <f t="shared" si="9"/>
        <v>86.602919999999997</v>
      </c>
      <c r="L106" s="2353">
        <v>0</v>
      </c>
      <c r="M106" s="2649">
        <f t="shared" si="8"/>
        <v>57.26952</v>
      </c>
      <c r="N106" s="2619">
        <f t="shared" si="10"/>
        <v>86.602919999999997</v>
      </c>
      <c r="O106" s="2015" t="str">
        <f>VLOOKUP($A106,'Cennik numeryczny'!$A$2:$K$1857,10,FALSE)</f>
        <v>S</v>
      </c>
      <c r="P106" s="923">
        <f>VLOOKUP($A106,'Cennik numeryczny'!$A$2:$K$1857,11,FALSE)</f>
        <v>5</v>
      </c>
      <c r="Q106" s="942" t="s">
        <v>3831</v>
      </c>
    </row>
    <row r="107" spans="1:17" ht="13.5" thickTop="1">
      <c r="A107" s="2016" t="s">
        <v>5214</v>
      </c>
      <c r="B107" s="2017" t="s">
        <v>5217</v>
      </c>
      <c r="C107" s="928" t="s">
        <v>820</v>
      </c>
      <c r="D107" s="2018">
        <v>1.6</v>
      </c>
      <c r="E107" s="2019">
        <v>1000</v>
      </c>
      <c r="F107" s="2019">
        <v>5</v>
      </c>
      <c r="G107" s="2019">
        <v>180</v>
      </c>
      <c r="H107" s="2020">
        <v>900</v>
      </c>
      <c r="I107" s="2650">
        <v>611.35469999999998</v>
      </c>
      <c r="J107" s="2650">
        <f>'Dopłaty stopowe'!$R$5*F107</f>
        <v>146.667</v>
      </c>
      <c r="K107" s="2651">
        <f t="shared" ref="K107:K109" si="31">(I107+J107)/F107</f>
        <v>151.60434000000001</v>
      </c>
      <c r="L107" s="2354">
        <v>0</v>
      </c>
      <c r="M107" s="2652">
        <f t="shared" ref="M107:M109" si="32">(I107-(I107*L107))/F107</f>
        <v>122.27094</v>
      </c>
      <c r="N107" s="2651">
        <f t="shared" ref="N107:N109" si="33">(I107/F107)*(1-L107)+(J107/F107)</f>
        <v>151.60434000000001</v>
      </c>
      <c r="O107" s="2021" t="str">
        <f>VLOOKUP($A107,'Cennik numeryczny'!$A$2:$K$1857,10,FALSE)</f>
        <v>S</v>
      </c>
      <c r="P107" s="2019">
        <f>VLOOKUP($A107,'Cennik numeryczny'!$A$2:$K$1857,11,FALSE)</f>
        <v>5</v>
      </c>
      <c r="Q107" s="2022" t="s">
        <v>3831</v>
      </c>
    </row>
    <row r="108" spans="1:17">
      <c r="A108" s="2016" t="s">
        <v>5215</v>
      </c>
      <c r="B108" s="2005"/>
      <c r="C108" s="2006"/>
      <c r="D108" s="2018">
        <v>2.4</v>
      </c>
      <c r="E108" s="2019">
        <v>1000</v>
      </c>
      <c r="F108" s="2019">
        <v>5</v>
      </c>
      <c r="G108" s="2019">
        <v>180</v>
      </c>
      <c r="H108" s="2020">
        <v>900</v>
      </c>
      <c r="I108" s="2650">
        <v>560.40930000000003</v>
      </c>
      <c r="J108" s="2650">
        <f>'Dopłaty stopowe'!$R$5*F108</f>
        <v>146.667</v>
      </c>
      <c r="K108" s="2651">
        <f t="shared" si="31"/>
        <v>141.41526000000002</v>
      </c>
      <c r="L108" s="2354">
        <v>0</v>
      </c>
      <c r="M108" s="2652">
        <f t="shared" si="32"/>
        <v>112.08186000000001</v>
      </c>
      <c r="N108" s="2651">
        <f t="shared" si="33"/>
        <v>141.41526000000002</v>
      </c>
      <c r="O108" s="2021" t="str">
        <f>VLOOKUP($A108,'Cennik numeryczny'!$A$2:$K$1857,10,FALSE)</f>
        <v>S</v>
      </c>
      <c r="P108" s="2019">
        <f>VLOOKUP($A108,'Cennik numeryczny'!$A$2:$K$1857,11,FALSE)</f>
        <v>5</v>
      </c>
      <c r="Q108" s="2022" t="s">
        <v>3831</v>
      </c>
    </row>
    <row r="109" spans="1:17" ht="13.5" thickBot="1">
      <c r="A109" s="1983" t="s">
        <v>5216</v>
      </c>
      <c r="B109" s="2008"/>
      <c r="C109" s="1996"/>
      <c r="D109" s="1324">
        <v>3.2</v>
      </c>
      <c r="E109" s="923">
        <v>1000</v>
      </c>
      <c r="F109" s="923">
        <v>5</v>
      </c>
      <c r="G109" s="923">
        <v>180</v>
      </c>
      <c r="H109" s="1321">
        <v>900</v>
      </c>
      <c r="I109" s="2636">
        <v>556.93439999999998</v>
      </c>
      <c r="J109" s="2636">
        <f>'Dopłaty stopowe'!$R$5*F109</f>
        <v>146.667</v>
      </c>
      <c r="K109" s="2619">
        <f t="shared" si="31"/>
        <v>140.72028</v>
      </c>
      <c r="L109" s="2353">
        <v>0</v>
      </c>
      <c r="M109" s="2649">
        <f t="shared" si="32"/>
        <v>111.38687999999999</v>
      </c>
      <c r="N109" s="2619">
        <f t="shared" si="33"/>
        <v>140.72028</v>
      </c>
      <c r="O109" s="2015" t="str">
        <f>VLOOKUP($A109,'Cennik numeryczny'!$A$2:$K$1857,10,FALSE)</f>
        <v>S</v>
      </c>
      <c r="P109" s="923">
        <f>VLOOKUP($A109,'Cennik numeryczny'!$A$2:$K$1857,11,FALSE)</f>
        <v>5</v>
      </c>
      <c r="Q109" s="942" t="s">
        <v>3831</v>
      </c>
    </row>
    <row r="110" spans="1:17" ht="13.5" thickTop="1">
      <c r="A110" s="1953" t="s">
        <v>4408</v>
      </c>
      <c r="B110" s="1947" t="s">
        <v>4600</v>
      </c>
      <c r="C110" s="928" t="s">
        <v>824</v>
      </c>
      <c r="D110" s="1316">
        <v>1</v>
      </c>
      <c r="E110" s="924">
        <v>1000</v>
      </c>
      <c r="F110" s="924">
        <v>5</v>
      </c>
      <c r="G110" s="924">
        <v>180</v>
      </c>
      <c r="H110" s="1318">
        <v>900</v>
      </c>
      <c r="I110" s="2635">
        <v>375.99209999999999</v>
      </c>
      <c r="J110" s="2635">
        <f>'Dopłaty stopowe'!$R$5*F110</f>
        <v>146.667</v>
      </c>
      <c r="K110" s="2616">
        <f t="shared" si="9"/>
        <v>104.53182</v>
      </c>
      <c r="L110" s="2348">
        <v>0</v>
      </c>
      <c r="M110" s="2643">
        <f t="shared" si="8"/>
        <v>75.198419999999999</v>
      </c>
      <c r="N110" s="2616">
        <f t="shared" si="10"/>
        <v>104.53182</v>
      </c>
      <c r="O110" s="2011" t="str">
        <f>VLOOKUP($A110,'Cennik numeryczny'!$A$2:$K$1857,10,FALSE)</f>
        <v>A</v>
      </c>
      <c r="P110" s="924">
        <f>VLOOKUP($A110,'Cennik numeryczny'!$A$2:$K$1857,11,FALSE)</f>
        <v>5</v>
      </c>
      <c r="Q110" s="944" t="s">
        <v>3831</v>
      </c>
    </row>
    <row r="111" spans="1:17">
      <c r="A111" s="1953" t="s">
        <v>4407</v>
      </c>
      <c r="B111" s="2005"/>
      <c r="C111" s="2006"/>
      <c r="D111" s="1316">
        <v>1.2</v>
      </c>
      <c r="E111" s="924">
        <v>1000</v>
      </c>
      <c r="F111" s="924">
        <v>5</v>
      </c>
      <c r="G111" s="924">
        <v>180</v>
      </c>
      <c r="H111" s="1318">
        <v>900</v>
      </c>
      <c r="I111" s="2635">
        <v>349.36109999999996</v>
      </c>
      <c r="J111" s="2635">
        <f>'Dopłaty stopowe'!$R$5*F111</f>
        <v>146.667</v>
      </c>
      <c r="K111" s="2616">
        <f t="shared" si="9"/>
        <v>99.205619999999996</v>
      </c>
      <c r="L111" s="2348">
        <v>0</v>
      </c>
      <c r="M111" s="2643">
        <f t="shared" si="8"/>
        <v>69.872219999999999</v>
      </c>
      <c r="N111" s="2616">
        <f t="shared" si="10"/>
        <v>99.205619999999996</v>
      </c>
      <c r="O111" s="2011" t="str">
        <f>VLOOKUP($A111,'Cennik numeryczny'!$A$2:$K$1857,10,FALSE)</f>
        <v>A</v>
      </c>
      <c r="P111" s="924">
        <f>VLOOKUP($A111,'Cennik numeryczny'!$A$2:$K$1857,11,FALSE)</f>
        <v>5</v>
      </c>
      <c r="Q111" s="944" t="s">
        <v>3831</v>
      </c>
    </row>
    <row r="112" spans="1:17">
      <c r="A112" s="1991" t="s">
        <v>4406</v>
      </c>
      <c r="B112" s="2005"/>
      <c r="C112" s="2006"/>
      <c r="D112" s="1316">
        <v>1.6</v>
      </c>
      <c r="E112" s="924">
        <v>1000</v>
      </c>
      <c r="F112" s="924">
        <v>5</v>
      </c>
      <c r="G112" s="924">
        <v>180</v>
      </c>
      <c r="H112" s="1318">
        <v>900</v>
      </c>
      <c r="I112" s="2324">
        <v>333.46170000000001</v>
      </c>
      <c r="J112" s="2635">
        <f>'Dopłaty stopowe'!$R$5*F112</f>
        <v>146.667</v>
      </c>
      <c r="K112" s="2616">
        <f t="shared" si="9"/>
        <v>96.025739999999999</v>
      </c>
      <c r="L112" s="2348">
        <v>0</v>
      </c>
      <c r="M112" s="2643">
        <f t="shared" si="8"/>
        <v>66.692340000000002</v>
      </c>
      <c r="N112" s="2616">
        <f t="shared" si="10"/>
        <v>96.025739999999999</v>
      </c>
      <c r="O112" s="2011" t="str">
        <f>VLOOKUP($A112,'Cennik numeryczny'!$A$2:$K$1857,10,FALSE)</f>
        <v>A</v>
      </c>
      <c r="P112" s="924">
        <f>VLOOKUP($A112,'Cennik numeryczny'!$A$2:$K$1857,11,FALSE)</f>
        <v>5</v>
      </c>
      <c r="Q112" s="944" t="s">
        <v>3831</v>
      </c>
    </row>
    <row r="113" spans="1:17">
      <c r="A113" s="1991" t="s">
        <v>4405</v>
      </c>
      <c r="B113" s="2005"/>
      <c r="C113" s="2006"/>
      <c r="D113" s="1316">
        <v>2</v>
      </c>
      <c r="E113" s="924">
        <v>1000</v>
      </c>
      <c r="F113" s="924">
        <v>5</v>
      </c>
      <c r="G113" s="924">
        <v>180</v>
      </c>
      <c r="H113" s="1318">
        <v>900</v>
      </c>
      <c r="I113" s="2324">
        <v>299.87099999999998</v>
      </c>
      <c r="J113" s="2635">
        <f>'Dopłaty stopowe'!$R$5*F113</f>
        <v>146.667</v>
      </c>
      <c r="K113" s="2616">
        <f t="shared" si="9"/>
        <v>89.307600000000008</v>
      </c>
      <c r="L113" s="2348">
        <v>0</v>
      </c>
      <c r="M113" s="2643">
        <f t="shared" si="8"/>
        <v>59.974199999999996</v>
      </c>
      <c r="N113" s="2616">
        <f t="shared" si="10"/>
        <v>89.307599999999994</v>
      </c>
      <c r="O113" s="2011" t="str">
        <f>VLOOKUP($A113,'Cennik numeryczny'!$A$2:$K$1857,10,FALSE)</f>
        <v>A</v>
      </c>
      <c r="P113" s="924">
        <f>VLOOKUP($A113,'Cennik numeryczny'!$A$2:$K$1857,11,FALSE)</f>
        <v>5</v>
      </c>
      <c r="Q113" s="944" t="s">
        <v>3831</v>
      </c>
    </row>
    <row r="114" spans="1:17">
      <c r="A114" s="1991" t="s">
        <v>4404</v>
      </c>
      <c r="B114" s="2005"/>
      <c r="C114" s="2006"/>
      <c r="D114" s="1316">
        <v>2.4</v>
      </c>
      <c r="E114" s="924">
        <v>1000</v>
      </c>
      <c r="F114" s="924">
        <v>5</v>
      </c>
      <c r="G114" s="924">
        <v>180</v>
      </c>
      <c r="H114" s="1318">
        <v>900</v>
      </c>
      <c r="I114" s="2324">
        <v>285.98129999999998</v>
      </c>
      <c r="J114" s="2635">
        <f>'Dopłaty stopowe'!$R$5*F114</f>
        <v>146.667</v>
      </c>
      <c r="K114" s="2616">
        <f t="shared" si="9"/>
        <v>86.529659999999993</v>
      </c>
      <c r="L114" s="2348">
        <v>0</v>
      </c>
      <c r="M114" s="2643">
        <f t="shared" si="8"/>
        <v>57.196259999999995</v>
      </c>
      <c r="N114" s="2616">
        <f t="shared" si="10"/>
        <v>86.529659999999993</v>
      </c>
      <c r="O114" s="2011" t="str">
        <f>VLOOKUP($A114,'Cennik numeryczny'!$A$2:$K$1857,10,FALSE)</f>
        <v>A</v>
      </c>
      <c r="P114" s="924">
        <f>VLOOKUP($A114,'Cennik numeryczny'!$A$2:$K$1857,11,FALSE)</f>
        <v>5</v>
      </c>
      <c r="Q114" s="944" t="s">
        <v>3831</v>
      </c>
    </row>
    <row r="115" spans="1:17" ht="13.5" thickBot="1">
      <c r="A115" s="1983" t="s">
        <v>4403</v>
      </c>
      <c r="B115" s="2008"/>
      <c r="C115" s="1996"/>
      <c r="D115" s="1324">
        <v>3.2</v>
      </c>
      <c r="E115" s="923">
        <v>1000</v>
      </c>
      <c r="F115" s="923">
        <v>5</v>
      </c>
      <c r="G115" s="923">
        <v>180</v>
      </c>
      <c r="H115" s="1321">
        <v>900</v>
      </c>
      <c r="I115" s="1454">
        <v>281.36790000000002</v>
      </c>
      <c r="J115" s="2636">
        <f>'Dopłaty stopowe'!$R$5*F115</f>
        <v>146.667</v>
      </c>
      <c r="K115" s="2619">
        <f t="shared" si="9"/>
        <v>85.606979999999993</v>
      </c>
      <c r="L115" s="2353">
        <v>0</v>
      </c>
      <c r="M115" s="2649">
        <f t="shared" si="8"/>
        <v>56.273580000000003</v>
      </c>
      <c r="N115" s="2619">
        <f t="shared" si="10"/>
        <v>85.606980000000007</v>
      </c>
      <c r="O115" s="2015" t="str">
        <f>VLOOKUP($A115,'Cennik numeryczny'!$A$2:$K$1857,10,FALSE)</f>
        <v>A</v>
      </c>
      <c r="P115" s="923">
        <f>VLOOKUP($A115,'Cennik numeryczny'!$A$2:$K$1857,11,FALSE)</f>
        <v>5</v>
      </c>
      <c r="Q115" s="942" t="s">
        <v>3831</v>
      </c>
    </row>
    <row r="116" spans="1:17" ht="12.5" customHeight="1" thickTop="1">
      <c r="A116" s="2004" t="s">
        <v>4402</v>
      </c>
      <c r="B116" s="1947" t="s">
        <v>4603</v>
      </c>
      <c r="C116" s="928" t="s">
        <v>826</v>
      </c>
      <c r="D116" s="1913">
        <v>1.6</v>
      </c>
      <c r="E116" s="929">
        <v>1000</v>
      </c>
      <c r="F116" s="929">
        <v>5</v>
      </c>
      <c r="G116" s="929">
        <v>180</v>
      </c>
      <c r="H116" s="2023">
        <v>900</v>
      </c>
      <c r="I116" s="2408">
        <v>458.86500000000001</v>
      </c>
      <c r="J116" s="2615">
        <f>'Dopłaty stopowe'!$R$9*F116</f>
        <v>120.04649999999999</v>
      </c>
      <c r="K116" s="2617">
        <f t="shared" si="9"/>
        <v>115.78230000000001</v>
      </c>
      <c r="L116" s="2355">
        <v>0</v>
      </c>
      <c r="M116" s="2653">
        <f t="shared" si="8"/>
        <v>91.772999999999996</v>
      </c>
      <c r="N116" s="2617">
        <f t="shared" si="10"/>
        <v>115.78229999999999</v>
      </c>
      <c r="O116" s="939" t="str">
        <f>VLOOKUP($A116,'Cennik numeryczny'!$A$2:$K$1857,10,FALSE)</f>
        <v>C</v>
      </c>
      <c r="P116" s="929">
        <f>VLOOKUP($A116,'Cennik numeryczny'!$A$2:$K$1857,11,FALSE)</f>
        <v>900</v>
      </c>
      <c r="Q116" s="937" t="s">
        <v>3831</v>
      </c>
    </row>
    <row r="117" spans="1:17">
      <c r="A117" s="1991" t="s">
        <v>4401</v>
      </c>
      <c r="B117" s="2005"/>
      <c r="C117" s="2006"/>
      <c r="D117" s="1913">
        <v>2.4</v>
      </c>
      <c r="E117" s="929">
        <v>1000</v>
      </c>
      <c r="F117" s="929">
        <v>5</v>
      </c>
      <c r="G117" s="929">
        <v>180</v>
      </c>
      <c r="H117" s="2023">
        <v>900</v>
      </c>
      <c r="I117" s="2324">
        <v>418.077</v>
      </c>
      <c r="J117" s="2615">
        <f>'Dopłaty stopowe'!$R$9*F117</f>
        <v>120.04649999999999</v>
      </c>
      <c r="K117" s="2617">
        <f t="shared" si="9"/>
        <v>107.6247</v>
      </c>
      <c r="L117" s="2355">
        <v>0</v>
      </c>
      <c r="M117" s="2653">
        <f t="shared" si="8"/>
        <v>83.615399999999994</v>
      </c>
      <c r="N117" s="2617">
        <f t="shared" si="10"/>
        <v>107.62469999999999</v>
      </c>
      <c r="O117" s="939" t="str">
        <f>VLOOKUP($A117,'Cennik numeryczny'!$A$2:$K$1857,10,FALSE)</f>
        <v>S</v>
      </c>
      <c r="P117" s="929">
        <f>VLOOKUP($A117,'Cennik numeryczny'!$A$2:$K$1857,11,FALSE)</f>
        <v>5</v>
      </c>
      <c r="Q117" s="937" t="s">
        <v>3831</v>
      </c>
    </row>
    <row r="118" spans="1:17" ht="13.5" thickBot="1">
      <c r="A118" s="1983" t="s">
        <v>4400</v>
      </c>
      <c r="B118" s="2008"/>
      <c r="C118" s="1996"/>
      <c r="D118" s="1918">
        <v>3.2</v>
      </c>
      <c r="E118" s="934">
        <v>1000</v>
      </c>
      <c r="F118" s="934">
        <v>5</v>
      </c>
      <c r="G118" s="934">
        <v>180</v>
      </c>
      <c r="H118" s="2024">
        <v>900</v>
      </c>
      <c r="I118" s="1454">
        <v>407.88</v>
      </c>
      <c r="J118" s="2618">
        <f>'Dopłaty stopowe'!$R$9*F118</f>
        <v>120.04649999999999</v>
      </c>
      <c r="K118" s="2620">
        <f t="shared" si="9"/>
        <v>105.5853</v>
      </c>
      <c r="L118" s="2346">
        <v>0</v>
      </c>
      <c r="M118" s="2639">
        <f t="shared" si="8"/>
        <v>81.575999999999993</v>
      </c>
      <c r="N118" s="2620">
        <f t="shared" si="10"/>
        <v>105.58529999999999</v>
      </c>
      <c r="O118" s="940" t="str">
        <f>VLOOKUP($A118,'Cennik numeryczny'!$A$2:$K$1857,10,FALSE)</f>
        <v>C</v>
      </c>
      <c r="P118" s="934">
        <f>VLOOKUP($A118,'Cennik numeryczny'!$A$2:$K$1857,11,FALSE)</f>
        <v>900</v>
      </c>
      <c r="Q118" s="932" t="s">
        <v>3831</v>
      </c>
    </row>
    <row r="119" spans="1:17" ht="13.5" thickTop="1">
      <c r="A119" s="1986" t="s">
        <v>4546</v>
      </c>
      <c r="B119" s="1987" t="s">
        <v>4604</v>
      </c>
      <c r="C119" s="928" t="s">
        <v>245</v>
      </c>
      <c r="D119" s="1323">
        <v>1.6</v>
      </c>
      <c r="E119" s="1311">
        <v>1000</v>
      </c>
      <c r="F119" s="1311">
        <v>5</v>
      </c>
      <c r="G119" s="1311">
        <v>180</v>
      </c>
      <c r="H119" s="1312">
        <v>900</v>
      </c>
      <c r="I119" s="2615">
        <v>866.30939999999998</v>
      </c>
      <c r="J119" s="2637">
        <f>'Dopłaty stopowe'!$R$14*F119</f>
        <v>244.114</v>
      </c>
      <c r="K119" s="2646">
        <f t="shared" si="9"/>
        <v>222.08467999999999</v>
      </c>
      <c r="L119" s="2347">
        <v>0</v>
      </c>
      <c r="M119" s="2641">
        <f t="shared" si="8"/>
        <v>173.26187999999999</v>
      </c>
      <c r="N119" s="2646">
        <f t="shared" si="10"/>
        <v>222.08467999999999</v>
      </c>
      <c r="O119" s="2009" t="str">
        <f>VLOOKUP($A119,'Cennik numeryczny'!$A$2:$K$1857,10,FALSE)</f>
        <v>S</v>
      </c>
      <c r="P119" s="979">
        <f>VLOOKUP($A119,'Cennik numeryczny'!$A$2:$K$1857,11,FALSE)</f>
        <v>5</v>
      </c>
      <c r="Q119" s="943" t="s">
        <v>3831</v>
      </c>
    </row>
    <row r="120" spans="1:17">
      <c r="A120" s="1991" t="s">
        <v>4547</v>
      </c>
      <c r="B120" s="2005"/>
      <c r="C120" s="2006"/>
      <c r="D120" s="1316">
        <v>2</v>
      </c>
      <c r="E120" s="924">
        <v>1000</v>
      </c>
      <c r="F120" s="924">
        <v>5</v>
      </c>
      <c r="G120" s="924">
        <v>180</v>
      </c>
      <c r="H120" s="1318">
        <v>900</v>
      </c>
      <c r="I120" s="2635">
        <v>819.00720000000001</v>
      </c>
      <c r="J120" s="2635">
        <f>'Dopłaty stopowe'!$R$14*F120</f>
        <v>244.114</v>
      </c>
      <c r="K120" s="2616">
        <f t="shared" si="9"/>
        <v>212.62424000000001</v>
      </c>
      <c r="L120" s="2348">
        <v>0</v>
      </c>
      <c r="M120" s="2643">
        <f t="shared" si="8"/>
        <v>163.80144000000001</v>
      </c>
      <c r="N120" s="2616">
        <f t="shared" si="10"/>
        <v>212.62424000000001</v>
      </c>
      <c r="O120" s="2011" t="str">
        <f>VLOOKUP($A120,'Cennik numeryczny'!$A$2:$K$1857,10,FALSE)</f>
        <v>A</v>
      </c>
      <c r="P120" s="941">
        <f>VLOOKUP($A120,'Cennik numeryczny'!$A$2:$K$1857,11,FALSE)</f>
        <v>5</v>
      </c>
      <c r="Q120" s="944" t="s">
        <v>3831</v>
      </c>
    </row>
    <row r="121" spans="1:17" ht="13.5" thickBot="1">
      <c r="A121" s="2007" t="s">
        <v>4548</v>
      </c>
      <c r="B121" s="2008"/>
      <c r="C121" s="1996"/>
      <c r="D121" s="1918">
        <v>2.4</v>
      </c>
      <c r="E121" s="934">
        <v>1000</v>
      </c>
      <c r="F121" s="934">
        <v>5</v>
      </c>
      <c r="G121" s="934">
        <v>180</v>
      </c>
      <c r="H121" s="2024">
        <v>900</v>
      </c>
      <c r="I121" s="2618">
        <v>784.91160000000002</v>
      </c>
      <c r="J121" s="2618">
        <f>'Dopłaty stopowe'!$R$14*F121</f>
        <v>244.114</v>
      </c>
      <c r="K121" s="2620">
        <f t="shared" si="9"/>
        <v>205.80511999999999</v>
      </c>
      <c r="L121" s="2346">
        <v>0</v>
      </c>
      <c r="M121" s="2639">
        <f t="shared" si="8"/>
        <v>156.98232000000002</v>
      </c>
      <c r="N121" s="2620">
        <f t="shared" si="10"/>
        <v>205.80512000000002</v>
      </c>
      <c r="O121" s="940" t="str">
        <f>VLOOKUP($A121,'Cennik numeryczny'!$A$2:$K$1857,10,FALSE)</f>
        <v>A</v>
      </c>
      <c r="P121" s="981">
        <f>VLOOKUP($A121,'Cennik numeryczny'!$A$2:$K$1857,11,FALSE)</f>
        <v>5</v>
      </c>
      <c r="Q121" s="932" t="s">
        <v>3831</v>
      </c>
    </row>
    <row r="122" spans="1:17" ht="13.5" thickTop="1">
      <c r="A122" s="2004" t="s">
        <v>5560</v>
      </c>
      <c r="B122" s="1947" t="s">
        <v>5558</v>
      </c>
      <c r="C122" s="1973" t="s">
        <v>5559</v>
      </c>
      <c r="D122" s="1913">
        <v>1.6</v>
      </c>
      <c r="E122" s="929">
        <v>1000</v>
      </c>
      <c r="F122" s="929">
        <v>5</v>
      </c>
      <c r="G122" s="929">
        <v>180</v>
      </c>
      <c r="H122" s="2023">
        <v>900</v>
      </c>
      <c r="I122" s="1450">
        <v>1478.7927</v>
      </c>
      <c r="J122" s="2615">
        <f>'Dopłaty stopowe'!$R$12*F122</f>
        <v>271.8895</v>
      </c>
      <c r="K122" s="2617">
        <f t="shared" ref="K122:K125" si="34">(I122+J122)/F122</f>
        <v>350.13643999999999</v>
      </c>
      <c r="L122" s="2355">
        <v>0</v>
      </c>
      <c r="M122" s="2653">
        <f t="shared" ref="M122:M125" si="35">(I122-(I122*L122))/F122</f>
        <v>295.75853999999998</v>
      </c>
      <c r="N122" s="2617">
        <f t="shared" ref="N122:N125" si="36">(I122/F122)*(1-L122)+(J122/F122)</f>
        <v>350.13643999999999</v>
      </c>
      <c r="O122" s="939" t="str">
        <f>VLOOKUP($A122,'Cennik numeryczny'!$A$2:$K$1857,10,FALSE)</f>
        <v>S</v>
      </c>
      <c r="P122" s="929">
        <f>VLOOKUP($A122,'Cennik numeryczny'!$A$2:$K$1857,11,FALSE)</f>
        <v>5</v>
      </c>
      <c r="Q122" s="937" t="s">
        <v>3831</v>
      </c>
    </row>
    <row r="123" spans="1:17">
      <c r="A123" s="1991" t="s">
        <v>5561</v>
      </c>
      <c r="B123" s="2005"/>
      <c r="C123" s="2006"/>
      <c r="D123" s="1913">
        <v>2</v>
      </c>
      <c r="E123" s="929">
        <v>1000</v>
      </c>
      <c r="F123" s="929">
        <v>5</v>
      </c>
      <c r="G123" s="929">
        <v>180</v>
      </c>
      <c r="H123" s="2023">
        <v>900</v>
      </c>
      <c r="I123" s="2324">
        <v>1474.2486000000001</v>
      </c>
      <c r="J123" s="2615">
        <f>'Dopłaty stopowe'!$R$12*F123</f>
        <v>271.8895</v>
      </c>
      <c r="K123" s="2617">
        <f t="shared" si="34"/>
        <v>349.22762</v>
      </c>
      <c r="L123" s="2355">
        <v>0</v>
      </c>
      <c r="M123" s="2653">
        <f t="shared" si="35"/>
        <v>294.84972000000005</v>
      </c>
      <c r="N123" s="2617">
        <f t="shared" si="36"/>
        <v>349.22762000000006</v>
      </c>
      <c r="O123" s="939" t="str">
        <f>VLOOKUP($A123,'Cennik numeryczny'!$A$2:$K$1857,10,FALSE)</f>
        <v>C</v>
      </c>
      <c r="P123" s="929">
        <f>VLOOKUP($A123,'Cennik numeryczny'!$A$2:$K$1857,11,FALSE)</f>
        <v>900</v>
      </c>
      <c r="Q123" s="937" t="s">
        <v>3831</v>
      </c>
    </row>
    <row r="124" spans="1:17">
      <c r="A124" s="1991" t="s">
        <v>5562</v>
      </c>
      <c r="B124" s="2005"/>
      <c r="C124" s="2006"/>
      <c r="D124" s="1913">
        <v>2.4</v>
      </c>
      <c r="E124" s="929">
        <v>1000</v>
      </c>
      <c r="F124" s="929">
        <v>5</v>
      </c>
      <c r="G124" s="929">
        <v>180</v>
      </c>
      <c r="H124" s="2023">
        <v>900</v>
      </c>
      <c r="I124" s="2324">
        <v>1471.3776</v>
      </c>
      <c r="J124" s="2615">
        <f>'Dopłaty stopowe'!$R$12*F124</f>
        <v>271.8895</v>
      </c>
      <c r="K124" s="2617">
        <f t="shared" si="34"/>
        <v>348.65341999999998</v>
      </c>
      <c r="L124" s="2355">
        <v>0</v>
      </c>
      <c r="M124" s="2653">
        <f t="shared" si="35"/>
        <v>294.27552000000003</v>
      </c>
      <c r="N124" s="2617">
        <f t="shared" si="36"/>
        <v>348.65342000000004</v>
      </c>
      <c r="O124" s="939" t="str">
        <f>VLOOKUP($A124,'Cennik numeryczny'!$A$2:$K$1857,10,FALSE)</f>
        <v>A</v>
      </c>
      <c r="P124" s="929">
        <f>VLOOKUP($A124,'Cennik numeryczny'!$A$2:$K$1857,11,FALSE)</f>
        <v>5</v>
      </c>
      <c r="Q124" s="937" t="s">
        <v>3831</v>
      </c>
    </row>
    <row r="125" spans="1:17" ht="13.5" thickBot="1">
      <c r="A125" s="1983" t="s">
        <v>5563</v>
      </c>
      <c r="B125" s="2008"/>
      <c r="C125" s="1996"/>
      <c r="D125" s="1918">
        <v>3.2</v>
      </c>
      <c r="E125" s="934">
        <v>1000</v>
      </c>
      <c r="F125" s="934">
        <v>5</v>
      </c>
      <c r="G125" s="934">
        <v>180</v>
      </c>
      <c r="H125" s="2024">
        <v>900</v>
      </c>
      <c r="I125" s="1454">
        <v>1467.9422999999999</v>
      </c>
      <c r="J125" s="2618">
        <f>'Dopłaty stopowe'!$R$12*F125</f>
        <v>271.8895</v>
      </c>
      <c r="K125" s="2620">
        <f t="shared" si="34"/>
        <v>347.96636000000001</v>
      </c>
      <c r="L125" s="2346">
        <v>0</v>
      </c>
      <c r="M125" s="2639">
        <f t="shared" si="35"/>
        <v>293.58846</v>
      </c>
      <c r="N125" s="2620">
        <f t="shared" si="36"/>
        <v>347.96636000000001</v>
      </c>
      <c r="O125" s="940" t="str">
        <f>VLOOKUP($A125,'Cennik numeryczny'!$A$2:$K$1857,10,FALSE)</f>
        <v>C</v>
      </c>
      <c r="P125" s="934">
        <f>VLOOKUP($A125,'Cennik numeryczny'!$A$2:$K$1857,11,FALSE)</f>
        <v>900</v>
      </c>
      <c r="Q125" s="932" t="s">
        <v>3831</v>
      </c>
    </row>
    <row r="126" spans="1:17" ht="13.5" thickTop="1">
      <c r="A126" s="1986" t="s">
        <v>4549</v>
      </c>
      <c r="B126" s="1947" t="s">
        <v>4608</v>
      </c>
      <c r="C126" s="928" t="s">
        <v>4550</v>
      </c>
      <c r="D126" s="1323">
        <v>1.6</v>
      </c>
      <c r="E126" s="1311">
        <v>1000</v>
      </c>
      <c r="F126" s="1311">
        <v>5</v>
      </c>
      <c r="G126" s="1311">
        <v>180</v>
      </c>
      <c r="H126" s="1312">
        <v>900</v>
      </c>
      <c r="I126" s="2637">
        <v>697.95</v>
      </c>
      <c r="J126" s="2637">
        <f>'Dopłaty stopowe'!$R$15*F126</f>
        <v>157.06549999999999</v>
      </c>
      <c r="K126" s="2646">
        <f t="shared" si="9"/>
        <v>171.00309999999999</v>
      </c>
      <c r="L126" s="2347">
        <v>0</v>
      </c>
      <c r="M126" s="2641">
        <f t="shared" si="8"/>
        <v>139.59</v>
      </c>
      <c r="N126" s="2646">
        <f t="shared" si="10"/>
        <v>171.00309999999999</v>
      </c>
      <c r="O126" s="2009" t="str">
        <f>VLOOKUP($A126,'Cennik numeryczny'!$A$2:$K$1857,10,FALSE)</f>
        <v>S</v>
      </c>
      <c r="P126" s="979">
        <f>VLOOKUP($A126,'Cennik numeryczny'!$A$2:$K$1857,11,FALSE)</f>
        <v>5</v>
      </c>
      <c r="Q126" s="943" t="s">
        <v>3831</v>
      </c>
    </row>
    <row r="127" spans="1:17" ht="13.5" thickBot="1">
      <c r="A127" s="2007" t="s">
        <v>4551</v>
      </c>
      <c r="B127" s="2008"/>
      <c r="C127" s="1996"/>
      <c r="D127" s="1918">
        <v>2.4</v>
      </c>
      <c r="E127" s="934">
        <v>1000</v>
      </c>
      <c r="F127" s="934">
        <v>5</v>
      </c>
      <c r="G127" s="934">
        <v>180</v>
      </c>
      <c r="H127" s="2024">
        <v>900</v>
      </c>
      <c r="I127" s="2618">
        <v>688.05</v>
      </c>
      <c r="J127" s="2618">
        <f>'Dopłaty stopowe'!$R$15*F127</f>
        <v>157.06549999999999</v>
      </c>
      <c r="K127" s="2620">
        <f t="shared" si="9"/>
        <v>169.02309999999997</v>
      </c>
      <c r="L127" s="2346">
        <v>0</v>
      </c>
      <c r="M127" s="2639">
        <f t="shared" si="8"/>
        <v>137.60999999999999</v>
      </c>
      <c r="N127" s="2620">
        <f t="shared" si="10"/>
        <v>169.02309999999997</v>
      </c>
      <c r="O127" s="940" t="str">
        <f>VLOOKUP($A127,'Cennik numeryczny'!$A$2:$K$1857,10,FALSE)</f>
        <v>A</v>
      </c>
      <c r="P127" s="981">
        <f>VLOOKUP($A127,'Cennik numeryczny'!$A$2:$K$1857,11,FALSE)</f>
        <v>5</v>
      </c>
      <c r="Q127" s="932" t="s">
        <v>3831</v>
      </c>
    </row>
    <row r="128" spans="1:17" ht="13.5" thickTop="1">
      <c r="A128" s="1986" t="s">
        <v>4399</v>
      </c>
      <c r="B128" s="2025" t="s">
        <v>4601</v>
      </c>
      <c r="C128" s="2026" t="s">
        <v>834</v>
      </c>
      <c r="D128" s="1323">
        <v>1.6</v>
      </c>
      <c r="E128" s="1311">
        <v>1000</v>
      </c>
      <c r="F128" s="1311">
        <v>5</v>
      </c>
      <c r="G128" s="1311">
        <v>180</v>
      </c>
      <c r="H128" s="1312">
        <v>900</v>
      </c>
      <c r="I128" s="2637">
        <v>533.18430000000001</v>
      </c>
      <c r="J128" s="2637">
        <f>'Dopłaty stopowe'!$R$23*F128</f>
        <v>138.44049999999999</v>
      </c>
      <c r="K128" s="2646">
        <f t="shared" si="9"/>
        <v>134.32496</v>
      </c>
      <c r="L128" s="2347">
        <v>0</v>
      </c>
      <c r="M128" s="2641">
        <f t="shared" si="8"/>
        <v>106.63686</v>
      </c>
      <c r="N128" s="2646">
        <f t="shared" si="10"/>
        <v>134.32496</v>
      </c>
      <c r="O128" s="2009" t="str">
        <f>VLOOKUP($A128,'Cennik numeryczny'!$A$2:$K$1857,10,FALSE)</f>
        <v>A</v>
      </c>
      <c r="P128" s="1311">
        <f>VLOOKUP($A128,'Cennik numeryczny'!$A$2:$K$1857,11,FALSE)</f>
        <v>5</v>
      </c>
      <c r="Q128" s="943" t="s">
        <v>3831</v>
      </c>
    </row>
    <row r="129" spans="1:17">
      <c r="A129" s="1991" t="s">
        <v>4398</v>
      </c>
      <c r="B129" s="2005"/>
      <c r="C129" s="2006"/>
      <c r="D129" s="1913">
        <v>2</v>
      </c>
      <c r="E129" s="929">
        <v>1000</v>
      </c>
      <c r="F129" s="929">
        <v>5</v>
      </c>
      <c r="G129" s="929">
        <v>180</v>
      </c>
      <c r="H129" s="2023">
        <v>900</v>
      </c>
      <c r="I129" s="2324">
        <v>503.67239999999998</v>
      </c>
      <c r="J129" s="2615">
        <f>'Dopłaty stopowe'!$R$23*F129</f>
        <v>138.44049999999999</v>
      </c>
      <c r="K129" s="2617">
        <f t="shared" si="9"/>
        <v>128.42257999999998</v>
      </c>
      <c r="L129" s="2355">
        <v>0</v>
      </c>
      <c r="M129" s="2653">
        <f t="shared" si="8"/>
        <v>100.73447999999999</v>
      </c>
      <c r="N129" s="2617">
        <f t="shared" si="10"/>
        <v>128.42257999999998</v>
      </c>
      <c r="O129" s="939" t="str">
        <f>VLOOKUP($A129,'Cennik numeryczny'!$A$2:$K$1857,10,FALSE)</f>
        <v>A</v>
      </c>
      <c r="P129" s="929">
        <f>VLOOKUP($A129,'Cennik numeryczny'!$A$2:$K$1857,11,FALSE)</f>
        <v>5</v>
      </c>
      <c r="Q129" s="937" t="s">
        <v>3831</v>
      </c>
    </row>
    <row r="130" spans="1:17">
      <c r="A130" s="1991" t="s">
        <v>4397</v>
      </c>
      <c r="B130" s="2005"/>
      <c r="C130" s="2006"/>
      <c r="D130" s="1913">
        <v>2.4</v>
      </c>
      <c r="E130" s="929">
        <v>1000</v>
      </c>
      <c r="F130" s="929">
        <v>5</v>
      </c>
      <c r="G130" s="929">
        <v>180</v>
      </c>
      <c r="H130" s="2023">
        <v>900</v>
      </c>
      <c r="I130" s="2324">
        <v>480.5163</v>
      </c>
      <c r="J130" s="2615">
        <f>'Dopłaty stopowe'!$R$23*F130</f>
        <v>138.44049999999999</v>
      </c>
      <c r="K130" s="2616">
        <f t="shared" si="9"/>
        <v>123.79135999999998</v>
      </c>
      <c r="L130" s="2348">
        <v>0</v>
      </c>
      <c r="M130" s="2643">
        <f t="shared" si="8"/>
        <v>96.103260000000006</v>
      </c>
      <c r="N130" s="2616">
        <f t="shared" si="10"/>
        <v>123.79136</v>
      </c>
      <c r="O130" s="2011" t="str">
        <f>VLOOKUP($A130,'Cennik numeryczny'!$A$2:$K$1857,10,FALSE)</f>
        <v>A</v>
      </c>
      <c r="P130" s="924">
        <f>VLOOKUP($A130,'Cennik numeryczny'!$A$2:$K$1857,11,FALSE)</f>
        <v>5</v>
      </c>
      <c r="Q130" s="944" t="s">
        <v>3831</v>
      </c>
    </row>
    <row r="131" spans="1:17" ht="13.5" thickBot="1">
      <c r="A131" s="1983" t="s">
        <v>4396</v>
      </c>
      <c r="B131" s="2008"/>
      <c r="C131" s="1996"/>
      <c r="D131" s="1918">
        <v>3.2</v>
      </c>
      <c r="E131" s="934">
        <v>1000</v>
      </c>
      <c r="F131" s="934">
        <v>5</v>
      </c>
      <c r="G131" s="934">
        <v>180</v>
      </c>
      <c r="H131" s="2024">
        <v>900</v>
      </c>
      <c r="I131" s="1454">
        <v>474.7149</v>
      </c>
      <c r="J131" s="2636">
        <f>'Dopłaty stopowe'!$R$23*F131</f>
        <v>138.44049999999999</v>
      </c>
      <c r="K131" s="2620">
        <f t="shared" ref="K131:K157" si="37">(I131+J131)/F131</f>
        <v>122.63108</v>
      </c>
      <c r="L131" s="2337">
        <v>0</v>
      </c>
      <c r="M131" s="2654">
        <f t="shared" si="8"/>
        <v>94.942980000000006</v>
      </c>
      <c r="N131" s="2620">
        <f t="shared" ref="N131:N157" si="38">(I131/F131)*(1-L131)+(J131/F131)</f>
        <v>122.63108</v>
      </c>
      <c r="O131" s="940" t="str">
        <f>VLOOKUP($A131,'Cennik numeryczny'!$A$2:$K$1857,10,FALSE)</f>
        <v>S</v>
      </c>
      <c r="P131" s="933">
        <f>VLOOKUP($A131,'Cennik numeryczny'!$A$2:$K$1857,11,FALSE)</f>
        <v>5</v>
      </c>
      <c r="Q131" s="932" t="s">
        <v>3831</v>
      </c>
    </row>
    <row r="132" spans="1:17" ht="13.5" thickTop="1">
      <c r="A132" s="1991" t="s">
        <v>5429</v>
      </c>
      <c r="B132" s="2025" t="s">
        <v>5235</v>
      </c>
      <c r="C132" s="2026" t="s">
        <v>834</v>
      </c>
      <c r="D132" s="1913">
        <v>1.6</v>
      </c>
      <c r="E132" s="929">
        <v>1000</v>
      </c>
      <c r="F132" s="929">
        <v>5</v>
      </c>
      <c r="G132" s="929">
        <v>180</v>
      </c>
      <c r="H132" s="2023">
        <v>900</v>
      </c>
      <c r="I132" s="2324">
        <v>749.38049999999998</v>
      </c>
      <c r="J132" s="2615">
        <f>'Dopłaty stopowe'!$R$23*F132</f>
        <v>138.44049999999999</v>
      </c>
      <c r="K132" s="2616">
        <f t="shared" si="37"/>
        <v>177.56419999999997</v>
      </c>
      <c r="L132" s="2348">
        <v>0</v>
      </c>
      <c r="M132" s="2643">
        <f t="shared" ref="M132:M133" si="39">(I132-(I132*L132))/F132</f>
        <v>149.87610000000001</v>
      </c>
      <c r="N132" s="2616">
        <f t="shared" si="38"/>
        <v>177.5642</v>
      </c>
      <c r="O132" s="2011" t="str">
        <f>VLOOKUP($A132,'Cennik numeryczny'!$A$2:$K$1857,10,FALSE)</f>
        <v>S</v>
      </c>
      <c r="P132" s="924">
        <f>VLOOKUP($A132,'Cennik numeryczny'!$A$2:$K$1857,11,FALSE)</f>
        <v>5</v>
      </c>
      <c r="Q132" s="944" t="s">
        <v>3831</v>
      </c>
    </row>
    <row r="133" spans="1:17" ht="13.5" thickBot="1">
      <c r="A133" s="1983" t="s">
        <v>5430</v>
      </c>
      <c r="B133" s="2008"/>
      <c r="C133" s="1996"/>
      <c r="D133" s="1918">
        <v>2.4</v>
      </c>
      <c r="E133" s="934">
        <v>1000</v>
      </c>
      <c r="F133" s="934">
        <v>5</v>
      </c>
      <c r="G133" s="934">
        <v>180</v>
      </c>
      <c r="H133" s="2024">
        <v>900</v>
      </c>
      <c r="I133" s="1454">
        <v>746.91539999999998</v>
      </c>
      <c r="J133" s="2636">
        <f>'Dopłaty stopowe'!$R$23*F133</f>
        <v>138.44049999999999</v>
      </c>
      <c r="K133" s="2620">
        <f t="shared" si="37"/>
        <v>177.07118</v>
      </c>
      <c r="L133" s="2337">
        <v>0</v>
      </c>
      <c r="M133" s="2654">
        <f t="shared" si="39"/>
        <v>149.38308000000001</v>
      </c>
      <c r="N133" s="2620">
        <f t="shared" si="38"/>
        <v>177.07118</v>
      </c>
      <c r="O133" s="940" t="str">
        <f>VLOOKUP($A133,'Cennik numeryczny'!$A$2:$K$1857,10,FALSE)</f>
        <v>S</v>
      </c>
      <c r="P133" s="933">
        <f>VLOOKUP($A133,'Cennik numeryczny'!$A$2:$K$1857,11,FALSE)</f>
        <v>5</v>
      </c>
      <c r="Q133" s="932" t="s">
        <v>3831</v>
      </c>
    </row>
    <row r="134" spans="1:17" ht="13.5" thickTop="1">
      <c r="A134" s="2004" t="s">
        <v>4552</v>
      </c>
      <c r="B134" s="1947" t="s">
        <v>4602</v>
      </c>
      <c r="C134" s="936" t="s">
        <v>247</v>
      </c>
      <c r="D134" s="1913">
        <v>1.2</v>
      </c>
      <c r="E134" s="929">
        <v>1000</v>
      </c>
      <c r="F134" s="929">
        <v>5</v>
      </c>
      <c r="G134" s="929">
        <v>180</v>
      </c>
      <c r="H134" s="2023">
        <v>900</v>
      </c>
      <c r="I134" s="2615">
        <v>2226.4308000000001</v>
      </c>
      <c r="J134" s="2615">
        <f>'Dopłaty stopowe'!$R$25*F134</f>
        <v>158.637</v>
      </c>
      <c r="K134" s="2617">
        <f t="shared" si="37"/>
        <v>477.01356000000004</v>
      </c>
      <c r="L134" s="2356">
        <v>0</v>
      </c>
      <c r="M134" s="2655">
        <f t="shared" si="8"/>
        <v>445.28616</v>
      </c>
      <c r="N134" s="2617">
        <f t="shared" si="38"/>
        <v>477.01355999999998</v>
      </c>
      <c r="O134" s="939" t="str">
        <f>VLOOKUP($A134,'Cennik numeryczny'!$A$2:$K$1857,10,FALSE)</f>
        <v>C</v>
      </c>
      <c r="P134" s="2027">
        <f>VLOOKUP($A134,'Cennik numeryczny'!$A$2:$K$1857,11,FALSE)</f>
        <v>900</v>
      </c>
      <c r="Q134" s="937" t="s">
        <v>3831</v>
      </c>
    </row>
    <row r="135" spans="1:17">
      <c r="A135" s="2004" t="s">
        <v>4553</v>
      </c>
      <c r="B135" s="1947"/>
      <c r="C135" s="936"/>
      <c r="D135" s="1913">
        <v>1.6</v>
      </c>
      <c r="E135" s="929">
        <v>1000</v>
      </c>
      <c r="F135" s="929">
        <v>5</v>
      </c>
      <c r="G135" s="929">
        <v>180</v>
      </c>
      <c r="H135" s="2023">
        <v>900</v>
      </c>
      <c r="I135" s="2615">
        <v>2174.8220999999999</v>
      </c>
      <c r="J135" s="2615">
        <f>'Dopłaty stopowe'!$R$25*F135</f>
        <v>158.637</v>
      </c>
      <c r="K135" s="2617">
        <f t="shared" si="37"/>
        <v>466.69182000000001</v>
      </c>
      <c r="L135" s="2356">
        <v>0</v>
      </c>
      <c r="M135" s="2655">
        <f t="shared" si="8"/>
        <v>434.96441999999996</v>
      </c>
      <c r="N135" s="2617">
        <f t="shared" si="38"/>
        <v>466.69181999999995</v>
      </c>
      <c r="O135" s="939" t="str">
        <f>VLOOKUP($A135,'Cennik numeryczny'!$A$2:$K$1857,10,FALSE)</f>
        <v>A</v>
      </c>
      <c r="P135" s="2027">
        <f>VLOOKUP($A135,'Cennik numeryczny'!$A$2:$K$1857,11,FALSE)</f>
        <v>5</v>
      </c>
      <c r="Q135" s="937" t="s">
        <v>3831</v>
      </c>
    </row>
    <row r="136" spans="1:17">
      <c r="A136" s="1991" t="s">
        <v>4554</v>
      </c>
      <c r="B136" s="2005"/>
      <c r="C136" s="1315"/>
      <c r="D136" s="1913">
        <v>2</v>
      </c>
      <c r="E136" s="929">
        <v>1000</v>
      </c>
      <c r="F136" s="929">
        <v>5</v>
      </c>
      <c r="G136" s="929">
        <v>180</v>
      </c>
      <c r="H136" s="2023">
        <v>900</v>
      </c>
      <c r="I136" s="2635">
        <v>2115.8577</v>
      </c>
      <c r="J136" s="2635">
        <f>'Dopłaty stopowe'!$R$25*F136</f>
        <v>158.637</v>
      </c>
      <c r="K136" s="2616">
        <f t="shared" si="37"/>
        <v>454.89894000000004</v>
      </c>
      <c r="L136" s="2061">
        <v>0</v>
      </c>
      <c r="M136" s="2656">
        <f t="shared" si="8"/>
        <v>423.17153999999999</v>
      </c>
      <c r="N136" s="2616">
        <f t="shared" si="38"/>
        <v>454.89893999999998</v>
      </c>
      <c r="O136" s="2011" t="str">
        <f>VLOOKUP($A136,'Cennik numeryczny'!$A$2:$K$1857,10,FALSE)</f>
        <v>A</v>
      </c>
      <c r="P136" s="2000">
        <f>VLOOKUP($A136,'Cennik numeryczny'!$A$2:$K$1857,11,FALSE)</f>
        <v>5</v>
      </c>
      <c r="Q136" s="944" t="s">
        <v>3831</v>
      </c>
    </row>
    <row r="137" spans="1:17">
      <c r="A137" s="1991" t="s">
        <v>4555</v>
      </c>
      <c r="B137" s="2005"/>
      <c r="C137" s="1315"/>
      <c r="D137" s="1913">
        <v>2.4</v>
      </c>
      <c r="E137" s="929">
        <v>1000</v>
      </c>
      <c r="F137" s="929">
        <v>5</v>
      </c>
      <c r="G137" s="929">
        <v>180</v>
      </c>
      <c r="H137" s="2023">
        <v>900</v>
      </c>
      <c r="I137" s="2635">
        <v>2058.1010999999999</v>
      </c>
      <c r="J137" s="2635">
        <f>'Dopłaty stopowe'!$R$25*F137</f>
        <v>158.637</v>
      </c>
      <c r="K137" s="2616">
        <f t="shared" si="37"/>
        <v>443.34762000000001</v>
      </c>
      <c r="L137" s="2061">
        <v>0</v>
      </c>
      <c r="M137" s="2656">
        <f t="shared" si="8"/>
        <v>411.62021999999996</v>
      </c>
      <c r="N137" s="2616">
        <f t="shared" si="38"/>
        <v>443.34761999999995</v>
      </c>
      <c r="O137" s="2011" t="str">
        <f>VLOOKUP($A137,'Cennik numeryczny'!$A$2:$K$1857,10,FALSE)</f>
        <v>A</v>
      </c>
      <c r="P137" s="2000">
        <f>VLOOKUP($A137,'Cennik numeryczny'!$A$2:$K$1857,11,FALSE)</f>
        <v>5</v>
      </c>
      <c r="Q137" s="944" t="s">
        <v>3831</v>
      </c>
    </row>
    <row r="138" spans="1:17" ht="12.5" customHeight="1" thickBot="1">
      <c r="A138" s="2007" t="s">
        <v>4556</v>
      </c>
      <c r="B138" s="2008"/>
      <c r="C138" s="1984"/>
      <c r="D138" s="1918">
        <v>3.2</v>
      </c>
      <c r="E138" s="934">
        <v>1000</v>
      </c>
      <c r="F138" s="934">
        <v>5</v>
      </c>
      <c r="G138" s="934">
        <v>180</v>
      </c>
      <c r="H138" s="2024">
        <v>900</v>
      </c>
      <c r="I138" s="2618">
        <v>2101.1166000000003</v>
      </c>
      <c r="J138" s="2618">
        <f>'Dopłaty stopowe'!$R$25*F138</f>
        <v>158.637</v>
      </c>
      <c r="K138" s="2620">
        <f t="shared" si="37"/>
        <v>451.9507200000001</v>
      </c>
      <c r="L138" s="2357">
        <v>0</v>
      </c>
      <c r="M138" s="2654">
        <f t="shared" si="8"/>
        <v>420.22332000000006</v>
      </c>
      <c r="N138" s="2620">
        <f t="shared" si="38"/>
        <v>451.95072000000005</v>
      </c>
      <c r="O138" s="940" t="str">
        <f>VLOOKUP($A138,'Cennik numeryczny'!$A$2:$K$1857,10,FALSE)</f>
        <v>A</v>
      </c>
      <c r="P138" s="2012">
        <f>VLOOKUP($A138,'Cennik numeryczny'!$A$2:$K$1857,11,FALSE)</f>
        <v>5</v>
      </c>
      <c r="Q138" s="932" t="s">
        <v>3831</v>
      </c>
    </row>
    <row r="139" spans="1:17" ht="12.5" customHeight="1" thickTop="1">
      <c r="A139" s="1991" t="s">
        <v>5461</v>
      </c>
      <c r="B139" s="1310" t="s">
        <v>5453</v>
      </c>
      <c r="C139" s="1322" t="s">
        <v>5454</v>
      </c>
      <c r="D139" s="1913">
        <v>1.6</v>
      </c>
      <c r="E139" s="929">
        <v>1000</v>
      </c>
      <c r="F139" s="929">
        <v>5</v>
      </c>
      <c r="G139" s="929">
        <v>180</v>
      </c>
      <c r="H139" s="2023">
        <v>900</v>
      </c>
      <c r="I139" s="2324">
        <v>2743.4</v>
      </c>
      <c r="J139" s="2615">
        <f>'Dopłaty stopowe'!$R$41*F139</f>
        <v>491.53199999999998</v>
      </c>
      <c r="K139" s="2616">
        <f t="shared" ref="K139:K143" si="40">(I139+J139)/F139</f>
        <v>646.9864</v>
      </c>
      <c r="L139" s="2348">
        <v>0</v>
      </c>
      <c r="M139" s="2643">
        <f t="shared" ref="M139:M143" si="41">(I139-(I139*L139))/F139</f>
        <v>548.68000000000006</v>
      </c>
      <c r="N139" s="2616">
        <f t="shared" ref="N139:N143" si="42">(I139/F139)*(1-L139)+(J139/F139)</f>
        <v>646.9864</v>
      </c>
      <c r="O139" s="2011" t="str">
        <f>VLOOKUP($A139,'Cennik numeryczny'!$A$2:$K$1857,10,FALSE)</f>
        <v>C</v>
      </c>
      <c r="P139" s="924">
        <f>VLOOKUP($A139,'Cennik numeryczny'!$A$2:$K$1857,11,FALSE)</f>
        <v>10</v>
      </c>
      <c r="Q139" s="944" t="s">
        <v>3831</v>
      </c>
    </row>
    <row r="140" spans="1:17" ht="12.5" customHeight="1" thickBot="1">
      <c r="A140" s="1983" t="s">
        <v>5462</v>
      </c>
      <c r="B140" s="2008"/>
      <c r="C140" s="1996"/>
      <c r="D140" s="1918">
        <v>2.4</v>
      </c>
      <c r="E140" s="934">
        <v>1000</v>
      </c>
      <c r="F140" s="934">
        <v>5</v>
      </c>
      <c r="G140" s="934">
        <v>180</v>
      </c>
      <c r="H140" s="2024">
        <v>900</v>
      </c>
      <c r="I140" s="1454">
        <v>2661.52</v>
      </c>
      <c r="J140" s="2636">
        <f>'Dopłaty stopowe'!$R$41*F140</f>
        <v>491.53199999999998</v>
      </c>
      <c r="K140" s="2620">
        <f t="shared" si="40"/>
        <v>630.61040000000003</v>
      </c>
      <c r="L140" s="2337">
        <v>0</v>
      </c>
      <c r="M140" s="2654">
        <f t="shared" si="41"/>
        <v>532.30399999999997</v>
      </c>
      <c r="N140" s="2620">
        <f t="shared" si="42"/>
        <v>630.61040000000003</v>
      </c>
      <c r="O140" s="940" t="str">
        <f>VLOOKUP($A140,'Cennik numeryczny'!$A$2:$K$1857,10,FALSE)</f>
        <v>C</v>
      </c>
      <c r="P140" s="933">
        <f>VLOOKUP($A140,'Cennik numeryczny'!$A$2:$K$1857,11,FALSE)</f>
        <v>10</v>
      </c>
      <c r="Q140" s="932" t="s">
        <v>3831</v>
      </c>
    </row>
    <row r="141" spans="1:17" ht="12.5" customHeight="1" thickTop="1">
      <c r="A141" s="2377" t="s">
        <v>5532</v>
      </c>
      <c r="B141" s="1947" t="s">
        <v>5531</v>
      </c>
      <c r="C141" s="928" t="s">
        <v>1306</v>
      </c>
      <c r="D141" s="1323">
        <v>1.6</v>
      </c>
      <c r="E141" s="1311">
        <v>1000</v>
      </c>
      <c r="F141" s="1311">
        <v>5</v>
      </c>
      <c r="G141" s="1311">
        <v>180</v>
      </c>
      <c r="H141" s="1312">
        <v>900</v>
      </c>
      <c r="I141" s="1450">
        <v>2424.0300000000002</v>
      </c>
      <c r="J141" s="2637">
        <f>'Dopłaty stopowe'!$R$31*F141</f>
        <v>391.68200000000002</v>
      </c>
      <c r="K141" s="2646">
        <f t="shared" si="40"/>
        <v>563.14240000000007</v>
      </c>
      <c r="L141" s="2347">
        <v>0</v>
      </c>
      <c r="M141" s="2657">
        <f t="shared" si="41"/>
        <v>484.80600000000004</v>
      </c>
      <c r="N141" s="2646">
        <f t="shared" si="42"/>
        <v>563.14240000000007</v>
      </c>
      <c r="O141" s="2009" t="str">
        <f>VLOOKUP($A141,'Cennik numeryczny'!$A$2:$K$1857,10,FALSE)</f>
        <v>C</v>
      </c>
      <c r="P141" s="1989">
        <f>VLOOKUP($A141,'Cennik numeryczny'!$A$2:$K$1857,11,FALSE)</f>
        <v>250</v>
      </c>
      <c r="Q141" s="943" t="s">
        <v>3831</v>
      </c>
    </row>
    <row r="142" spans="1:17" ht="12.5" customHeight="1">
      <c r="A142" s="2378" t="s">
        <v>5533</v>
      </c>
      <c r="B142" s="2005"/>
      <c r="C142" s="2006"/>
      <c r="D142" s="1316">
        <v>2</v>
      </c>
      <c r="E142" s="924">
        <v>1000</v>
      </c>
      <c r="F142" s="924">
        <v>5</v>
      </c>
      <c r="G142" s="924">
        <v>180</v>
      </c>
      <c r="H142" s="1318">
        <v>900</v>
      </c>
      <c r="I142" s="2324">
        <v>2063.63</v>
      </c>
      <c r="J142" s="2635">
        <f>'Dopłaty stopowe'!$R$31*F142</f>
        <v>391.68200000000002</v>
      </c>
      <c r="K142" s="2616">
        <f t="shared" si="40"/>
        <v>491.06239999999997</v>
      </c>
      <c r="L142" s="2348">
        <v>0</v>
      </c>
      <c r="M142" s="2656">
        <f t="shared" si="41"/>
        <v>412.726</v>
      </c>
      <c r="N142" s="2616">
        <f t="shared" si="42"/>
        <v>491.06240000000003</v>
      </c>
      <c r="O142" s="2011" t="str">
        <f>VLOOKUP($A142,'Cennik numeryczny'!$A$2:$K$1857,10,FALSE)</f>
        <v>C</v>
      </c>
      <c r="P142" s="1993">
        <f>VLOOKUP($A142,'Cennik numeryczny'!$A$2:$K$1857,11,FALSE)</f>
        <v>250</v>
      </c>
      <c r="Q142" s="944" t="s">
        <v>3831</v>
      </c>
    </row>
    <row r="143" spans="1:17" ht="12.5" customHeight="1" thickBot="1">
      <c r="A143" s="1995" t="s">
        <v>5534</v>
      </c>
      <c r="B143" s="2008"/>
      <c r="C143" s="1996"/>
      <c r="D143" s="2013">
        <v>2.4</v>
      </c>
      <c r="E143" s="928">
        <v>1000</v>
      </c>
      <c r="F143" s="928">
        <v>5</v>
      </c>
      <c r="G143" s="928">
        <v>180</v>
      </c>
      <c r="H143" s="2032">
        <v>900</v>
      </c>
      <c r="I143" s="2404">
        <v>2059.9299999999998</v>
      </c>
      <c r="J143" s="2647">
        <f>'Dopłaty stopowe'!$R$31*F143</f>
        <v>391.68200000000002</v>
      </c>
      <c r="K143" s="2648">
        <f t="shared" si="40"/>
        <v>490.32240000000002</v>
      </c>
      <c r="L143" s="2374">
        <v>0</v>
      </c>
      <c r="M143" s="1029">
        <f t="shared" si="41"/>
        <v>411.98599999999999</v>
      </c>
      <c r="N143" s="2648">
        <f t="shared" si="42"/>
        <v>490.32240000000002</v>
      </c>
      <c r="O143" s="2014" t="str">
        <f>VLOOKUP($A143,'Cennik numeryczny'!$A$2:$K$1857,10,FALSE)</f>
        <v>C</v>
      </c>
      <c r="P143" s="936">
        <f>VLOOKUP($A143,'Cennik numeryczny'!$A$2:$K$1857,11,FALSE)</f>
        <v>250</v>
      </c>
      <c r="Q143" s="935" t="s">
        <v>3831</v>
      </c>
    </row>
    <row r="144" spans="1:17" ht="12.5" customHeight="1" thickTop="1">
      <c r="A144" s="1986" t="s">
        <v>5197</v>
      </c>
      <c r="B144" s="1947" t="s">
        <v>5200</v>
      </c>
      <c r="C144" s="928" t="s">
        <v>5201</v>
      </c>
      <c r="D144" s="1323">
        <v>1.6</v>
      </c>
      <c r="E144" s="1311">
        <v>1000</v>
      </c>
      <c r="F144" s="1311">
        <v>5</v>
      </c>
      <c r="G144" s="1311">
        <v>180</v>
      </c>
      <c r="H144" s="1312">
        <v>900</v>
      </c>
      <c r="I144" s="2637">
        <v>2266.4</v>
      </c>
      <c r="J144" s="2637">
        <f>'Dopłaty stopowe'!$R$34*F144</f>
        <v>545.99800000000005</v>
      </c>
      <c r="K144" s="2646">
        <f t="shared" ref="K144" si="43">(I144+J144)/F144</f>
        <v>562.4796</v>
      </c>
      <c r="L144" s="2347">
        <v>0</v>
      </c>
      <c r="M144" s="2641">
        <f t="shared" ref="M144" si="44">(I144-(I144*L144))/F144</f>
        <v>453.28000000000003</v>
      </c>
      <c r="N144" s="2646">
        <f t="shared" ref="N144" si="45">(I144/F144)*(1-L144)+(J144/F144)</f>
        <v>562.4796</v>
      </c>
      <c r="O144" s="2009" t="str">
        <f>VLOOKUP($A144,'Cennik numeryczny'!$A$2:$K$1857,10,FALSE)</f>
        <v>S</v>
      </c>
      <c r="P144" s="979">
        <f>VLOOKUP($A144,'Cennik numeryczny'!$A$2:$K$1857,11,FALSE)</f>
        <v>5</v>
      </c>
      <c r="Q144" s="943" t="s">
        <v>3831</v>
      </c>
    </row>
    <row r="145" spans="1:17" ht="12.5" customHeight="1">
      <c r="A145" s="1991" t="s">
        <v>5198</v>
      </c>
      <c r="B145" s="2005"/>
      <c r="C145" s="2006"/>
      <c r="D145" s="1316">
        <v>2</v>
      </c>
      <c r="E145" s="924">
        <v>1000</v>
      </c>
      <c r="F145" s="924">
        <v>5</v>
      </c>
      <c r="G145" s="924">
        <v>180</v>
      </c>
      <c r="H145" s="1318">
        <v>900</v>
      </c>
      <c r="I145" s="2635">
        <v>2218.17</v>
      </c>
      <c r="J145" s="2635">
        <f>'Dopłaty stopowe'!$R$34*F145</f>
        <v>545.99800000000005</v>
      </c>
      <c r="K145" s="2616">
        <f t="shared" ref="K145:K146" si="46">(I145+J145)/F145</f>
        <v>552.83360000000005</v>
      </c>
      <c r="L145" s="2348">
        <v>0</v>
      </c>
      <c r="M145" s="2643">
        <f t="shared" ref="M145:M146" si="47">(I145-(I145*L145))/F145</f>
        <v>443.63400000000001</v>
      </c>
      <c r="N145" s="2616">
        <f t="shared" ref="N145:N146" si="48">(I145/F145)*(1-L145)+(J145/F145)</f>
        <v>552.83360000000005</v>
      </c>
      <c r="O145" s="2011" t="str">
        <f>VLOOKUP($A145,'Cennik numeryczny'!$A$2:$K$1857,10,FALSE)</f>
        <v>S</v>
      </c>
      <c r="P145" s="941">
        <f>VLOOKUP($A145,'Cennik numeryczny'!$A$2:$K$1857,11,FALSE)</f>
        <v>5</v>
      </c>
      <c r="Q145" s="944" t="s">
        <v>3831</v>
      </c>
    </row>
    <row r="146" spans="1:17" ht="12.5" customHeight="1" thickBot="1">
      <c r="A146" s="2007" t="s">
        <v>5199</v>
      </c>
      <c r="B146" s="2008"/>
      <c r="C146" s="1996"/>
      <c r="D146" s="1918">
        <v>2.4</v>
      </c>
      <c r="E146" s="934">
        <v>1000</v>
      </c>
      <c r="F146" s="934">
        <v>5</v>
      </c>
      <c r="G146" s="934">
        <v>180</v>
      </c>
      <c r="H146" s="2024">
        <v>900</v>
      </c>
      <c r="I146" s="2618">
        <v>2169.96</v>
      </c>
      <c r="J146" s="2618">
        <f>'Dopłaty stopowe'!$R$34*F146</f>
        <v>545.99800000000005</v>
      </c>
      <c r="K146" s="2620">
        <f t="shared" si="46"/>
        <v>543.19159999999999</v>
      </c>
      <c r="L146" s="2346">
        <v>0</v>
      </c>
      <c r="M146" s="2639">
        <f t="shared" si="47"/>
        <v>433.99200000000002</v>
      </c>
      <c r="N146" s="2620">
        <f t="shared" si="48"/>
        <v>543.19159999999999</v>
      </c>
      <c r="O146" s="940" t="str">
        <f>VLOOKUP($A146,'Cennik numeryczny'!$A$2:$K$1857,10,FALSE)</f>
        <v>S</v>
      </c>
      <c r="P146" s="981">
        <f>VLOOKUP($A146,'Cennik numeryczny'!$A$2:$K$1857,11,FALSE)</f>
        <v>5</v>
      </c>
      <c r="Q146" s="932" t="s">
        <v>3831</v>
      </c>
    </row>
    <row r="147" spans="1:17" ht="13.5" thickTop="1">
      <c r="A147" s="1946" t="s">
        <v>4523</v>
      </c>
      <c r="B147" s="1987" t="s">
        <v>4605</v>
      </c>
      <c r="C147" s="936" t="s">
        <v>728</v>
      </c>
      <c r="D147" s="1997">
        <v>1.6</v>
      </c>
      <c r="E147" s="2028">
        <v>1000</v>
      </c>
      <c r="F147" s="929">
        <v>5</v>
      </c>
      <c r="G147" s="929">
        <v>180</v>
      </c>
      <c r="H147" s="2023">
        <v>900</v>
      </c>
      <c r="I147" s="2615">
        <v>2270.19</v>
      </c>
      <c r="J147" s="2615">
        <f>'Dopłaty stopowe'!$R$32*F147</f>
        <v>549.1635</v>
      </c>
      <c r="K147" s="2617">
        <f t="shared" si="37"/>
        <v>563.87070000000006</v>
      </c>
      <c r="L147" s="2356">
        <v>0</v>
      </c>
      <c r="M147" s="2617">
        <f t="shared" si="8"/>
        <v>454.03800000000001</v>
      </c>
      <c r="N147" s="2617">
        <f t="shared" si="38"/>
        <v>563.87070000000006</v>
      </c>
      <c r="O147" s="939" t="str">
        <f>VLOOKUP($A147,'Cennik numeryczny'!$A$2:$K$1857,10,FALSE)</f>
        <v>S</v>
      </c>
      <c r="P147" s="929">
        <f>VLOOKUP($A147,'Cennik numeryczny'!$A$2:$K$1857,11,FALSE)</f>
        <v>5</v>
      </c>
      <c r="Q147" s="937" t="s">
        <v>3832</v>
      </c>
    </row>
    <row r="148" spans="1:17">
      <c r="A148" s="1313" t="s">
        <v>4524</v>
      </c>
      <c r="B148" s="1314"/>
      <c r="C148" s="1315"/>
      <c r="D148" s="2029">
        <v>2</v>
      </c>
      <c r="E148" s="1317">
        <v>1000</v>
      </c>
      <c r="F148" s="924">
        <v>5</v>
      </c>
      <c r="G148" s="924">
        <v>180</v>
      </c>
      <c r="H148" s="1318">
        <v>900</v>
      </c>
      <c r="I148" s="2635">
        <v>2270.19</v>
      </c>
      <c r="J148" s="2635">
        <f>'Dopłaty stopowe'!$R$32*F148</f>
        <v>549.1635</v>
      </c>
      <c r="K148" s="2616">
        <f t="shared" si="37"/>
        <v>563.87070000000006</v>
      </c>
      <c r="L148" s="2061">
        <v>0</v>
      </c>
      <c r="M148" s="2616">
        <f t="shared" si="8"/>
        <v>454.03800000000001</v>
      </c>
      <c r="N148" s="2616">
        <f t="shared" si="38"/>
        <v>563.87070000000006</v>
      </c>
      <c r="O148" s="2011" t="str">
        <f>VLOOKUP($A148,'Cennik numeryczny'!$A$2:$K$1857,10,FALSE)</f>
        <v>A</v>
      </c>
      <c r="P148" s="924">
        <f>VLOOKUP($A148,'Cennik numeryczny'!$A$2:$K$1857,11,FALSE)</f>
        <v>5</v>
      </c>
      <c r="Q148" s="944" t="s">
        <v>3832</v>
      </c>
    </row>
    <row r="149" spans="1:17">
      <c r="A149" s="2030" t="s">
        <v>4525</v>
      </c>
      <c r="B149" s="1987"/>
      <c r="C149" s="936"/>
      <c r="D149" s="2029">
        <v>2.4</v>
      </c>
      <c r="E149" s="2031">
        <v>1000</v>
      </c>
      <c r="F149" s="928">
        <v>5</v>
      </c>
      <c r="G149" s="928">
        <v>180</v>
      </c>
      <c r="H149" s="2032">
        <v>900</v>
      </c>
      <c r="I149" s="2647">
        <v>2270.19</v>
      </c>
      <c r="J149" s="2647">
        <f>'Dopłaty stopowe'!$R$32*F149</f>
        <v>549.1635</v>
      </c>
      <c r="K149" s="2648">
        <f t="shared" si="37"/>
        <v>563.87070000000006</v>
      </c>
      <c r="L149" s="2358">
        <v>0</v>
      </c>
      <c r="M149" s="2648">
        <f>(I149-(I149*L149))/F149</f>
        <v>454.03800000000001</v>
      </c>
      <c r="N149" s="2648">
        <f t="shared" si="38"/>
        <v>563.87070000000006</v>
      </c>
      <c r="O149" s="2014" t="str">
        <f>VLOOKUP($A149,'Cennik numeryczny'!$A$2:$K$1857,10,FALSE)</f>
        <v>A</v>
      </c>
      <c r="P149" s="928">
        <f>VLOOKUP($A149,'Cennik numeryczny'!$A$2:$K$1857,11,FALSE)</f>
        <v>5</v>
      </c>
      <c r="Q149" s="935" t="s">
        <v>3832</v>
      </c>
    </row>
    <row r="150" spans="1:17" ht="13.5" thickBot="1">
      <c r="A150" s="1343" t="s">
        <v>4526</v>
      </c>
      <c r="B150" s="1319"/>
      <c r="C150" s="1984"/>
      <c r="D150" s="2033">
        <v>3.2</v>
      </c>
      <c r="E150" s="1320">
        <v>1000</v>
      </c>
      <c r="F150" s="923">
        <v>5</v>
      </c>
      <c r="G150" s="923">
        <v>180</v>
      </c>
      <c r="H150" s="1321">
        <v>900</v>
      </c>
      <c r="I150" s="2636">
        <v>2233.9299999999998</v>
      </c>
      <c r="J150" s="2636">
        <f>'Dopłaty stopowe'!$R$32*F150</f>
        <v>549.1635</v>
      </c>
      <c r="K150" s="2619">
        <f t="shared" si="37"/>
        <v>556.61869999999999</v>
      </c>
      <c r="L150" s="2337">
        <v>0</v>
      </c>
      <c r="M150" s="2619">
        <f t="shared" si="8"/>
        <v>446.78599999999994</v>
      </c>
      <c r="N150" s="2619">
        <f t="shared" si="38"/>
        <v>556.61869999999999</v>
      </c>
      <c r="O150" s="2015" t="str">
        <f>VLOOKUP($A150,'Cennik numeryczny'!$A$2:$K$1857,10,FALSE)</f>
        <v>C</v>
      </c>
      <c r="P150" s="923">
        <f>VLOOKUP($A150,'Cennik numeryczny'!$A$2:$K$1857,11,FALSE)</f>
        <v>500</v>
      </c>
      <c r="Q150" s="942" t="s">
        <v>3832</v>
      </c>
    </row>
    <row r="151" spans="1:17" ht="13.5" thickTop="1">
      <c r="A151" s="1986" t="s">
        <v>5420</v>
      </c>
      <c r="B151" s="1947" t="s">
        <v>5413</v>
      </c>
      <c r="C151" s="928" t="s">
        <v>730</v>
      </c>
      <c r="D151" s="1323">
        <v>1.6</v>
      </c>
      <c r="E151" s="1311">
        <v>1000</v>
      </c>
      <c r="F151" s="1311">
        <v>5</v>
      </c>
      <c r="G151" s="1311">
        <v>180</v>
      </c>
      <c r="H151" s="1312">
        <v>900</v>
      </c>
      <c r="I151" s="2637">
        <v>2200</v>
      </c>
      <c r="J151" s="2637">
        <f>'Dopłaty stopowe'!$R$43*F151</f>
        <v>419.50400000000002</v>
      </c>
      <c r="K151" s="2646">
        <f t="shared" si="37"/>
        <v>523.9008</v>
      </c>
      <c r="L151" s="2347">
        <v>0</v>
      </c>
      <c r="M151" s="2641">
        <f t="shared" si="8"/>
        <v>440</v>
      </c>
      <c r="N151" s="2646">
        <f t="shared" si="38"/>
        <v>523.9008</v>
      </c>
      <c r="O151" s="2009" t="str">
        <f>VLOOKUP($A151,'Cennik numeryczny'!$A$2:$K$1857,10,FALSE)</f>
        <v>S</v>
      </c>
      <c r="P151" s="979">
        <f>VLOOKUP($A151,'Cennik numeryczny'!$A$2:$K$1857,11,FALSE)</f>
        <v>5</v>
      </c>
      <c r="Q151" s="943" t="s">
        <v>3831</v>
      </c>
    </row>
    <row r="152" spans="1:17">
      <c r="A152" s="1991" t="s">
        <v>5421</v>
      </c>
      <c r="B152" s="2005"/>
      <c r="C152" s="2006"/>
      <c r="D152" s="1316">
        <v>2</v>
      </c>
      <c r="E152" s="924">
        <v>1000</v>
      </c>
      <c r="F152" s="924">
        <v>5</v>
      </c>
      <c r="G152" s="924">
        <v>180</v>
      </c>
      <c r="H152" s="1318">
        <v>900</v>
      </c>
      <c r="I152" s="2635">
        <v>2200</v>
      </c>
      <c r="J152" s="2635">
        <f>'Dopłaty stopowe'!$R$43*F152</f>
        <v>419.50400000000002</v>
      </c>
      <c r="K152" s="2616">
        <f t="shared" si="37"/>
        <v>523.9008</v>
      </c>
      <c r="L152" s="2348">
        <v>0</v>
      </c>
      <c r="M152" s="2643">
        <f t="shared" si="8"/>
        <v>440</v>
      </c>
      <c r="N152" s="2616">
        <f t="shared" si="38"/>
        <v>523.9008</v>
      </c>
      <c r="O152" s="2011" t="str">
        <f>VLOOKUP($A152,'Cennik numeryczny'!$A$2:$K$1857,10,FALSE)</f>
        <v>A</v>
      </c>
      <c r="P152" s="941">
        <f>VLOOKUP($A152,'Cennik numeryczny'!$A$2:$K$1857,11,FALSE)</f>
        <v>5</v>
      </c>
      <c r="Q152" s="944" t="s">
        <v>3831</v>
      </c>
    </row>
    <row r="153" spans="1:17" ht="13.5" thickBot="1">
      <c r="A153" s="2007" t="s">
        <v>5422</v>
      </c>
      <c r="B153" s="2008"/>
      <c r="C153" s="1996"/>
      <c r="D153" s="1918">
        <v>2.4</v>
      </c>
      <c r="E153" s="934">
        <v>1000</v>
      </c>
      <c r="F153" s="934">
        <v>5</v>
      </c>
      <c r="G153" s="934">
        <v>180</v>
      </c>
      <c r="H153" s="2024">
        <v>900</v>
      </c>
      <c r="I153" s="2618">
        <v>2170</v>
      </c>
      <c r="J153" s="2618">
        <f>'Dopłaty stopowe'!$R$43*F153</f>
        <v>419.50400000000002</v>
      </c>
      <c r="K153" s="2620">
        <f t="shared" si="37"/>
        <v>517.9008</v>
      </c>
      <c r="L153" s="2346">
        <v>0</v>
      </c>
      <c r="M153" s="2639">
        <f t="shared" si="8"/>
        <v>434</v>
      </c>
      <c r="N153" s="2620">
        <f t="shared" si="38"/>
        <v>517.9008</v>
      </c>
      <c r="O153" s="940" t="str">
        <f>VLOOKUP($A153,'Cennik numeryczny'!$A$2:$K$1857,10,FALSE)</f>
        <v>A</v>
      </c>
      <c r="P153" s="981">
        <f>VLOOKUP($A153,'Cennik numeryczny'!$A$2:$K$1857,11,FALSE)</f>
        <v>5</v>
      </c>
      <c r="Q153" s="932" t="s">
        <v>3831</v>
      </c>
    </row>
    <row r="154" spans="1:17" ht="13.5" thickTop="1">
      <c r="A154" s="2034" t="s">
        <v>5605</v>
      </c>
      <c r="B154" s="2035" t="s">
        <v>5607</v>
      </c>
      <c r="C154" s="1014" t="s">
        <v>5608</v>
      </c>
      <c r="D154" s="1913">
        <v>1.6</v>
      </c>
      <c r="E154" s="2028" t="s">
        <v>5609</v>
      </c>
      <c r="F154" s="929">
        <v>5</v>
      </c>
      <c r="G154" s="929">
        <v>180</v>
      </c>
      <c r="H154" s="2023">
        <v>900</v>
      </c>
      <c r="I154" s="2615">
        <v>2408.8200000000002</v>
      </c>
      <c r="J154" s="2615">
        <f>'Dopłaty stopowe'!$R$38*F154</f>
        <v>570.93150000000003</v>
      </c>
      <c r="K154" s="2617">
        <f>(I154+J154)/F154</f>
        <v>595.95030000000008</v>
      </c>
      <c r="L154" s="2356">
        <v>0</v>
      </c>
      <c r="M154" s="2617">
        <f t="shared" ref="M154:M155" si="49">(I154-(I154*L154))/F154</f>
        <v>481.76400000000001</v>
      </c>
      <c r="N154" s="2617">
        <f t="shared" ref="N154:N155" si="50">(I154/F154)*(1-L154)+(J154/F154)</f>
        <v>595.95029999999997</v>
      </c>
      <c r="O154" s="939" t="str">
        <f>VLOOKUP($A154,'Cennik numeryczny'!$A$2:$K$1857,10,FALSE)</f>
        <v>C</v>
      </c>
      <c r="P154" s="929">
        <f>VLOOKUP($A154,'Cennik numeryczny'!$A$2:$K$1857,11,FALSE)</f>
        <v>10</v>
      </c>
      <c r="Q154" s="937" t="s">
        <v>3831</v>
      </c>
    </row>
    <row r="155" spans="1:17" ht="13.5" thickBot="1">
      <c r="A155" s="2036" t="s">
        <v>5606</v>
      </c>
      <c r="B155" s="2037"/>
      <c r="C155" s="2038"/>
      <c r="D155" s="1324">
        <v>2.4</v>
      </c>
      <c r="E155" s="1320" t="s">
        <v>5609</v>
      </c>
      <c r="F155" s="923">
        <v>5</v>
      </c>
      <c r="G155" s="923">
        <v>180</v>
      </c>
      <c r="H155" s="1321">
        <v>900</v>
      </c>
      <c r="I155" s="2636">
        <v>2332.7800000000002</v>
      </c>
      <c r="J155" s="2636">
        <f>'Dopłaty stopowe'!$R$38*F155</f>
        <v>570.93150000000003</v>
      </c>
      <c r="K155" s="2619">
        <f t="shared" ref="K155" si="51">(I155+J155)/F155</f>
        <v>580.74230000000011</v>
      </c>
      <c r="L155" s="2337">
        <v>0</v>
      </c>
      <c r="M155" s="2619">
        <f t="shared" si="49"/>
        <v>466.55600000000004</v>
      </c>
      <c r="N155" s="2619">
        <f t="shared" si="50"/>
        <v>580.7423</v>
      </c>
      <c r="O155" s="2015" t="str">
        <f>VLOOKUP($A155,'Cennik numeryczny'!$A$2:$K$1857,10,FALSE)</f>
        <v>C</v>
      </c>
      <c r="P155" s="923">
        <f>VLOOKUP($A155,'Cennik numeryczny'!$A$2:$K$1857,11,FALSE)</f>
        <v>10</v>
      </c>
      <c r="Q155" s="942" t="s">
        <v>3831</v>
      </c>
    </row>
    <row r="156" spans="1:17" ht="13.5" thickTop="1">
      <c r="A156" s="2034" t="s">
        <v>5176</v>
      </c>
      <c r="B156" s="2035" t="s">
        <v>5172</v>
      </c>
      <c r="C156" s="1014" t="s">
        <v>5173</v>
      </c>
      <c r="D156" s="1913">
        <v>1.6</v>
      </c>
      <c r="E156" s="2028">
        <v>1000</v>
      </c>
      <c r="F156" s="929">
        <v>5</v>
      </c>
      <c r="G156" s="929">
        <v>180</v>
      </c>
      <c r="H156" s="2023">
        <v>900</v>
      </c>
      <c r="I156" s="2615">
        <v>3565.85</v>
      </c>
      <c r="J156" s="2615">
        <f>'Dopłaty stopowe'!$R$40*F156</f>
        <v>632.30649999999991</v>
      </c>
      <c r="K156" s="2617">
        <f t="shared" si="37"/>
        <v>839.63130000000001</v>
      </c>
      <c r="L156" s="2356">
        <v>0</v>
      </c>
      <c r="M156" s="2617">
        <f t="shared" si="8"/>
        <v>713.17</v>
      </c>
      <c r="N156" s="2617">
        <f t="shared" si="38"/>
        <v>839.6312999999999</v>
      </c>
      <c r="O156" s="939" t="str">
        <f>VLOOKUP($A156,'Cennik numeryczny'!$A$2:$K$1857,10,FALSE)</f>
        <v>C</v>
      </c>
      <c r="P156" s="929">
        <f>VLOOKUP($A156,'Cennik numeryczny'!$A$2:$K$1857,11,FALSE)</f>
        <v>30</v>
      </c>
      <c r="Q156" s="937" t="s">
        <v>3832</v>
      </c>
    </row>
    <row r="157" spans="1:17" ht="13.5" thickBot="1">
      <c r="A157" s="2036" t="s">
        <v>5177</v>
      </c>
      <c r="B157" s="2037"/>
      <c r="C157" s="2038"/>
      <c r="D157" s="1324">
        <v>2.4</v>
      </c>
      <c r="E157" s="1320">
        <v>1000</v>
      </c>
      <c r="F157" s="923">
        <v>5</v>
      </c>
      <c r="G157" s="923">
        <v>180</v>
      </c>
      <c r="H157" s="1321">
        <v>900</v>
      </c>
      <c r="I157" s="2636">
        <v>3556.94</v>
      </c>
      <c r="J157" s="2636">
        <f>'Dopłaty stopowe'!$R$40*F157</f>
        <v>632.30649999999991</v>
      </c>
      <c r="K157" s="2619">
        <f t="shared" si="37"/>
        <v>837.84930000000008</v>
      </c>
      <c r="L157" s="2337">
        <v>0</v>
      </c>
      <c r="M157" s="2619">
        <f t="shared" si="8"/>
        <v>711.38800000000003</v>
      </c>
      <c r="N157" s="2619">
        <f t="shared" si="38"/>
        <v>837.84929999999997</v>
      </c>
      <c r="O157" s="2015" t="str">
        <f>VLOOKUP($A157,'Cennik numeryczny'!$A$2:$K$1857,10,FALSE)</f>
        <v>C</v>
      </c>
      <c r="P157" s="923">
        <f>VLOOKUP($A157,'Cennik numeryczny'!$A$2:$K$1857,11,FALSE)</f>
        <v>30</v>
      </c>
      <c r="Q157" s="942" t="s">
        <v>3832</v>
      </c>
    </row>
    <row r="158" spans="1:17" ht="26" customHeight="1" thickTop="1">
      <c r="A158" s="2039" t="s">
        <v>4461</v>
      </c>
      <c r="B158" s="2040"/>
      <c r="C158" s="2041"/>
      <c r="D158" s="2042"/>
      <c r="E158" s="926"/>
      <c r="F158" s="926"/>
      <c r="G158" s="926"/>
      <c r="H158" s="2043"/>
      <c r="I158" s="2658"/>
      <c r="J158" s="2658"/>
      <c r="K158" s="2659"/>
      <c r="L158" s="2062"/>
      <c r="M158" s="2659"/>
      <c r="N158" s="2659"/>
      <c r="O158" s="2044"/>
      <c r="P158" s="926"/>
      <c r="Q158" s="925"/>
    </row>
    <row r="159" spans="1:17">
      <c r="A159" s="1313" t="s">
        <v>4395</v>
      </c>
      <c r="B159" s="1954" t="s">
        <v>4609</v>
      </c>
      <c r="C159" s="2045" t="s">
        <v>815</v>
      </c>
      <c r="D159" s="2029">
        <v>2</v>
      </c>
      <c r="E159" s="2046" t="s">
        <v>409</v>
      </c>
      <c r="F159" s="2045">
        <v>25</v>
      </c>
      <c r="G159" s="2045">
        <v>30</v>
      </c>
      <c r="H159" s="2047">
        <v>750</v>
      </c>
      <c r="I159" s="2660">
        <v>1513.34</v>
      </c>
      <c r="J159" s="2635">
        <f>'Dopłaty stopowe'!$R$3*F159</f>
        <v>483.07499999999999</v>
      </c>
      <c r="K159" s="2616">
        <f t="shared" si="9"/>
        <v>79.8566</v>
      </c>
      <c r="L159" s="2061">
        <v>0</v>
      </c>
      <c r="M159" s="2616">
        <f t="shared" si="8"/>
        <v>60.5336</v>
      </c>
      <c r="N159" s="2616">
        <f t="shared" si="10"/>
        <v>79.8566</v>
      </c>
      <c r="O159" s="2011" t="str">
        <f>VLOOKUP($A159,'Cennik numeryczny'!$A$2:$K$1857,10,FALSE)</f>
        <v>C</v>
      </c>
      <c r="P159" s="924">
        <f>VLOOKUP($A159,'Cennik numeryczny'!$A$2:$K$1857,11,FALSE)</f>
        <v>300</v>
      </c>
      <c r="Q159" s="944" t="s">
        <v>3830</v>
      </c>
    </row>
    <row r="160" spans="1:17" ht="12.5" customHeight="1">
      <c r="A160" s="1313" t="s">
        <v>4394</v>
      </c>
      <c r="B160" s="1314"/>
      <c r="C160" s="1315"/>
      <c r="D160" s="1316">
        <v>2.4</v>
      </c>
      <c r="E160" s="1317" t="s">
        <v>409</v>
      </c>
      <c r="F160" s="924">
        <v>25</v>
      </c>
      <c r="G160" s="1993">
        <v>30</v>
      </c>
      <c r="H160" s="1994">
        <v>750</v>
      </c>
      <c r="I160" s="2642">
        <v>1356.58</v>
      </c>
      <c r="J160" s="2635">
        <f>'Dopłaty stopowe'!$R$3*F160</f>
        <v>483.07499999999999</v>
      </c>
      <c r="K160" s="2616">
        <f t="shared" si="9"/>
        <v>73.586200000000005</v>
      </c>
      <c r="L160" s="2061">
        <v>0</v>
      </c>
      <c r="M160" s="2616">
        <f t="shared" si="8"/>
        <v>54.263199999999998</v>
      </c>
      <c r="N160" s="2616">
        <f t="shared" si="10"/>
        <v>73.586199999999991</v>
      </c>
      <c r="O160" s="2011" t="str">
        <f>VLOOKUP($A160,'Cennik numeryczny'!$A$2:$K$1857,10,FALSE)</f>
        <v>S</v>
      </c>
      <c r="P160" s="924">
        <f>VLOOKUP($A160,'Cennik numeryczny'!$A$2:$K$1857,11,FALSE)</f>
        <v>25</v>
      </c>
      <c r="Q160" s="944" t="s">
        <v>3830</v>
      </c>
    </row>
    <row r="161" spans="1:17">
      <c r="A161" s="1313" t="s">
        <v>4393</v>
      </c>
      <c r="B161" s="1314"/>
      <c r="C161" s="1315"/>
      <c r="D161" s="1316">
        <v>3.2</v>
      </c>
      <c r="E161" s="1317" t="s">
        <v>409</v>
      </c>
      <c r="F161" s="924">
        <v>25</v>
      </c>
      <c r="G161" s="1993">
        <v>30</v>
      </c>
      <c r="H161" s="1994">
        <v>750</v>
      </c>
      <c r="I161" s="2642">
        <v>1483.66</v>
      </c>
      <c r="J161" s="2635">
        <f>'Dopłaty stopowe'!$R$3*F161</f>
        <v>483.07499999999999</v>
      </c>
      <c r="K161" s="2616">
        <f t="shared" si="9"/>
        <v>78.66940000000001</v>
      </c>
      <c r="L161" s="2061">
        <v>0</v>
      </c>
      <c r="M161" s="2616">
        <f t="shared" si="8"/>
        <v>59.346400000000003</v>
      </c>
      <c r="N161" s="2616">
        <f t="shared" si="10"/>
        <v>78.669399999999996</v>
      </c>
      <c r="O161" s="2011" t="str">
        <f>VLOOKUP($A161,'Cennik numeryczny'!$A$2:$K$1857,10,FALSE)</f>
        <v>A</v>
      </c>
      <c r="P161" s="924">
        <f>VLOOKUP($A161,'Cennik numeryczny'!$A$2:$K$1857,11,FALSE)</f>
        <v>25</v>
      </c>
      <c r="Q161" s="944" t="s">
        <v>3830</v>
      </c>
    </row>
    <row r="162" spans="1:17" ht="13.5" thickBot="1">
      <c r="A162" s="2036" t="s">
        <v>4392</v>
      </c>
      <c r="B162" s="1319"/>
      <c r="C162" s="1984"/>
      <c r="D162" s="2033">
        <v>4</v>
      </c>
      <c r="E162" s="2048" t="s">
        <v>409</v>
      </c>
      <c r="F162" s="2049">
        <v>25</v>
      </c>
      <c r="G162" s="2049">
        <v>30</v>
      </c>
      <c r="H162" s="2050">
        <v>750</v>
      </c>
      <c r="I162" s="2661">
        <v>1463.88</v>
      </c>
      <c r="J162" s="2636">
        <f>'Dopłaty stopowe'!$R$3*F162</f>
        <v>483.07499999999999</v>
      </c>
      <c r="K162" s="2619">
        <f t="shared" si="9"/>
        <v>77.878200000000007</v>
      </c>
      <c r="L162" s="2337">
        <v>0</v>
      </c>
      <c r="M162" s="2619">
        <f t="shared" si="8"/>
        <v>58.555200000000006</v>
      </c>
      <c r="N162" s="2619">
        <f t="shared" si="10"/>
        <v>77.878200000000007</v>
      </c>
      <c r="O162" s="2015" t="str">
        <f>VLOOKUP($A162,'Cennik numeryczny'!$A$2:$K$1857,10,FALSE)</f>
        <v>C</v>
      </c>
      <c r="P162" s="923">
        <f>VLOOKUP($A162,'Cennik numeryczny'!$A$2:$K$1857,11,FALSE)</f>
        <v>750</v>
      </c>
      <c r="Q162" s="942" t="s">
        <v>3830</v>
      </c>
    </row>
    <row r="163" spans="1:17" ht="13.5" thickTop="1">
      <c r="A163" s="1313" t="s">
        <v>4391</v>
      </c>
      <c r="B163" s="1947" t="s">
        <v>4607</v>
      </c>
      <c r="C163" s="936" t="s">
        <v>820</v>
      </c>
      <c r="D163" s="1316">
        <v>2.4</v>
      </c>
      <c r="E163" s="1317" t="s">
        <v>409</v>
      </c>
      <c r="F163" s="924">
        <v>25</v>
      </c>
      <c r="G163" s="924">
        <v>30</v>
      </c>
      <c r="H163" s="1318">
        <v>750</v>
      </c>
      <c r="I163" s="2635">
        <v>1434.21</v>
      </c>
      <c r="J163" s="2635">
        <f>'Dopłaty stopowe'!$R$5*F163</f>
        <v>733.33500000000004</v>
      </c>
      <c r="K163" s="2616">
        <f t="shared" si="9"/>
        <v>86.701800000000006</v>
      </c>
      <c r="L163" s="2061">
        <v>0</v>
      </c>
      <c r="M163" s="2616">
        <f t="shared" si="8"/>
        <v>57.368400000000001</v>
      </c>
      <c r="N163" s="2616">
        <f t="shared" si="10"/>
        <v>86.701800000000006</v>
      </c>
      <c r="O163" s="2011" t="str">
        <f>VLOOKUP($A163,'Cennik numeryczny'!$A$2:$K$1857,10,FALSE)</f>
        <v>C</v>
      </c>
      <c r="P163" s="924">
        <f>VLOOKUP($A163,'Cennik numeryczny'!$A$2:$K$1857,11,FALSE)</f>
        <v>750</v>
      </c>
      <c r="Q163" s="944" t="s">
        <v>3830</v>
      </c>
    </row>
    <row r="164" spans="1:17" ht="13.5" thickBot="1">
      <c r="A164" s="1343" t="s">
        <v>4390</v>
      </c>
      <c r="B164" s="1319"/>
      <c r="C164" s="1984"/>
      <c r="D164" s="1324">
        <v>3.2</v>
      </c>
      <c r="E164" s="1320" t="s">
        <v>409</v>
      </c>
      <c r="F164" s="923">
        <v>25</v>
      </c>
      <c r="G164" s="923">
        <v>30</v>
      </c>
      <c r="H164" s="1321">
        <v>750</v>
      </c>
      <c r="I164" s="2636">
        <v>1434.21</v>
      </c>
      <c r="J164" s="2636">
        <f>'Dopłaty stopowe'!$R$5*F164</f>
        <v>733.33500000000004</v>
      </c>
      <c r="K164" s="2619">
        <f t="shared" si="9"/>
        <v>86.701800000000006</v>
      </c>
      <c r="L164" s="2337">
        <v>0</v>
      </c>
      <c r="M164" s="2619">
        <f t="shared" si="8"/>
        <v>57.368400000000001</v>
      </c>
      <c r="N164" s="2619">
        <f t="shared" si="10"/>
        <v>86.701800000000006</v>
      </c>
      <c r="O164" s="2015" t="str">
        <f>VLOOKUP($A164,'Cennik numeryczny'!$A$2:$K$1857,10,FALSE)</f>
        <v>C</v>
      </c>
      <c r="P164" s="923">
        <f>VLOOKUP($A164,'Cennik numeryczny'!$A$2:$K$1857,11,FALSE)</f>
        <v>750</v>
      </c>
      <c r="Q164" s="942" t="s">
        <v>3830</v>
      </c>
    </row>
    <row r="165" spans="1:17" ht="13.5" thickTop="1">
      <c r="A165" s="1946" t="s">
        <v>4389</v>
      </c>
      <c r="B165" s="1987" t="s">
        <v>4610</v>
      </c>
      <c r="C165" s="936" t="s">
        <v>834</v>
      </c>
      <c r="D165" s="1997">
        <v>2</v>
      </c>
      <c r="E165" s="2031" t="s">
        <v>409</v>
      </c>
      <c r="F165" s="928">
        <v>25</v>
      </c>
      <c r="G165" s="928">
        <v>30</v>
      </c>
      <c r="H165" s="2032">
        <v>750</v>
      </c>
      <c r="I165" s="2647">
        <v>2224.0500000000002</v>
      </c>
      <c r="J165" s="2647">
        <f>'Dopłaty stopowe'!$R$23*F165</f>
        <v>692.20249999999999</v>
      </c>
      <c r="K165" s="2648">
        <f t="shared" si="9"/>
        <v>116.65010000000001</v>
      </c>
      <c r="L165" s="2358">
        <v>0</v>
      </c>
      <c r="M165" s="2648">
        <f t="shared" ref="M165:M178" si="52">(I165-(I165*L165))/F165</f>
        <v>88.962000000000003</v>
      </c>
      <c r="N165" s="2648">
        <f t="shared" si="10"/>
        <v>116.65010000000001</v>
      </c>
      <c r="O165" s="2014" t="str">
        <f>VLOOKUP($A165,'Cennik numeryczny'!$A$2:$K$1857,10,FALSE)</f>
        <v>C</v>
      </c>
      <c r="P165" s="928">
        <f>VLOOKUP($A165,'Cennik numeryczny'!$A$2:$K$1857,11,FALSE)</f>
        <v>300</v>
      </c>
      <c r="Q165" s="935" t="s">
        <v>3830</v>
      </c>
    </row>
    <row r="166" spans="1:17">
      <c r="A166" s="1313" t="s">
        <v>4388</v>
      </c>
      <c r="B166" s="1314"/>
      <c r="C166" s="1315"/>
      <c r="D166" s="1316">
        <v>2.4</v>
      </c>
      <c r="E166" s="1317" t="s">
        <v>409</v>
      </c>
      <c r="F166" s="924">
        <v>25</v>
      </c>
      <c r="G166" s="924">
        <v>30</v>
      </c>
      <c r="H166" s="1318">
        <v>750</v>
      </c>
      <c r="I166" s="2635">
        <v>2164.66</v>
      </c>
      <c r="J166" s="2635">
        <f>'Dopłaty stopowe'!$R$23*F166</f>
        <v>692.20249999999999</v>
      </c>
      <c r="K166" s="2616">
        <f>(I166+J166)/F166</f>
        <v>114.27449999999999</v>
      </c>
      <c r="L166" s="2061">
        <v>0</v>
      </c>
      <c r="M166" s="2616">
        <f t="shared" si="52"/>
        <v>86.586399999999998</v>
      </c>
      <c r="N166" s="2616">
        <f t="shared" si="10"/>
        <v>114.27449999999999</v>
      </c>
      <c r="O166" s="2011" t="str">
        <f>VLOOKUP($A166,'Cennik numeryczny'!$A$2:$K$1857,10,FALSE)</f>
        <v>A</v>
      </c>
      <c r="P166" s="924">
        <f>VLOOKUP($A166,'Cennik numeryczny'!$A$2:$K$1857,11,FALSE)</f>
        <v>25</v>
      </c>
      <c r="Q166" s="944" t="s">
        <v>3830</v>
      </c>
    </row>
    <row r="167" spans="1:17" ht="13.5" thickBot="1">
      <c r="A167" s="2036" t="s">
        <v>4387</v>
      </c>
      <c r="B167" s="1319"/>
      <c r="C167" s="1984"/>
      <c r="D167" s="2033">
        <v>4</v>
      </c>
      <c r="E167" s="1320" t="s">
        <v>409</v>
      </c>
      <c r="F167" s="923">
        <v>25</v>
      </c>
      <c r="G167" s="923">
        <v>30</v>
      </c>
      <c r="H167" s="1321">
        <v>750</v>
      </c>
      <c r="I167" s="2636">
        <v>2151.4699999999998</v>
      </c>
      <c r="J167" s="2636">
        <f>'Dopłaty stopowe'!$R$23*F167</f>
        <v>692.20249999999999</v>
      </c>
      <c r="K167" s="2619">
        <f>(I167+J167)/F167</f>
        <v>113.74689999999998</v>
      </c>
      <c r="L167" s="2337">
        <v>0</v>
      </c>
      <c r="M167" s="2619">
        <f t="shared" si="52"/>
        <v>86.058799999999991</v>
      </c>
      <c r="N167" s="2619">
        <f t="shared" si="10"/>
        <v>113.74689999999998</v>
      </c>
      <c r="O167" s="2015" t="str">
        <f>VLOOKUP($A167,'Cennik numeryczny'!$A$2:$K$1857,10,FALSE)</f>
        <v>A</v>
      </c>
      <c r="P167" s="923">
        <f>VLOOKUP($A167,'Cennik numeryczny'!$A$2:$K$1857,11,FALSE)</f>
        <v>25</v>
      </c>
      <c r="Q167" s="942" t="s">
        <v>3830</v>
      </c>
    </row>
    <row r="168" spans="1:17" ht="13.5" thickTop="1">
      <c r="A168" s="1342" t="s">
        <v>4386</v>
      </c>
      <c r="B168" s="1987" t="s">
        <v>4602</v>
      </c>
      <c r="C168" s="936" t="s">
        <v>247</v>
      </c>
      <c r="D168" s="2029">
        <v>2</v>
      </c>
      <c r="E168" s="2031" t="s">
        <v>409</v>
      </c>
      <c r="F168" s="928">
        <v>25</v>
      </c>
      <c r="G168" s="928">
        <v>30</v>
      </c>
      <c r="H168" s="2032">
        <v>750</v>
      </c>
      <c r="I168" s="2647">
        <v>7981.71</v>
      </c>
      <c r="J168" s="2647">
        <f>'Dopłaty stopowe'!$R$25*F168</f>
        <v>793.18499999999995</v>
      </c>
      <c r="K168" s="2648">
        <f>(I168+J168)/F168</f>
        <v>350.99580000000003</v>
      </c>
      <c r="L168" s="2358">
        <v>0</v>
      </c>
      <c r="M168" s="2648">
        <f t="shared" si="52"/>
        <v>319.26839999999999</v>
      </c>
      <c r="N168" s="2648">
        <f t="shared" si="10"/>
        <v>350.99579999999997</v>
      </c>
      <c r="O168" s="2014" t="str">
        <f>VLOOKUP($A168,'Cennik numeryczny'!$A$2:$K$1857,10,FALSE)</f>
        <v>C</v>
      </c>
      <c r="P168" s="928">
        <f>VLOOKUP($A168,'Cennik numeryczny'!$A$2:$K$1857,11,FALSE)</f>
        <v>300</v>
      </c>
      <c r="Q168" s="935" t="s">
        <v>3830</v>
      </c>
    </row>
    <row r="169" spans="1:17">
      <c r="A169" s="1313" t="s">
        <v>4385</v>
      </c>
      <c r="B169" s="1314"/>
      <c r="C169" s="1315"/>
      <c r="D169" s="1316">
        <v>2.4</v>
      </c>
      <c r="E169" s="1317" t="s">
        <v>409</v>
      </c>
      <c r="F169" s="924">
        <v>25</v>
      </c>
      <c r="G169" s="924">
        <v>30</v>
      </c>
      <c r="H169" s="1318">
        <v>750</v>
      </c>
      <c r="I169" s="2635">
        <v>7793.02</v>
      </c>
      <c r="J169" s="2635">
        <f>'Dopłaty stopowe'!$R$25*F169</f>
        <v>793.18499999999995</v>
      </c>
      <c r="K169" s="2616">
        <f>(I169+J169)/F169</f>
        <v>343.44819999999999</v>
      </c>
      <c r="L169" s="2061">
        <v>0</v>
      </c>
      <c r="M169" s="2616">
        <f t="shared" si="52"/>
        <v>311.7208</v>
      </c>
      <c r="N169" s="2616">
        <f>(I169/F169)*(1-L169)+(J169/F169)</f>
        <v>343.44819999999999</v>
      </c>
      <c r="O169" s="2011" t="str">
        <f>VLOOKUP($A169,'Cennik numeryczny'!$A$2:$K$1857,10,FALSE)</f>
        <v>A</v>
      </c>
      <c r="P169" s="924">
        <f>VLOOKUP($A169,'Cennik numeryczny'!$A$2:$K$1857,11,FALSE)</f>
        <v>25</v>
      </c>
      <c r="Q169" s="944" t="s">
        <v>3830</v>
      </c>
    </row>
    <row r="170" spans="1:17" ht="13.5" thickBot="1">
      <c r="A170" s="1343" t="s">
        <v>4384</v>
      </c>
      <c r="B170" s="1319"/>
      <c r="C170" s="1984"/>
      <c r="D170" s="2033">
        <v>3.2</v>
      </c>
      <c r="E170" s="1320" t="s">
        <v>409</v>
      </c>
      <c r="F170" s="923">
        <v>25</v>
      </c>
      <c r="G170" s="923">
        <v>30</v>
      </c>
      <c r="H170" s="1321">
        <v>750</v>
      </c>
      <c r="I170" s="2636">
        <v>7763.7</v>
      </c>
      <c r="J170" s="2636">
        <f>'Dopłaty stopowe'!$R$25*F170</f>
        <v>793.18499999999995</v>
      </c>
      <c r="K170" s="2619">
        <f>(I170+J170)/F170</f>
        <v>342.27539999999999</v>
      </c>
      <c r="L170" s="2337">
        <v>0</v>
      </c>
      <c r="M170" s="2619">
        <f t="shared" si="52"/>
        <v>310.548</v>
      </c>
      <c r="N170" s="2619">
        <f>(I170/F170)*(1-L170)+(J170/F170)</f>
        <v>342.27539999999999</v>
      </c>
      <c r="O170" s="2015" t="str">
        <f>VLOOKUP($A170,'Cennik numeryczny'!$A$2:$K$1857,10,FALSE)</f>
        <v>C</v>
      </c>
      <c r="P170" s="923">
        <f>VLOOKUP($A170,'Cennik numeryczny'!$A$2:$K$1857,11,FALSE)</f>
        <v>750</v>
      </c>
      <c r="Q170" s="942" t="s">
        <v>3830</v>
      </c>
    </row>
    <row r="171" spans="1:17" ht="26" customHeight="1" thickTop="1">
      <c r="A171" s="1948" t="s">
        <v>4383</v>
      </c>
      <c r="B171" s="1949"/>
      <c r="C171" s="2003" t="s">
        <v>3066</v>
      </c>
      <c r="D171" s="2042"/>
      <c r="E171" s="926"/>
      <c r="F171" s="926"/>
      <c r="G171" s="926"/>
      <c r="H171" s="2043"/>
      <c r="I171" s="2658"/>
      <c r="J171" s="2658"/>
      <c r="K171" s="2659"/>
      <c r="L171" s="2062"/>
      <c r="M171" s="2659"/>
      <c r="N171" s="2659"/>
      <c r="O171" s="2044"/>
      <c r="P171" s="926"/>
      <c r="Q171" s="925"/>
    </row>
    <row r="172" spans="1:17">
      <c r="A172" s="1995" t="s">
        <v>4475</v>
      </c>
      <c r="B172" s="2051" t="s">
        <v>4611</v>
      </c>
      <c r="C172" s="2045" t="s">
        <v>5476</v>
      </c>
      <c r="D172" s="1316"/>
      <c r="E172" s="1317"/>
      <c r="F172" s="924">
        <v>25</v>
      </c>
      <c r="G172" s="924">
        <v>22</v>
      </c>
      <c r="H172" s="1318">
        <v>550</v>
      </c>
      <c r="I172" s="2635">
        <v>1018.3644444444444</v>
      </c>
      <c r="J172" s="2635"/>
      <c r="K172" s="2616">
        <f t="shared" ref="K172:K178" si="53">I172/F172</f>
        <v>40.73457777777778</v>
      </c>
      <c r="L172" s="2061">
        <v>0</v>
      </c>
      <c r="M172" s="2616">
        <f t="shared" si="52"/>
        <v>40.73457777777778</v>
      </c>
      <c r="N172" s="2616">
        <f>(I172/F172)*(1-L172)</f>
        <v>40.73457777777778</v>
      </c>
      <c r="O172" s="2011" t="str">
        <f>VLOOKUP($A172,'Cennik numeryczny'!$A$2:$K$1857,10,FALSE)</f>
        <v>A</v>
      </c>
      <c r="P172" s="924">
        <f>VLOOKUP($A172,'Cennik numeryczny'!$A$2:$K$1857,11,FALSE)</f>
        <v>25</v>
      </c>
      <c r="Q172" s="944" t="s">
        <v>3837</v>
      </c>
    </row>
    <row r="173" spans="1:17">
      <c r="A173" s="1991" t="s">
        <v>4476</v>
      </c>
      <c r="B173" s="2052" t="s">
        <v>4612</v>
      </c>
      <c r="C173" s="924" t="s">
        <v>5477</v>
      </c>
      <c r="D173" s="1316"/>
      <c r="E173" s="1317"/>
      <c r="F173" s="924">
        <v>25</v>
      </c>
      <c r="G173" s="924">
        <v>22</v>
      </c>
      <c r="H173" s="1318">
        <v>550</v>
      </c>
      <c r="I173" s="2635">
        <v>1093.8744444444444</v>
      </c>
      <c r="J173" s="2635"/>
      <c r="K173" s="2616">
        <f t="shared" si="53"/>
        <v>43.754977777777775</v>
      </c>
      <c r="L173" s="2061">
        <v>0</v>
      </c>
      <c r="M173" s="2616">
        <f t="shared" si="52"/>
        <v>43.754977777777775</v>
      </c>
      <c r="N173" s="2616">
        <f t="shared" ref="N173:N178" si="54">(I173/F173)*(1-L173)</f>
        <v>43.754977777777775</v>
      </c>
      <c r="O173" s="2011" t="str">
        <f>VLOOKUP($A173,'Cennik numeryczny'!$A$2:$K$1857,10,FALSE)</f>
        <v>A</v>
      </c>
      <c r="P173" s="924">
        <f>VLOOKUP($A173,'Cennik numeryczny'!$A$2:$K$1857,11,FALSE)</f>
        <v>25</v>
      </c>
      <c r="Q173" s="944" t="s">
        <v>3837</v>
      </c>
    </row>
    <row r="174" spans="1:17">
      <c r="A174" s="1313" t="s">
        <v>4477</v>
      </c>
      <c r="B174" s="2052" t="s">
        <v>4613</v>
      </c>
      <c r="C174" s="924" t="s">
        <v>5478</v>
      </c>
      <c r="D174" s="1316"/>
      <c r="E174" s="1317"/>
      <c r="F174" s="924">
        <v>25</v>
      </c>
      <c r="G174" s="929">
        <v>22</v>
      </c>
      <c r="H174" s="2023">
        <v>550</v>
      </c>
      <c r="I174" s="2615">
        <v>1208.6444444444444</v>
      </c>
      <c r="J174" s="2635"/>
      <c r="K174" s="2616">
        <f t="shared" si="53"/>
        <v>48.345777777777776</v>
      </c>
      <c r="L174" s="2061">
        <v>0</v>
      </c>
      <c r="M174" s="2616">
        <f t="shared" si="52"/>
        <v>48.345777777777776</v>
      </c>
      <c r="N174" s="2616">
        <f t="shared" si="54"/>
        <v>48.345777777777776</v>
      </c>
      <c r="O174" s="2011" t="str">
        <f>VLOOKUP($A174,'Cennik numeryczny'!$A$2:$K$1857,10,FALSE)</f>
        <v>S</v>
      </c>
      <c r="P174" s="924">
        <f>VLOOKUP($A174,'Cennik numeryczny'!$A$2:$K$1857,11,FALSE)</f>
        <v>25</v>
      </c>
      <c r="Q174" s="944" t="s">
        <v>3837</v>
      </c>
    </row>
    <row r="175" spans="1:17">
      <c r="A175" s="1991" t="s">
        <v>4478</v>
      </c>
      <c r="B175" s="2052" t="s">
        <v>4614</v>
      </c>
      <c r="C175" s="924" t="s">
        <v>5478</v>
      </c>
      <c r="D175" s="1316"/>
      <c r="E175" s="1317"/>
      <c r="F175" s="924">
        <v>25</v>
      </c>
      <c r="G175" s="924">
        <v>22</v>
      </c>
      <c r="H175" s="1318">
        <v>550</v>
      </c>
      <c r="I175" s="2635">
        <v>995.43444444444447</v>
      </c>
      <c r="J175" s="2635"/>
      <c r="K175" s="2616">
        <f t="shared" si="53"/>
        <v>39.817377777777779</v>
      </c>
      <c r="L175" s="2061">
        <v>0</v>
      </c>
      <c r="M175" s="2616">
        <f t="shared" si="52"/>
        <v>39.817377777777779</v>
      </c>
      <c r="N175" s="2616">
        <f t="shared" si="54"/>
        <v>39.817377777777779</v>
      </c>
      <c r="O175" s="2011" t="str">
        <f>VLOOKUP($A175,'Cennik numeryczny'!$A$2:$K$1857,10,FALSE)</f>
        <v>A</v>
      </c>
      <c r="P175" s="924">
        <f>VLOOKUP($A175,'Cennik numeryczny'!$A$2:$K$1857,11,FALSE)</f>
        <v>25</v>
      </c>
      <c r="Q175" s="944" t="s">
        <v>3837</v>
      </c>
    </row>
    <row r="176" spans="1:17">
      <c r="A176" s="1991" t="s">
        <v>4481</v>
      </c>
      <c r="B176" s="2052" t="s">
        <v>4615</v>
      </c>
      <c r="C176" s="924" t="s">
        <v>5478</v>
      </c>
      <c r="D176" s="1316"/>
      <c r="E176" s="1317"/>
      <c r="F176" s="924">
        <v>25</v>
      </c>
      <c r="G176" s="924">
        <v>22</v>
      </c>
      <c r="H176" s="1318">
        <v>550</v>
      </c>
      <c r="I176" s="2635">
        <v>2229.1244444444442</v>
      </c>
      <c r="J176" s="2635"/>
      <c r="K176" s="2616">
        <f t="shared" si="53"/>
        <v>89.164977777777764</v>
      </c>
      <c r="L176" s="2061">
        <v>0</v>
      </c>
      <c r="M176" s="2616">
        <f t="shared" si="52"/>
        <v>89.164977777777764</v>
      </c>
      <c r="N176" s="2616">
        <f t="shared" si="54"/>
        <v>89.164977777777764</v>
      </c>
      <c r="O176" s="2011" t="str">
        <f>VLOOKUP($A176,'Cennik numeryczny'!$A$2:$K$1857,10,FALSE)</f>
        <v>S</v>
      </c>
      <c r="P176" s="924">
        <f>VLOOKUP($A176,'Cennik numeryczny'!$A$2:$K$1857,11,FALSE)</f>
        <v>25</v>
      </c>
      <c r="Q176" s="944" t="s">
        <v>3837</v>
      </c>
    </row>
    <row r="177" spans="1:17">
      <c r="A177" s="1991" t="s">
        <v>4479</v>
      </c>
      <c r="B177" s="2052" t="s">
        <v>4616</v>
      </c>
      <c r="C177" s="924" t="s">
        <v>5478</v>
      </c>
      <c r="D177" s="1316"/>
      <c r="E177" s="1317"/>
      <c r="F177" s="924">
        <v>25</v>
      </c>
      <c r="G177" s="924">
        <v>22</v>
      </c>
      <c r="H177" s="1318">
        <v>550</v>
      </c>
      <c r="I177" s="2635">
        <v>1881.9844444444445</v>
      </c>
      <c r="J177" s="2635"/>
      <c r="K177" s="2616">
        <f t="shared" si="53"/>
        <v>75.279377777777782</v>
      </c>
      <c r="L177" s="2061">
        <v>0</v>
      </c>
      <c r="M177" s="2616">
        <f t="shared" si="52"/>
        <v>75.279377777777782</v>
      </c>
      <c r="N177" s="2616">
        <f t="shared" si="54"/>
        <v>75.279377777777782</v>
      </c>
      <c r="O177" s="2011" t="str">
        <f>VLOOKUP($A177,'Cennik numeryczny'!$A$2:$K$1857,10,FALSE)</f>
        <v>C</v>
      </c>
      <c r="P177" s="924">
        <f>VLOOKUP($A177,'Cennik numeryczny'!$A$2:$K$1857,11,FALSE)</f>
        <v>3300</v>
      </c>
      <c r="Q177" s="944" t="s">
        <v>3837</v>
      </c>
    </row>
    <row r="178" spans="1:17">
      <c r="A178" s="1991" t="s">
        <v>4480</v>
      </c>
      <c r="B178" s="2052" t="s">
        <v>4617</v>
      </c>
      <c r="C178" s="924" t="s">
        <v>5477</v>
      </c>
      <c r="D178" s="1316"/>
      <c r="E178" s="1317"/>
      <c r="F178" s="924">
        <v>25</v>
      </c>
      <c r="G178" s="924">
        <v>22</v>
      </c>
      <c r="H178" s="1318">
        <v>550</v>
      </c>
      <c r="I178" s="2635">
        <v>1133.1044444444444</v>
      </c>
      <c r="J178" s="2635"/>
      <c r="K178" s="2616">
        <f t="shared" si="53"/>
        <v>45.324177777777777</v>
      </c>
      <c r="L178" s="2061">
        <v>0</v>
      </c>
      <c r="M178" s="2616">
        <f t="shared" si="52"/>
        <v>45.324177777777777</v>
      </c>
      <c r="N178" s="2616">
        <f t="shared" si="54"/>
        <v>45.324177777777777</v>
      </c>
      <c r="O178" s="2011" t="str">
        <f>VLOOKUP($A178,'Cennik numeryczny'!$A$2:$K$1857,10,FALSE)</f>
        <v>S</v>
      </c>
      <c r="P178" s="924">
        <f>VLOOKUP($A178,'Cennik numeryczny'!$A$2:$K$1857,11,FALSE)</f>
        <v>25</v>
      </c>
      <c r="Q178" s="944" t="s">
        <v>3837</v>
      </c>
    </row>
    <row r="179" spans="1:17" ht="13.5" thickBot="1">
      <c r="A179" s="922"/>
      <c r="B179" s="922"/>
      <c r="C179" s="921"/>
      <c r="D179" s="921"/>
      <c r="E179" s="920"/>
      <c r="F179" s="920"/>
      <c r="G179" s="920"/>
      <c r="H179" s="1026"/>
      <c r="I179" s="1080"/>
      <c r="J179" s="1080"/>
      <c r="K179" s="919"/>
      <c r="L179" s="2063"/>
      <c r="M179" s="1080"/>
      <c r="N179" s="918"/>
      <c r="O179" s="917"/>
      <c r="P179" s="917"/>
      <c r="Q179" s="916"/>
    </row>
  </sheetData>
  <autoFilter ref="O1:O179" xr:uid="{00000000-0001-0000-2000-000000000000}"/>
  <pageMargins left="0.7" right="0.7" top="0.75" bottom="0.75" header="0.3" footer="0.3"/>
  <pageSetup paperSize="9" orientation="portrait" horizontalDpi="1200" verticalDpi="12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32"/>
  <dimension ref="A1:T125"/>
  <sheetViews>
    <sheetView zoomScaleNormal="100" workbookViewId="0"/>
  </sheetViews>
  <sheetFormatPr defaultColWidth="9" defaultRowHeight="10"/>
  <cols>
    <col min="1" max="1" width="20" style="402" customWidth="1"/>
    <col min="2" max="12" width="7.1796875" style="402" customWidth="1"/>
    <col min="13" max="13" width="7.81640625" style="402" customWidth="1"/>
    <col min="14" max="14" width="7.1796875" style="402" customWidth="1"/>
    <col min="15" max="16" width="7.54296875" style="402" customWidth="1"/>
    <col min="17" max="17" width="7.1796875" style="402" customWidth="1"/>
    <col min="18" max="18" width="16.453125" style="504" customWidth="1"/>
    <col min="19" max="16384" width="9" style="401"/>
  </cols>
  <sheetData>
    <row r="1" spans="1:20" ht="22.5" customHeight="1">
      <c r="A1" s="768"/>
      <c r="B1" s="2713" t="s">
        <v>5655</v>
      </c>
      <c r="C1" s="2713"/>
      <c r="D1" s="2713"/>
      <c r="E1" s="2713"/>
      <c r="F1" s="2713"/>
      <c r="G1" s="2713"/>
      <c r="H1" s="2713"/>
      <c r="I1" s="2713"/>
      <c r="J1" s="2713"/>
      <c r="K1" s="2713"/>
      <c r="L1" s="2713"/>
      <c r="M1" s="2713"/>
      <c r="N1" s="2713"/>
      <c r="O1" s="2713"/>
      <c r="P1" s="2713"/>
      <c r="Q1" s="2713"/>
      <c r="R1" s="2335" t="s">
        <v>5504</v>
      </c>
    </row>
    <row r="2" spans="1:20" s="403" customFormat="1" ht="15.75" customHeight="1" thickBot="1">
      <c r="A2" s="420" t="s">
        <v>1174</v>
      </c>
      <c r="B2" s="2714" t="s">
        <v>1175</v>
      </c>
      <c r="C2" s="2715"/>
      <c r="D2" s="2715"/>
      <c r="E2" s="2715"/>
      <c r="F2" s="2715"/>
      <c r="G2" s="2715"/>
      <c r="H2" s="2715"/>
      <c r="I2" s="2715"/>
      <c r="J2" s="2715"/>
      <c r="K2" s="2715"/>
      <c r="L2" s="2715"/>
      <c r="M2" s="2715"/>
      <c r="N2" s="2715"/>
      <c r="O2" s="2715"/>
      <c r="P2" s="2715"/>
      <c r="Q2" s="2716"/>
      <c r="R2" s="469" t="s">
        <v>1011</v>
      </c>
    </row>
    <row r="3" spans="1:20" s="403" customFormat="1" ht="13.75" customHeight="1" thickTop="1">
      <c r="A3" s="421" t="s">
        <v>1012</v>
      </c>
      <c r="B3" s="404" t="s">
        <v>1013</v>
      </c>
      <c r="C3" s="404" t="s">
        <v>1014</v>
      </c>
      <c r="D3" s="404" t="s">
        <v>1015</v>
      </c>
      <c r="E3" s="404" t="s">
        <v>1016</v>
      </c>
      <c r="F3" s="404" t="s">
        <v>1017</v>
      </c>
      <c r="G3" s="404" t="s">
        <v>3865</v>
      </c>
      <c r="H3" s="404" t="s">
        <v>1018</v>
      </c>
      <c r="I3" s="404" t="s">
        <v>1019</v>
      </c>
      <c r="J3" s="404" t="s">
        <v>1020</v>
      </c>
      <c r="K3" s="404" t="s">
        <v>1021</v>
      </c>
      <c r="L3" s="404" t="s">
        <v>1022</v>
      </c>
      <c r="M3" s="404" t="s">
        <v>1023</v>
      </c>
      <c r="N3" s="404" t="s">
        <v>1024</v>
      </c>
      <c r="O3" s="404" t="s">
        <v>213</v>
      </c>
      <c r="P3" s="404" t="s">
        <v>214</v>
      </c>
      <c r="Q3" s="404"/>
      <c r="R3" s="1285">
        <v>19.323</v>
      </c>
      <c r="T3" s="2524"/>
    </row>
    <row r="4" spans="1:20" s="403" customFormat="1" ht="13.75" customHeight="1">
      <c r="A4" s="423" t="s">
        <v>1025</v>
      </c>
      <c r="B4" s="406" t="s">
        <v>1026</v>
      </c>
      <c r="C4" s="406" t="s">
        <v>1027</v>
      </c>
      <c r="D4" s="406" t="s">
        <v>1028</v>
      </c>
      <c r="E4" s="406" t="s">
        <v>1029</v>
      </c>
      <c r="F4" s="406" t="s">
        <v>1030</v>
      </c>
      <c r="G4" s="424" t="s">
        <v>1031</v>
      </c>
      <c r="H4" s="424" t="s">
        <v>1032</v>
      </c>
      <c r="J4" s="425"/>
      <c r="K4" s="425"/>
      <c r="L4" s="425"/>
      <c r="M4" s="424"/>
      <c r="N4" s="424"/>
      <c r="O4" s="424"/>
      <c r="P4" s="406"/>
      <c r="Q4" s="406"/>
      <c r="R4" s="1286">
        <v>19.378399999999999</v>
      </c>
      <c r="T4" s="2524"/>
    </row>
    <row r="5" spans="1:20" s="403" customFormat="1" ht="13.75" customHeight="1">
      <c r="A5" s="423" t="s">
        <v>1033</v>
      </c>
      <c r="B5" s="406" t="s">
        <v>1034</v>
      </c>
      <c r="C5" s="406" t="s">
        <v>1035</v>
      </c>
      <c r="D5" s="406" t="s">
        <v>1036</v>
      </c>
      <c r="E5" s="406" t="s">
        <v>1037</v>
      </c>
      <c r="F5" s="424" t="s">
        <v>3866</v>
      </c>
      <c r="G5" s="424" t="s">
        <v>1038</v>
      </c>
      <c r="H5" s="426" t="s">
        <v>1039</v>
      </c>
      <c r="I5" s="424" t="s">
        <v>1040</v>
      </c>
      <c r="J5" s="424" t="s">
        <v>1041</v>
      </c>
      <c r="K5" s="424" t="s">
        <v>1042</v>
      </c>
      <c r="L5" s="424" t="s">
        <v>1043</v>
      </c>
      <c r="M5" s="424" t="s">
        <v>1044</v>
      </c>
      <c r="N5" s="424"/>
      <c r="P5" s="406"/>
      <c r="Q5" s="406"/>
      <c r="R5" s="1286">
        <v>29.333400000000001</v>
      </c>
      <c r="T5" s="2524"/>
    </row>
    <row r="6" spans="1:20" s="403" customFormat="1" ht="13.75" customHeight="1">
      <c r="A6" s="423" t="s">
        <v>1045</v>
      </c>
      <c r="B6" s="406" t="s">
        <v>1046</v>
      </c>
      <c r="C6" s="406"/>
      <c r="D6" s="406"/>
      <c r="E6" s="406"/>
      <c r="F6" s="424"/>
      <c r="G6" s="424"/>
      <c r="H6" s="424"/>
      <c r="I6" s="422"/>
      <c r="J6" s="424"/>
      <c r="K6" s="424"/>
      <c r="L6" s="424"/>
      <c r="M6" s="424"/>
      <c r="N6" s="424"/>
      <c r="O6" s="424"/>
      <c r="P6" s="406"/>
      <c r="Q6" s="408"/>
      <c r="R6" s="1286">
        <v>24.337399999999999</v>
      </c>
      <c r="T6" s="2524"/>
    </row>
    <row r="7" spans="1:20" s="409" customFormat="1" ht="13.75" customHeight="1">
      <c r="A7" s="423" t="s">
        <v>1047</v>
      </c>
      <c r="B7" s="406" t="s">
        <v>1048</v>
      </c>
      <c r="C7" s="406" t="s">
        <v>1049</v>
      </c>
      <c r="D7" s="406" t="s">
        <v>1050</v>
      </c>
      <c r="E7" s="424" t="s">
        <v>1051</v>
      </c>
      <c r="G7" s="424"/>
      <c r="H7" s="424"/>
      <c r="I7" s="424"/>
      <c r="J7" s="424"/>
      <c r="K7" s="424"/>
      <c r="L7" s="424"/>
      <c r="M7" s="424"/>
      <c r="N7" s="424"/>
      <c r="O7" s="424"/>
      <c r="P7" s="406"/>
      <c r="Q7" s="406"/>
      <c r="R7" s="1286">
        <v>29.911100000000001</v>
      </c>
      <c r="S7" s="403"/>
      <c r="T7" s="2524"/>
    </row>
    <row r="8" spans="1:20" s="410" customFormat="1" ht="13.75" customHeight="1">
      <c r="A8" s="423" t="s">
        <v>1052</v>
      </c>
      <c r="B8" s="406" t="s">
        <v>1053</v>
      </c>
      <c r="C8" s="406" t="s">
        <v>1054</v>
      </c>
      <c r="D8" s="406"/>
      <c r="E8" s="406"/>
      <c r="F8" s="427"/>
      <c r="G8" s="424"/>
      <c r="H8" s="424"/>
      <c r="I8" s="427"/>
      <c r="J8" s="424"/>
      <c r="K8" s="424"/>
      <c r="L8" s="424"/>
      <c r="M8" s="424"/>
      <c r="N8" s="424"/>
      <c r="O8" s="424"/>
      <c r="P8" s="406"/>
      <c r="Q8" s="406"/>
      <c r="R8" s="1286">
        <v>33.529800000000002</v>
      </c>
      <c r="S8" s="403"/>
      <c r="T8" s="2524"/>
    </row>
    <row r="9" spans="1:20" s="409" customFormat="1" ht="13.75" customHeight="1">
      <c r="A9" s="423" t="s">
        <v>1055</v>
      </c>
      <c r="B9" s="406" t="s">
        <v>1056</v>
      </c>
      <c r="C9" s="406" t="s">
        <v>1057</v>
      </c>
      <c r="D9" s="823" t="s">
        <v>1058</v>
      </c>
      <c r="E9" s="823" t="s">
        <v>1059</v>
      </c>
      <c r="F9" s="823" t="s">
        <v>1060</v>
      </c>
      <c r="G9" s="823" t="s">
        <v>1061</v>
      </c>
      <c r="H9" s="823" t="s">
        <v>1062</v>
      </c>
      <c r="I9" s="823" t="s">
        <v>1063</v>
      </c>
      <c r="J9" s="406" t="s">
        <v>3867</v>
      </c>
      <c r="K9" s="824" t="s">
        <v>1064</v>
      </c>
      <c r="L9" s="406" t="s">
        <v>1065</v>
      </c>
      <c r="M9" s="406" t="s">
        <v>1066</v>
      </c>
      <c r="N9" s="406" t="s">
        <v>1067</v>
      </c>
      <c r="O9" s="406" t="s">
        <v>1068</v>
      </c>
      <c r="P9" s="406"/>
      <c r="Q9" s="406"/>
      <c r="R9" s="1286">
        <v>24.0093</v>
      </c>
      <c r="S9" s="403"/>
      <c r="T9" s="2524"/>
    </row>
    <row r="10" spans="1:20" ht="13.75" customHeight="1">
      <c r="A10" s="423" t="s">
        <v>1069</v>
      </c>
      <c r="B10" s="406" t="s">
        <v>1070</v>
      </c>
      <c r="C10" s="406" t="s">
        <v>3868</v>
      </c>
      <c r="D10" s="404" t="s">
        <v>1071</v>
      </c>
      <c r="E10" s="824" t="s">
        <v>1072</v>
      </c>
      <c r="F10" s="823" t="s">
        <v>1073</v>
      </c>
      <c r="G10" s="424"/>
      <c r="H10" s="424"/>
      <c r="I10" s="424"/>
      <c r="J10" s="424"/>
      <c r="K10" s="428"/>
      <c r="L10" s="428"/>
      <c r="M10" s="424"/>
      <c r="N10" s="424"/>
      <c r="O10" s="422"/>
      <c r="P10" s="406"/>
      <c r="Q10" s="406"/>
      <c r="R10" s="1286">
        <v>32.813499999999998</v>
      </c>
      <c r="S10" s="403"/>
      <c r="T10" s="2524"/>
    </row>
    <row r="11" spans="1:20" ht="13.75" customHeight="1">
      <c r="A11" s="423" t="s">
        <v>1074</v>
      </c>
      <c r="B11" s="406" t="s">
        <v>1075</v>
      </c>
      <c r="C11" s="406"/>
      <c r="D11" s="406"/>
      <c r="E11" s="406"/>
      <c r="F11" s="404"/>
      <c r="G11" s="406"/>
      <c r="H11" s="406"/>
      <c r="I11" s="406"/>
      <c r="J11" s="406"/>
      <c r="K11" s="411"/>
      <c r="L11" s="411"/>
      <c r="M11" s="406"/>
      <c r="N11" s="406"/>
      <c r="O11" s="406"/>
      <c r="P11" s="406"/>
      <c r="Q11" s="406"/>
      <c r="R11" s="1286">
        <v>26.126000000000001</v>
      </c>
      <c r="S11" s="403"/>
      <c r="T11" s="2524"/>
    </row>
    <row r="12" spans="1:20" ht="13.75" customHeight="1">
      <c r="A12" s="423">
        <v>383</v>
      </c>
      <c r="B12" s="406"/>
      <c r="C12" s="406"/>
      <c r="D12" s="406"/>
      <c r="E12" s="406"/>
      <c r="F12" s="406"/>
      <c r="G12" s="406"/>
      <c r="H12" s="406"/>
      <c r="I12" s="406"/>
      <c r="J12" s="406"/>
      <c r="K12" s="411"/>
      <c r="L12" s="411"/>
      <c r="M12" s="406"/>
      <c r="N12" s="406"/>
      <c r="O12" s="406"/>
      <c r="P12" s="406"/>
      <c r="Q12" s="406"/>
      <c r="R12" s="1286">
        <v>54.377899999999997</v>
      </c>
      <c r="S12" s="403"/>
      <c r="T12" s="2524"/>
    </row>
    <row r="13" spans="1:20" s="409" customFormat="1" ht="13.75" customHeight="1">
      <c r="A13" s="423">
        <v>385</v>
      </c>
      <c r="B13" s="406" t="s">
        <v>1076</v>
      </c>
      <c r="C13" s="406" t="s">
        <v>1077</v>
      </c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  <c r="P13" s="406"/>
      <c r="Q13" s="406"/>
      <c r="R13" s="1286">
        <v>49.331099999999999</v>
      </c>
      <c r="S13" s="403"/>
      <c r="T13" s="2524"/>
    </row>
    <row r="14" spans="1:20" s="409" customFormat="1" ht="13.75" customHeight="1">
      <c r="A14" s="423" t="s">
        <v>4575</v>
      </c>
      <c r="B14" s="406"/>
      <c r="C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1286">
        <v>48.822800000000001</v>
      </c>
      <c r="S14" s="403"/>
      <c r="T14" s="2524"/>
    </row>
    <row r="15" spans="1:20" s="409" customFormat="1" ht="13.75" customHeight="1">
      <c r="A15" s="423">
        <v>310</v>
      </c>
      <c r="B15" s="406" t="s">
        <v>1078</v>
      </c>
      <c r="C15" s="406" t="s">
        <v>1079</v>
      </c>
      <c r="D15" s="406" t="s">
        <v>1080</v>
      </c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1286">
        <v>31.4131</v>
      </c>
      <c r="S15" s="403"/>
      <c r="T15" s="2524"/>
    </row>
    <row r="16" spans="1:20" s="409" customFormat="1" ht="13.75" customHeight="1">
      <c r="A16" s="423">
        <v>312</v>
      </c>
      <c r="B16" s="406" t="s">
        <v>1081</v>
      </c>
      <c r="C16" s="406" t="s">
        <v>1082</v>
      </c>
      <c r="D16" s="406" t="s">
        <v>1083</v>
      </c>
      <c r="E16" s="406"/>
      <c r="F16" s="406"/>
      <c r="G16" s="406"/>
      <c r="H16" s="406"/>
      <c r="I16" s="406"/>
      <c r="J16" s="406"/>
      <c r="K16" s="407"/>
      <c r="L16" s="407"/>
      <c r="M16" s="407"/>
      <c r="N16" s="407"/>
      <c r="O16" s="406"/>
      <c r="P16" s="406"/>
      <c r="Q16" s="406"/>
      <c r="R16" s="1286">
        <v>21.841799999999999</v>
      </c>
      <c r="S16" s="403"/>
      <c r="T16" s="2524"/>
    </row>
    <row r="17" spans="1:20" ht="13.75" customHeight="1">
      <c r="A17" s="423" t="s">
        <v>1084</v>
      </c>
      <c r="B17" s="406" t="s">
        <v>1085</v>
      </c>
      <c r="C17" s="406"/>
      <c r="D17" s="406"/>
      <c r="E17" s="411"/>
      <c r="F17" s="411"/>
      <c r="G17" s="406"/>
      <c r="H17" s="406"/>
      <c r="I17" s="406"/>
      <c r="J17" s="406"/>
      <c r="K17" s="407"/>
      <c r="L17" s="412"/>
      <c r="M17" s="407"/>
      <c r="N17" s="407"/>
      <c r="O17" s="406"/>
      <c r="P17" s="406"/>
      <c r="Q17" s="406"/>
      <c r="R17" s="1286">
        <v>19.849799999999998</v>
      </c>
      <c r="S17" s="403"/>
      <c r="T17" s="2524"/>
    </row>
    <row r="18" spans="1:20" s="409" customFormat="1" ht="13.75" customHeight="1">
      <c r="A18" s="423" t="s">
        <v>1086</v>
      </c>
      <c r="B18" s="406" t="s">
        <v>1087</v>
      </c>
      <c r="C18" s="406">
        <v>1674</v>
      </c>
      <c r="D18" s="406" t="s">
        <v>1088</v>
      </c>
      <c r="E18" s="406" t="s">
        <v>1089</v>
      </c>
      <c r="F18" s="406" t="s">
        <v>3869</v>
      </c>
      <c r="G18" s="406" t="s">
        <v>1090</v>
      </c>
      <c r="H18" s="406" t="s">
        <v>1091</v>
      </c>
      <c r="I18" s="406"/>
      <c r="J18" s="406"/>
      <c r="K18" s="407"/>
      <c r="L18" s="407"/>
      <c r="M18" s="407"/>
      <c r="N18" s="407"/>
      <c r="O18" s="406"/>
      <c r="P18" s="406"/>
      <c r="Q18" s="406"/>
      <c r="R18" s="1286">
        <v>6.2438000000000002</v>
      </c>
      <c r="S18" s="403"/>
      <c r="T18" s="2524"/>
    </row>
    <row r="19" spans="1:20" s="409" customFormat="1" ht="13.75" customHeight="1">
      <c r="A19" s="423" t="s">
        <v>1092</v>
      </c>
      <c r="B19" s="406" t="s">
        <v>1093</v>
      </c>
      <c r="C19" s="406" t="s">
        <v>1094</v>
      </c>
      <c r="D19" s="406" t="s">
        <v>1095</v>
      </c>
      <c r="E19" s="406"/>
      <c r="F19" s="406"/>
      <c r="G19" s="406"/>
      <c r="H19" s="406"/>
      <c r="I19" s="406"/>
      <c r="J19" s="406"/>
      <c r="K19" s="407"/>
      <c r="L19" s="407"/>
      <c r="M19" s="407"/>
      <c r="N19" s="407"/>
      <c r="O19" s="406"/>
      <c r="P19" s="406"/>
      <c r="Q19" s="406"/>
      <c r="R19" s="1286">
        <v>12.529199999999999</v>
      </c>
      <c r="S19" s="403"/>
      <c r="T19" s="2524"/>
    </row>
    <row r="20" spans="1:20" s="409" customFormat="1" ht="13.75" customHeight="1">
      <c r="A20" s="423">
        <v>410</v>
      </c>
      <c r="B20" s="406" t="s">
        <v>1096</v>
      </c>
      <c r="C20" s="406" t="s">
        <v>1097</v>
      </c>
      <c r="E20" s="406"/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1286">
        <v>6.1605999999999996</v>
      </c>
      <c r="S20" s="403"/>
      <c r="T20" s="2524"/>
    </row>
    <row r="21" spans="1:20" ht="13.75" customHeight="1">
      <c r="A21" s="423" t="s">
        <v>1098</v>
      </c>
      <c r="B21" s="406" t="s">
        <v>1099</v>
      </c>
      <c r="C21" s="411"/>
      <c r="D21" s="411"/>
      <c r="E21" s="411"/>
      <c r="F21" s="411"/>
      <c r="G21" s="406"/>
      <c r="H21" s="406"/>
      <c r="I21" s="406"/>
      <c r="J21" s="406"/>
      <c r="K21" s="404"/>
      <c r="L21" s="404"/>
      <c r="M21" s="404"/>
      <c r="N21" s="404"/>
      <c r="O21" s="406"/>
      <c r="P21" s="406"/>
      <c r="Q21" s="406"/>
      <c r="R21" s="1286">
        <v>6.9648000000000003</v>
      </c>
      <c r="S21" s="403"/>
      <c r="T21" s="2524"/>
    </row>
    <row r="22" spans="1:20" ht="13.75" customHeight="1">
      <c r="A22" s="423">
        <v>2504</v>
      </c>
      <c r="B22" s="406" t="s">
        <v>5270</v>
      </c>
      <c r="D22" s="411"/>
      <c r="E22" s="411"/>
      <c r="F22" s="411"/>
      <c r="G22" s="406"/>
      <c r="H22" s="406"/>
      <c r="I22" s="406"/>
      <c r="J22" s="406"/>
      <c r="K22" s="404"/>
      <c r="L22" s="404"/>
      <c r="M22" s="404"/>
      <c r="N22" s="404"/>
      <c r="O22" s="406"/>
      <c r="P22" s="406"/>
      <c r="Q22" s="406"/>
      <c r="R22" s="1286">
        <v>16.457599999999999</v>
      </c>
      <c r="S22" s="403"/>
      <c r="T22" s="2524"/>
    </row>
    <row r="23" spans="1:20" ht="13.75" customHeight="1">
      <c r="A23" s="423">
        <v>2209</v>
      </c>
      <c r="B23" s="406" t="s">
        <v>1100</v>
      </c>
      <c r="C23" s="406" t="s">
        <v>1101</v>
      </c>
      <c r="D23" s="406" t="s">
        <v>3870</v>
      </c>
      <c r="E23" s="406" t="s">
        <v>1102</v>
      </c>
      <c r="F23" s="406" t="s">
        <v>3871</v>
      </c>
      <c r="G23" s="406" t="s">
        <v>1103</v>
      </c>
      <c r="H23" s="406" t="s">
        <v>1104</v>
      </c>
      <c r="I23" s="406" t="s">
        <v>1105</v>
      </c>
      <c r="J23" s="406" t="s">
        <v>1106</v>
      </c>
      <c r="K23" s="411"/>
      <c r="L23" s="411"/>
      <c r="M23" s="411"/>
      <c r="N23" s="406"/>
      <c r="O23" s="406"/>
      <c r="P23" s="406"/>
      <c r="Q23" s="406"/>
      <c r="R23" s="1286">
        <v>27.688099999999999</v>
      </c>
      <c r="S23" s="403"/>
      <c r="T23" s="2524"/>
    </row>
    <row r="24" spans="1:20" s="409" customFormat="1" ht="13.75" customHeight="1">
      <c r="A24" s="423" t="s">
        <v>1107</v>
      </c>
      <c r="B24" s="406" t="s">
        <v>1108</v>
      </c>
      <c r="C24" s="406" t="s">
        <v>1109</v>
      </c>
      <c r="D24" s="429" t="s">
        <v>1176</v>
      </c>
      <c r="E24" s="406"/>
      <c r="F24" s="406"/>
      <c r="G24" s="406"/>
      <c r="H24" s="406"/>
      <c r="I24" s="406"/>
      <c r="J24" s="406"/>
      <c r="K24" s="406"/>
      <c r="L24" s="406"/>
      <c r="M24" s="406"/>
      <c r="N24" s="406"/>
      <c r="O24" s="406"/>
      <c r="P24" s="406"/>
      <c r="Q24" s="406"/>
      <c r="R24" s="1286">
        <v>36.686399999999999</v>
      </c>
      <c r="S24" s="403"/>
      <c r="T24" s="2524"/>
    </row>
    <row r="25" spans="1:20" ht="13.75" customHeight="1">
      <c r="A25" s="423" t="s">
        <v>1110</v>
      </c>
      <c r="B25" s="406" t="s">
        <v>1111</v>
      </c>
      <c r="C25" s="406" t="s">
        <v>1112</v>
      </c>
      <c r="D25" s="409" t="s">
        <v>1113</v>
      </c>
      <c r="E25" s="406" t="s">
        <v>3872</v>
      </c>
      <c r="F25" s="406"/>
      <c r="G25" s="406"/>
      <c r="H25" s="411"/>
      <c r="I25" s="411"/>
      <c r="J25" s="411"/>
      <c r="K25" s="411"/>
      <c r="L25" s="406"/>
      <c r="M25" s="406"/>
      <c r="N25" s="406"/>
      <c r="O25" s="406"/>
      <c r="P25" s="406"/>
      <c r="Q25" s="406"/>
      <c r="R25" s="1286">
        <v>31.727399999999999</v>
      </c>
      <c r="S25" s="403"/>
      <c r="T25" s="2524"/>
    </row>
    <row r="26" spans="1:20" ht="13.75" customHeight="1">
      <c r="A26" s="423" t="s">
        <v>1114</v>
      </c>
      <c r="B26" s="406" t="s">
        <v>1115</v>
      </c>
      <c r="C26" s="406" t="s">
        <v>1116</v>
      </c>
      <c r="D26" s="406" t="s">
        <v>1117</v>
      </c>
      <c r="E26" s="406" t="s">
        <v>1118</v>
      </c>
      <c r="F26" s="406" t="s">
        <v>1119</v>
      </c>
      <c r="G26" s="406"/>
      <c r="I26" s="406"/>
      <c r="J26" s="411"/>
      <c r="K26" s="411"/>
      <c r="L26" s="411"/>
      <c r="M26" s="406"/>
      <c r="N26" s="406"/>
      <c r="O26" s="406"/>
      <c r="P26" s="406"/>
      <c r="Q26" s="406"/>
      <c r="R26" s="1286">
        <v>16.984400000000001</v>
      </c>
      <c r="S26" s="403"/>
      <c r="T26" s="2524"/>
    </row>
    <row r="27" spans="1:20" ht="13.75" customHeight="1">
      <c r="A27" s="423" t="s">
        <v>1120</v>
      </c>
      <c r="B27" s="406" t="s">
        <v>1121</v>
      </c>
      <c r="C27" s="406" t="s">
        <v>1122</v>
      </c>
      <c r="D27" s="406"/>
      <c r="E27" s="406"/>
      <c r="F27" s="406"/>
      <c r="G27" s="406"/>
      <c r="H27" s="406"/>
      <c r="I27" s="406"/>
      <c r="J27" s="411"/>
      <c r="K27" s="411"/>
      <c r="L27" s="411"/>
      <c r="M27" s="406"/>
      <c r="N27" s="406"/>
      <c r="O27" s="406"/>
      <c r="P27" s="406"/>
      <c r="Q27" s="406"/>
      <c r="R27" s="1286">
        <v>32.337499999999999</v>
      </c>
      <c r="S27" s="403"/>
      <c r="T27" s="2524"/>
    </row>
    <row r="28" spans="1:20" ht="13.75" customHeight="1">
      <c r="A28" s="423" t="s">
        <v>1123</v>
      </c>
      <c r="B28" s="406" t="s">
        <v>1124</v>
      </c>
      <c r="C28" s="403" t="s">
        <v>3236</v>
      </c>
      <c r="D28" s="401"/>
      <c r="E28" s="406"/>
      <c r="F28" s="406"/>
      <c r="G28" s="411"/>
      <c r="H28" s="406"/>
      <c r="I28" s="406"/>
      <c r="J28" s="411"/>
      <c r="K28" s="411"/>
      <c r="L28" s="411"/>
      <c r="M28" s="406"/>
      <c r="N28" s="406"/>
      <c r="O28" s="406"/>
      <c r="P28" s="406"/>
      <c r="Q28" s="406"/>
      <c r="R28" s="1286">
        <v>55.158999999999999</v>
      </c>
      <c r="S28" s="403"/>
      <c r="T28" s="2524"/>
    </row>
    <row r="29" spans="1:20" ht="13.75" customHeight="1">
      <c r="A29" s="423" t="s">
        <v>1125</v>
      </c>
      <c r="B29" s="406" t="s">
        <v>1126</v>
      </c>
      <c r="C29" s="429" t="s">
        <v>3228</v>
      </c>
      <c r="D29" s="406"/>
      <c r="E29" s="406"/>
      <c r="F29" s="406"/>
      <c r="G29" s="411"/>
      <c r="H29" s="406"/>
      <c r="I29" s="406"/>
      <c r="J29" s="411"/>
      <c r="K29" s="411"/>
      <c r="L29" s="411"/>
      <c r="M29" s="406"/>
      <c r="N29" s="406"/>
      <c r="O29" s="406"/>
      <c r="P29" s="406"/>
      <c r="Q29" s="406"/>
      <c r="R29" s="1286">
        <v>50.930199999999999</v>
      </c>
      <c r="S29" s="403"/>
      <c r="T29" s="2524"/>
    </row>
    <row r="30" spans="1:20" ht="13.75" customHeight="1">
      <c r="A30" s="423" t="s">
        <v>1127</v>
      </c>
      <c r="B30" s="406" t="s">
        <v>1128</v>
      </c>
      <c r="C30" s="429" t="s">
        <v>3230</v>
      </c>
      <c r="D30" s="406"/>
      <c r="E30" s="406"/>
      <c r="F30" s="406"/>
      <c r="G30" s="406"/>
      <c r="H30" s="406"/>
      <c r="I30" s="406"/>
      <c r="J30" s="411"/>
      <c r="K30" s="411"/>
      <c r="L30" s="411"/>
      <c r="M30" s="406"/>
      <c r="N30" s="406"/>
      <c r="O30" s="406"/>
      <c r="P30" s="406"/>
      <c r="Q30" s="406"/>
      <c r="R30" s="1286">
        <v>84.677300000000002</v>
      </c>
      <c r="S30" s="403"/>
      <c r="T30" s="2524"/>
    </row>
    <row r="31" spans="1:20" ht="13.75" customHeight="1">
      <c r="A31" s="423" t="s">
        <v>1130</v>
      </c>
      <c r="B31" s="406" t="s">
        <v>1131</v>
      </c>
      <c r="C31" s="668" t="s">
        <v>3237</v>
      </c>
      <c r="D31" s="406"/>
      <c r="E31" s="406" t="s">
        <v>1129</v>
      </c>
      <c r="F31" s="429" t="s">
        <v>3238</v>
      </c>
      <c r="G31" s="406"/>
      <c r="H31" s="406"/>
      <c r="I31" s="406"/>
      <c r="J31" s="406"/>
      <c r="K31" s="406"/>
      <c r="L31" s="406"/>
      <c r="M31" s="406"/>
      <c r="N31" s="406"/>
      <c r="O31" s="406"/>
      <c r="P31" s="406"/>
      <c r="Q31" s="406"/>
      <c r="R31" s="1286">
        <v>78.336399999999998</v>
      </c>
      <c r="S31" s="403"/>
      <c r="T31" s="2524"/>
    </row>
    <row r="32" spans="1:20" ht="13.75" customHeight="1">
      <c r="A32" s="423" t="s">
        <v>1132</v>
      </c>
      <c r="B32" s="406" t="s">
        <v>1133</v>
      </c>
      <c r="C32" s="404" t="s">
        <v>1134</v>
      </c>
      <c r="D32" s="406">
        <v>1984</v>
      </c>
      <c r="E32" s="406" t="s">
        <v>3239</v>
      </c>
      <c r="F32" s="429" t="s">
        <v>3240</v>
      </c>
      <c r="G32" s="406"/>
      <c r="H32" s="406"/>
      <c r="I32" s="406"/>
      <c r="J32" s="406"/>
      <c r="K32" s="406"/>
      <c r="L32" s="406"/>
      <c r="M32" s="406"/>
      <c r="N32" s="406"/>
      <c r="O32" s="406"/>
      <c r="P32" s="406"/>
      <c r="Q32" s="406"/>
      <c r="R32" s="1286">
        <v>109.8327</v>
      </c>
      <c r="S32" s="403"/>
      <c r="T32" s="2524"/>
    </row>
    <row r="33" spans="1:20" ht="13.75" customHeight="1">
      <c r="A33" s="423" t="s">
        <v>1177</v>
      </c>
      <c r="B33" s="406" t="s">
        <v>1135</v>
      </c>
      <c r="C33" s="429" t="s">
        <v>3232</v>
      </c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1286">
        <v>67.410899999999998</v>
      </c>
      <c r="S33" s="403"/>
      <c r="T33" s="2524"/>
    </row>
    <row r="34" spans="1:20" ht="13.75" customHeight="1">
      <c r="A34" s="423" t="s">
        <v>1136</v>
      </c>
      <c r="B34" s="406" t="s">
        <v>1137</v>
      </c>
      <c r="C34" s="429" t="s">
        <v>3241</v>
      </c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6"/>
      <c r="Q34" s="406"/>
      <c r="R34" s="1286">
        <v>109.1996</v>
      </c>
      <c r="S34" s="403"/>
      <c r="T34" s="2524"/>
    </row>
    <row r="35" spans="1:20" ht="13.75" customHeight="1">
      <c r="A35" s="423" t="s">
        <v>4463</v>
      </c>
      <c r="B35" s="406"/>
      <c r="C35" s="429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1286">
        <v>73.973600000000005</v>
      </c>
      <c r="S35" s="403"/>
      <c r="T35" s="2524"/>
    </row>
    <row r="36" spans="1:20" ht="13.75" customHeight="1">
      <c r="A36" s="423" t="s">
        <v>1138</v>
      </c>
      <c r="B36" s="406" t="s">
        <v>1139</v>
      </c>
      <c r="C36" s="406"/>
      <c r="D36" s="406"/>
      <c r="E36" s="411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1286">
        <v>73.497600000000006</v>
      </c>
      <c r="S36" s="403"/>
      <c r="T36" s="2524"/>
    </row>
    <row r="37" spans="1:20" ht="13.75" customHeight="1">
      <c r="A37" s="423" t="s">
        <v>4464</v>
      </c>
      <c r="B37" s="406"/>
      <c r="C37" s="406"/>
      <c r="D37" s="406"/>
      <c r="E37" s="411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1286">
        <v>121.0355</v>
      </c>
      <c r="S37" s="403"/>
      <c r="T37" s="2524"/>
    </row>
    <row r="38" spans="1:20" ht="13.75" customHeight="1">
      <c r="A38" s="423" t="s">
        <v>4465</v>
      </c>
      <c r="B38" s="406"/>
      <c r="C38" s="406"/>
      <c r="D38" s="406"/>
      <c r="E38" s="411"/>
      <c r="F38" s="406"/>
      <c r="G38" s="406"/>
      <c r="H38" s="406"/>
      <c r="I38" s="406"/>
      <c r="J38" s="406"/>
      <c r="K38" s="406"/>
      <c r="L38" s="406"/>
      <c r="M38" s="406"/>
      <c r="N38" s="406"/>
      <c r="O38" s="406"/>
      <c r="P38" s="406"/>
      <c r="Q38" s="406"/>
      <c r="R38" s="1286">
        <v>114.1863</v>
      </c>
      <c r="S38" s="403"/>
      <c r="T38" s="2524"/>
    </row>
    <row r="39" spans="1:20" ht="13.75" customHeight="1">
      <c r="A39" s="423" t="s">
        <v>4466</v>
      </c>
      <c r="B39" s="406"/>
      <c r="C39" s="406"/>
      <c r="D39" s="406"/>
      <c r="E39" s="411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1286">
        <v>66.14</v>
      </c>
      <c r="S39" s="403"/>
      <c r="T39" s="2524"/>
    </row>
    <row r="40" spans="1:20" ht="13.75" customHeight="1">
      <c r="A40" s="423" t="s">
        <v>4467</v>
      </c>
      <c r="B40" s="406"/>
      <c r="C40" s="406"/>
      <c r="D40" s="406"/>
      <c r="E40" s="411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1286">
        <v>126.46129999999999</v>
      </c>
      <c r="S40" s="403"/>
      <c r="T40" s="2524"/>
    </row>
    <row r="41" spans="1:20" ht="13.75" customHeight="1">
      <c r="A41" s="423" t="s">
        <v>4468</v>
      </c>
      <c r="B41" s="406"/>
      <c r="C41" s="406"/>
      <c r="D41" s="406"/>
      <c r="E41" s="411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06"/>
      <c r="R41" s="1286">
        <v>98.306399999999996</v>
      </c>
      <c r="S41" s="403"/>
      <c r="T41" s="2524"/>
    </row>
    <row r="42" spans="1:20" ht="13.75" customHeight="1">
      <c r="A42" s="423" t="s">
        <v>4469</v>
      </c>
      <c r="B42" s="406"/>
      <c r="C42" s="406"/>
      <c r="D42" s="406"/>
      <c r="E42" s="411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406"/>
      <c r="Q42" s="406"/>
      <c r="R42" s="1286">
        <v>66.121499999999997</v>
      </c>
      <c r="S42" s="403"/>
      <c r="T42" s="2524"/>
    </row>
    <row r="43" spans="1:20" ht="13.75" customHeight="1">
      <c r="A43" s="423" t="s">
        <v>1140</v>
      </c>
      <c r="B43" s="406" t="s">
        <v>1141</v>
      </c>
      <c r="C43" s="406" t="s">
        <v>1142</v>
      </c>
      <c r="D43" s="406" t="s">
        <v>1143</v>
      </c>
      <c r="E43" s="438" t="s">
        <v>3242</v>
      </c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1286">
        <v>83.900800000000004</v>
      </c>
      <c r="S43" s="403"/>
      <c r="T43" s="2524"/>
    </row>
    <row r="44" spans="1:20" ht="13.75" customHeight="1">
      <c r="A44" s="423" t="s">
        <v>1144</v>
      </c>
      <c r="B44" s="406" t="s">
        <v>1145</v>
      </c>
      <c r="C44" s="406" t="s">
        <v>1146</v>
      </c>
      <c r="D44" s="403" t="s">
        <v>3243</v>
      </c>
      <c r="E44" s="411"/>
      <c r="F44" s="411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1286">
        <v>99.7761</v>
      </c>
      <c r="S44" s="403"/>
      <c r="T44" s="2524"/>
    </row>
    <row r="45" spans="1:20" ht="13.75" customHeight="1">
      <c r="A45" s="423" t="s">
        <v>1178</v>
      </c>
      <c r="B45" s="406" t="s">
        <v>1147</v>
      </c>
      <c r="C45" s="429" t="s">
        <v>3244</v>
      </c>
      <c r="D45" s="406"/>
      <c r="E45" s="411"/>
      <c r="F45" s="411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1286">
        <v>65.650099999999995</v>
      </c>
      <c r="S45" s="403"/>
      <c r="T45" s="2524"/>
    </row>
    <row r="46" spans="1:20" ht="13.75" customHeight="1">
      <c r="A46" s="423" t="s">
        <v>1148</v>
      </c>
      <c r="B46" s="406" t="s">
        <v>1149</v>
      </c>
      <c r="C46" s="429" t="s">
        <v>3162</v>
      </c>
      <c r="D46" s="406"/>
      <c r="E46" s="411"/>
      <c r="F46" s="411"/>
      <c r="G46" s="406"/>
      <c r="H46" s="406"/>
      <c r="I46" s="406"/>
      <c r="J46" s="406"/>
      <c r="K46" s="406"/>
      <c r="L46" s="406"/>
      <c r="M46" s="406"/>
      <c r="N46" s="406"/>
      <c r="O46" s="406"/>
      <c r="P46" s="406"/>
      <c r="Q46" s="406"/>
      <c r="R46" s="1286">
        <v>75.715999999999994</v>
      </c>
      <c r="S46" s="403"/>
      <c r="T46" s="2524"/>
    </row>
    <row r="47" spans="1:20" ht="13.75" customHeight="1">
      <c r="A47" s="423" t="s">
        <v>1150</v>
      </c>
      <c r="B47" s="409" t="s">
        <v>3245</v>
      </c>
      <c r="D47" s="667"/>
      <c r="E47" s="411"/>
      <c r="F47" s="411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6"/>
      <c r="R47" s="1286">
        <v>54.4011</v>
      </c>
      <c r="S47" s="403"/>
      <c r="T47" s="2524"/>
    </row>
    <row r="48" spans="1:20" ht="13.75" customHeight="1">
      <c r="A48" s="423" t="s">
        <v>1179</v>
      </c>
      <c r="B48" s="406" t="s">
        <v>1151</v>
      </c>
      <c r="C48" s="429" t="s">
        <v>3246</v>
      </c>
      <c r="D48" s="667"/>
      <c r="E48" s="411"/>
      <c r="F48" s="411"/>
      <c r="G48" s="406"/>
      <c r="H48" s="406"/>
      <c r="I48" s="406"/>
      <c r="J48" s="406"/>
      <c r="K48" s="406"/>
      <c r="L48" s="406"/>
      <c r="M48" s="406"/>
      <c r="N48" s="406"/>
      <c r="O48" s="406"/>
      <c r="P48" s="406"/>
      <c r="Q48" s="406"/>
      <c r="R48" s="1286">
        <v>42.9163</v>
      </c>
      <c r="S48" s="403"/>
      <c r="T48" s="2524"/>
    </row>
    <row r="49" spans="1:20" ht="13.75" customHeight="1">
      <c r="A49" s="423" t="s">
        <v>1152</v>
      </c>
      <c r="B49" s="406" t="s">
        <v>1153</v>
      </c>
      <c r="C49" s="429" t="s">
        <v>3247</v>
      </c>
      <c r="D49" s="406"/>
      <c r="E49" s="411"/>
      <c r="F49" s="411"/>
      <c r="G49" s="406"/>
      <c r="H49" s="406"/>
      <c r="I49" s="406"/>
      <c r="J49" s="406"/>
      <c r="K49" s="406"/>
      <c r="L49" s="406"/>
      <c r="M49" s="406"/>
      <c r="N49" s="406"/>
      <c r="O49" s="406"/>
      <c r="P49" s="406"/>
      <c r="Q49" s="406"/>
      <c r="R49" s="1286">
        <v>41.123100000000001</v>
      </c>
      <c r="S49" s="403"/>
      <c r="T49" s="2524"/>
    </row>
    <row r="50" spans="1:20" ht="13.75" customHeight="1">
      <c r="A50" s="423" t="s">
        <v>1154</v>
      </c>
      <c r="B50" s="406" t="s">
        <v>1155</v>
      </c>
      <c r="C50" s="429" t="s">
        <v>3227</v>
      </c>
      <c r="D50" s="406"/>
      <c r="E50" s="411"/>
      <c r="F50" s="411"/>
      <c r="G50" s="406"/>
      <c r="H50" s="406"/>
      <c r="I50" s="406"/>
      <c r="J50" s="406"/>
      <c r="K50" s="406"/>
      <c r="L50" s="406"/>
      <c r="M50" s="406"/>
      <c r="N50" s="406"/>
      <c r="O50" s="406"/>
      <c r="P50" s="406"/>
      <c r="Q50" s="406"/>
      <c r="R50" s="1286">
        <v>55.117400000000004</v>
      </c>
      <c r="S50" s="403"/>
      <c r="T50" s="2524"/>
    </row>
    <row r="51" spans="1:20" ht="13.75" customHeight="1">
      <c r="A51" s="423" t="s">
        <v>1156</v>
      </c>
      <c r="B51" s="407" t="s">
        <v>1157</v>
      </c>
      <c r="C51" s="407" t="s">
        <v>1158</v>
      </c>
      <c r="D51" s="403" t="s">
        <v>3248</v>
      </c>
      <c r="E51" s="412"/>
      <c r="F51" s="412"/>
      <c r="G51" s="407"/>
      <c r="H51" s="407"/>
      <c r="I51" s="407"/>
      <c r="J51" s="407"/>
      <c r="K51" s="407"/>
      <c r="L51" s="407"/>
      <c r="M51" s="407"/>
      <c r="N51" s="407"/>
      <c r="O51" s="407"/>
      <c r="P51" s="407"/>
      <c r="Q51" s="407"/>
      <c r="R51" s="1286">
        <v>81.021600000000007</v>
      </c>
      <c r="S51" s="403"/>
      <c r="T51" s="2524"/>
    </row>
    <row r="52" spans="1:20" ht="13.75" customHeight="1">
      <c r="A52" s="423" t="s">
        <v>1180</v>
      </c>
      <c r="B52" s="406" t="s">
        <v>1159</v>
      </c>
      <c r="C52" s="429" t="s">
        <v>3249</v>
      </c>
      <c r="D52" s="411"/>
      <c r="E52" s="411"/>
      <c r="F52" s="411"/>
      <c r="G52" s="411"/>
      <c r="H52" s="411"/>
      <c r="I52" s="411"/>
      <c r="J52" s="411"/>
      <c r="K52" s="411"/>
      <c r="L52" s="411"/>
      <c r="M52" s="411"/>
      <c r="N52" s="411"/>
      <c r="O52" s="411"/>
      <c r="P52" s="411"/>
      <c r="Q52" s="411"/>
      <c r="R52" s="1286">
        <v>54.821599999999997</v>
      </c>
      <c r="S52" s="403"/>
      <c r="T52" s="2524"/>
    </row>
    <row r="53" spans="1:20" ht="13.75" customHeight="1">
      <c r="A53" s="405" t="s">
        <v>1160</v>
      </c>
      <c r="B53" s="409" t="s">
        <v>1161</v>
      </c>
      <c r="R53" s="1286">
        <v>58.1815</v>
      </c>
      <c r="S53" s="403"/>
      <c r="T53" s="2524"/>
    </row>
    <row r="54" spans="1:20" ht="13.75" customHeight="1">
      <c r="A54" s="423" t="s">
        <v>1181</v>
      </c>
      <c r="B54" s="406" t="s">
        <v>1162</v>
      </c>
      <c r="C54" s="406"/>
      <c r="D54" s="406"/>
      <c r="E54" s="411"/>
      <c r="F54" s="411"/>
      <c r="G54" s="406"/>
      <c r="H54" s="406"/>
      <c r="I54" s="406"/>
      <c r="J54" s="406"/>
      <c r="K54" s="406"/>
      <c r="L54" s="406"/>
      <c r="M54" s="406"/>
      <c r="N54" s="406"/>
      <c r="O54" s="406"/>
      <c r="P54" s="406"/>
      <c r="Q54" s="406"/>
      <c r="R54" s="1286">
        <v>40.961399999999998</v>
      </c>
      <c r="S54" s="403"/>
      <c r="T54" s="2524"/>
    </row>
    <row r="55" spans="1:20" ht="13.75" customHeight="1">
      <c r="A55" s="423" t="s">
        <v>1163</v>
      </c>
      <c r="B55" s="404" t="s">
        <v>1164</v>
      </c>
      <c r="C55" s="406" t="s">
        <v>1165</v>
      </c>
      <c r="D55" s="404" t="s">
        <v>1166</v>
      </c>
      <c r="E55" s="404">
        <v>1932</v>
      </c>
      <c r="F55" s="406" t="s">
        <v>1167</v>
      </c>
      <c r="G55" s="414"/>
      <c r="H55" s="415"/>
      <c r="I55" s="415"/>
      <c r="J55" s="415"/>
      <c r="K55" s="415"/>
      <c r="L55" s="415"/>
      <c r="M55" s="415"/>
      <c r="N55" s="415"/>
      <c r="O55" s="415"/>
      <c r="P55" s="415"/>
      <c r="Q55" s="415"/>
      <c r="R55" s="1286">
        <v>43.646599999999999</v>
      </c>
      <c r="S55" s="403"/>
      <c r="T55" s="2524"/>
    </row>
    <row r="56" spans="1:20" ht="13.75" customHeight="1">
      <c r="A56" s="489" t="s">
        <v>1337</v>
      </c>
      <c r="B56" s="413">
        <v>94.25</v>
      </c>
      <c r="C56" s="488"/>
      <c r="D56" s="488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1287">
        <v>29.985099999999999</v>
      </c>
      <c r="S56" s="403"/>
      <c r="T56" s="2524"/>
    </row>
    <row r="57" spans="1:20" ht="13.75" customHeight="1">
      <c r="A57" s="423" t="s">
        <v>1168</v>
      </c>
      <c r="B57" s="406" t="s">
        <v>1169</v>
      </c>
      <c r="C57" s="406"/>
      <c r="D57" s="406"/>
      <c r="E57" s="406"/>
      <c r="F57" s="406"/>
      <c r="G57" s="416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1286">
        <v>46.576700000000002</v>
      </c>
      <c r="S57" s="403"/>
      <c r="T57" s="2524"/>
    </row>
    <row r="58" spans="1:20" ht="13.75" customHeight="1">
      <c r="A58" s="423" t="s">
        <v>1170</v>
      </c>
      <c r="B58" s="406" t="s">
        <v>1171</v>
      </c>
      <c r="D58" s="406"/>
      <c r="E58" s="406"/>
      <c r="F58" s="406"/>
      <c r="G58" s="416"/>
      <c r="H58" s="411"/>
      <c r="I58" s="411"/>
      <c r="J58" s="411"/>
      <c r="K58" s="411"/>
      <c r="L58" s="411"/>
      <c r="M58" s="411"/>
      <c r="N58" s="411"/>
      <c r="O58" s="411"/>
      <c r="P58" s="411"/>
      <c r="Q58" s="411"/>
      <c r="R58" s="1286">
        <v>50.237000000000002</v>
      </c>
      <c r="S58" s="403"/>
      <c r="T58" s="2524"/>
    </row>
    <row r="59" spans="1:20" ht="13.75" customHeight="1">
      <c r="A59" s="423" t="s">
        <v>1282</v>
      </c>
      <c r="B59" s="406" t="s">
        <v>1283</v>
      </c>
      <c r="C59" s="406">
        <v>1802</v>
      </c>
      <c r="D59" s="406" t="s">
        <v>1284</v>
      </c>
      <c r="E59" s="406" t="s">
        <v>1285</v>
      </c>
      <c r="F59" s="406">
        <v>1808</v>
      </c>
      <c r="G59" s="406" t="s">
        <v>1286</v>
      </c>
      <c r="H59" s="406">
        <v>1812</v>
      </c>
      <c r="I59" s="406" t="s">
        <v>1287</v>
      </c>
      <c r="J59" s="429" t="s">
        <v>1288</v>
      </c>
      <c r="K59" s="406" t="s">
        <v>1289</v>
      </c>
      <c r="L59" s="406" t="s">
        <v>1290</v>
      </c>
      <c r="M59" s="406">
        <v>1818</v>
      </c>
      <c r="N59" s="406" t="s">
        <v>1291</v>
      </c>
      <c r="O59" s="406" t="s">
        <v>3873</v>
      </c>
      <c r="P59" s="406"/>
      <c r="Q59" s="406"/>
      <c r="R59" s="1288">
        <v>5.2964000000000002</v>
      </c>
      <c r="S59" s="403"/>
      <c r="T59" s="2524"/>
    </row>
    <row r="61" spans="1:20" ht="10.5">
      <c r="A61" s="439"/>
      <c r="B61" s="439"/>
      <c r="C61" s="439"/>
      <c r="D61" s="439"/>
    </row>
    <row r="62" spans="1:20" ht="10.5">
      <c r="A62" s="440"/>
      <c r="B62" s="434"/>
      <c r="C62" s="434"/>
      <c r="D62" s="434"/>
    </row>
    <row r="63" spans="1:20" ht="10.5">
      <c r="A63" s="430"/>
      <c r="B63" s="438"/>
      <c r="C63" s="430"/>
      <c r="D63" s="430"/>
    </row>
    <row r="64" spans="1:20" ht="10.5">
      <c r="A64" s="430"/>
      <c r="B64" s="438"/>
      <c r="C64" s="430"/>
      <c r="D64" s="430"/>
    </row>
    <row r="65" spans="1:17" ht="10.5">
      <c r="A65" s="430"/>
      <c r="B65" s="438"/>
      <c r="C65" s="430"/>
      <c r="D65" s="430"/>
    </row>
    <row r="66" spans="1:17" ht="10.5">
      <c r="A66" s="430"/>
      <c r="B66" s="438"/>
      <c r="C66" s="430"/>
      <c r="D66" s="430"/>
    </row>
    <row r="67" spans="1:17" ht="10.5">
      <c r="A67" s="430"/>
      <c r="B67" s="438"/>
      <c r="C67" s="430"/>
      <c r="D67" s="430"/>
    </row>
    <row r="68" spans="1:17" ht="10.5">
      <c r="A68" s="431"/>
      <c r="B68" s="438"/>
      <c r="C68" s="434"/>
      <c r="D68" s="434"/>
    </row>
    <row r="70" spans="1:17" ht="10.5">
      <c r="A70" s="438"/>
    </row>
    <row r="71" spans="1:17" ht="10.5">
      <c r="A71" s="409"/>
      <c r="B71" s="438"/>
    </row>
    <row r="73" spans="1:17" ht="10.5">
      <c r="A73" s="435"/>
      <c r="B73" s="434"/>
      <c r="C73" s="434"/>
      <c r="D73" s="434"/>
      <c r="E73" s="401"/>
      <c r="F73" s="432"/>
      <c r="G73" s="433"/>
      <c r="H73" s="433"/>
      <c r="I73" s="433"/>
      <c r="J73" s="433"/>
      <c r="K73" s="433"/>
      <c r="L73" s="433"/>
      <c r="M73" s="432"/>
      <c r="N73" s="432"/>
      <c r="O73" s="433"/>
      <c r="P73" s="433"/>
      <c r="Q73" s="433"/>
    </row>
    <row r="74" spans="1:17" ht="10.5">
      <c r="A74" s="434"/>
      <c r="B74" s="435"/>
      <c r="C74" s="432"/>
      <c r="D74" s="432"/>
      <c r="E74" s="432"/>
      <c r="F74" s="432"/>
      <c r="G74" s="433"/>
      <c r="H74" s="433"/>
      <c r="I74" s="433"/>
      <c r="J74" s="433"/>
      <c r="K74" s="433"/>
      <c r="L74" s="433"/>
      <c r="M74" s="432"/>
      <c r="N74" s="432"/>
      <c r="O74" s="433"/>
      <c r="P74" s="433"/>
      <c r="Q74" s="433"/>
    </row>
    <row r="75" spans="1:17">
      <c r="A75" s="436"/>
      <c r="B75" s="432"/>
      <c r="C75" s="432"/>
      <c r="D75" s="432"/>
      <c r="E75" s="401"/>
      <c r="F75" s="432"/>
      <c r="G75" s="433"/>
      <c r="H75" s="433"/>
      <c r="I75" s="433"/>
      <c r="J75" s="433"/>
      <c r="K75" s="433"/>
      <c r="L75" s="433"/>
      <c r="M75" s="432"/>
      <c r="N75" s="432"/>
      <c r="O75" s="433"/>
      <c r="P75" s="433"/>
      <c r="Q75" s="433"/>
    </row>
    <row r="76" spans="1:17" ht="10.5">
      <c r="A76" s="434"/>
      <c r="B76" s="432"/>
      <c r="C76" s="432"/>
      <c r="D76" s="432"/>
      <c r="E76" s="432"/>
      <c r="F76" s="432"/>
      <c r="G76" s="433"/>
      <c r="H76" s="433"/>
      <c r="I76" s="433"/>
      <c r="J76" s="433"/>
      <c r="K76" s="433"/>
      <c r="L76" s="433"/>
      <c r="M76" s="432"/>
      <c r="N76" s="432"/>
      <c r="O76" s="433"/>
      <c r="P76" s="433"/>
      <c r="Q76" s="433"/>
    </row>
    <row r="77" spans="1:17">
      <c r="A77" s="432"/>
      <c r="B77" s="432"/>
      <c r="C77" s="432"/>
      <c r="D77" s="432"/>
      <c r="E77" s="401"/>
      <c r="F77" s="432"/>
      <c r="G77" s="433"/>
      <c r="H77" s="433"/>
      <c r="I77" s="433"/>
      <c r="J77" s="433"/>
      <c r="K77" s="433"/>
      <c r="L77" s="433"/>
      <c r="M77" s="433"/>
      <c r="N77" s="433"/>
      <c r="O77" s="433"/>
      <c r="P77" s="433"/>
      <c r="Q77" s="433"/>
    </row>
    <row r="78" spans="1:17" ht="10.5">
      <c r="A78" s="431"/>
      <c r="B78" s="432"/>
      <c r="C78" s="432"/>
      <c r="D78" s="432"/>
      <c r="E78" s="437"/>
      <c r="F78" s="432"/>
      <c r="G78" s="433"/>
      <c r="H78" s="433"/>
      <c r="I78" s="433"/>
      <c r="J78" s="433"/>
      <c r="K78" s="433"/>
      <c r="L78" s="433"/>
      <c r="M78" s="433"/>
      <c r="N78" s="433"/>
      <c r="O78" s="433"/>
      <c r="P78" s="433"/>
      <c r="Q78" s="433"/>
    </row>
    <row r="79" spans="1:17">
      <c r="A79" s="432"/>
      <c r="B79" s="432"/>
      <c r="C79" s="432"/>
      <c r="D79" s="432"/>
      <c r="E79" s="401"/>
      <c r="F79" s="432"/>
      <c r="G79" s="401"/>
      <c r="H79" s="401"/>
      <c r="I79" s="401"/>
      <c r="J79" s="401"/>
      <c r="K79" s="401"/>
      <c r="L79" s="401"/>
      <c r="M79" s="401"/>
      <c r="N79" s="401"/>
      <c r="O79" s="433"/>
      <c r="P79" s="433"/>
      <c r="Q79" s="433"/>
    </row>
    <row r="80" spans="1:17" ht="10.5">
      <c r="A80" s="431"/>
      <c r="B80" s="432"/>
      <c r="C80" s="432"/>
      <c r="D80" s="432"/>
      <c r="E80" s="437"/>
      <c r="F80" s="432"/>
      <c r="G80" s="401"/>
      <c r="H80" s="401"/>
      <c r="I80" s="401"/>
      <c r="J80" s="401"/>
      <c r="K80" s="401"/>
      <c r="L80" s="401"/>
      <c r="M80" s="401"/>
      <c r="N80" s="401"/>
      <c r="O80" s="433"/>
      <c r="P80" s="433"/>
      <c r="Q80" s="433"/>
    </row>
    <row r="81" spans="1:17">
      <c r="A81" s="401"/>
      <c r="B81" s="401"/>
      <c r="C81" s="401"/>
      <c r="D81" s="401"/>
      <c r="E81" s="401"/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  <c r="Q81" s="401"/>
    </row>
    <row r="82" spans="1:17">
      <c r="A82" s="401"/>
      <c r="B82" s="401"/>
      <c r="C82" s="401"/>
      <c r="D82" s="401"/>
      <c r="E82" s="401"/>
      <c r="F82" s="401"/>
      <c r="G82" s="401"/>
      <c r="H82" s="401"/>
      <c r="I82" s="401"/>
      <c r="J82" s="401"/>
      <c r="K82" s="401"/>
      <c r="L82" s="401"/>
      <c r="M82" s="401"/>
      <c r="N82" s="401"/>
      <c r="O82" s="401"/>
      <c r="P82" s="401"/>
      <c r="Q82" s="401"/>
    </row>
    <row r="83" spans="1:17">
      <c r="A83" s="401"/>
      <c r="B83" s="401"/>
      <c r="C83" s="401"/>
      <c r="D83" s="401"/>
      <c r="E83" s="401"/>
      <c r="F83" s="401"/>
      <c r="G83" s="401"/>
      <c r="H83" s="401"/>
      <c r="I83" s="401"/>
      <c r="J83" s="401"/>
      <c r="K83" s="401"/>
      <c r="L83" s="401"/>
      <c r="M83" s="401"/>
      <c r="N83" s="401"/>
      <c r="O83" s="401"/>
      <c r="P83" s="401"/>
      <c r="Q83" s="401"/>
    </row>
    <row r="84" spans="1:17">
      <c r="E84" s="401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401"/>
    </row>
    <row r="85" spans="1:17">
      <c r="A85" s="401"/>
      <c r="B85" s="401"/>
      <c r="C85" s="401"/>
      <c r="D85" s="401"/>
      <c r="E85" s="401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P85" s="401"/>
      <c r="Q85" s="401"/>
    </row>
    <row r="86" spans="1:17">
      <c r="A86" s="401"/>
      <c r="B86" s="401"/>
      <c r="C86" s="401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1"/>
      <c r="Q86" s="401"/>
    </row>
    <row r="87" spans="1:17">
      <c r="A87" s="401"/>
      <c r="B87" s="401"/>
      <c r="C87" s="401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P87" s="401"/>
      <c r="Q87" s="401"/>
    </row>
    <row r="88" spans="1:17">
      <c r="A88" s="401"/>
      <c r="B88" s="401"/>
      <c r="C88" s="401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P88" s="401"/>
      <c r="Q88" s="401"/>
    </row>
    <row r="89" spans="1:17">
      <c r="A89" s="401"/>
      <c r="B89" s="401"/>
      <c r="C89" s="401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401"/>
      <c r="Q89" s="401"/>
    </row>
    <row r="90" spans="1:17">
      <c r="A90" s="401"/>
      <c r="B90" s="401"/>
      <c r="C90" s="401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</row>
    <row r="91" spans="1:17">
      <c r="A91" s="401"/>
      <c r="B91" s="401"/>
      <c r="C91" s="401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P91" s="401"/>
      <c r="Q91" s="401"/>
    </row>
    <row r="92" spans="1:17">
      <c r="A92" s="401"/>
      <c r="B92" s="401"/>
      <c r="C92" s="401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</row>
    <row r="93" spans="1:17">
      <c r="A93" s="401"/>
      <c r="B93" s="401"/>
      <c r="C93" s="401"/>
      <c r="D93" s="401"/>
      <c r="E93" s="401"/>
      <c r="F93" s="401"/>
      <c r="G93" s="401"/>
      <c r="H93" s="401"/>
      <c r="I93" s="401"/>
      <c r="J93" s="401"/>
      <c r="K93" s="401"/>
      <c r="L93" s="401"/>
      <c r="M93" s="401"/>
      <c r="N93" s="401"/>
      <c r="O93" s="401"/>
      <c r="P93" s="401"/>
      <c r="Q93" s="401"/>
    </row>
    <row r="94" spans="1:17">
      <c r="A94" s="401"/>
      <c r="B94" s="401"/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401"/>
      <c r="O94" s="401"/>
      <c r="P94" s="401"/>
      <c r="Q94" s="401"/>
    </row>
    <row r="95" spans="1:17">
      <c r="A95" s="401"/>
      <c r="B95" s="401"/>
      <c r="C95" s="401"/>
      <c r="D95" s="401"/>
      <c r="E95" s="401"/>
      <c r="F95" s="401"/>
      <c r="G95" s="401"/>
      <c r="H95" s="401"/>
      <c r="I95" s="401"/>
      <c r="J95" s="401"/>
      <c r="K95" s="401"/>
      <c r="L95" s="401"/>
      <c r="M95" s="401"/>
      <c r="N95" s="401"/>
      <c r="O95" s="401"/>
      <c r="P95" s="401"/>
      <c r="Q95" s="401"/>
    </row>
    <row r="96" spans="1:17">
      <c r="A96" s="401"/>
      <c r="B96" s="401"/>
      <c r="C96" s="401"/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P96" s="401"/>
      <c r="Q96" s="401"/>
    </row>
    <row r="97" spans="1:17">
      <c r="A97" s="401"/>
      <c r="B97" s="401"/>
      <c r="C97" s="401"/>
      <c r="D97" s="401"/>
      <c r="E97" s="401"/>
      <c r="F97" s="401"/>
      <c r="G97" s="401"/>
      <c r="H97" s="401"/>
      <c r="I97" s="401"/>
      <c r="J97" s="401"/>
      <c r="K97" s="401"/>
      <c r="L97" s="401"/>
      <c r="M97" s="401"/>
      <c r="N97" s="401"/>
      <c r="O97" s="401"/>
      <c r="P97" s="401"/>
      <c r="Q97" s="401"/>
    </row>
    <row r="98" spans="1:17">
      <c r="A98" s="401"/>
      <c r="B98" s="401"/>
      <c r="C98" s="401"/>
      <c r="D98" s="401"/>
      <c r="E98" s="401"/>
      <c r="F98" s="401"/>
      <c r="G98" s="401"/>
      <c r="H98" s="401"/>
      <c r="I98" s="401"/>
      <c r="J98" s="401"/>
      <c r="K98" s="401"/>
      <c r="L98" s="401"/>
      <c r="M98" s="401"/>
      <c r="N98" s="401"/>
      <c r="O98" s="401"/>
      <c r="P98" s="401"/>
      <c r="Q98" s="401"/>
    </row>
    <row r="99" spans="1:17">
      <c r="A99" s="401"/>
      <c r="B99" s="401"/>
      <c r="C99" s="401"/>
      <c r="D99" s="401"/>
      <c r="E99" s="401"/>
      <c r="F99" s="401"/>
      <c r="G99" s="401"/>
      <c r="H99" s="401"/>
      <c r="I99" s="401"/>
      <c r="J99" s="401"/>
      <c r="K99" s="401"/>
      <c r="L99" s="401"/>
      <c r="M99" s="401"/>
      <c r="N99" s="401"/>
      <c r="O99" s="401"/>
      <c r="P99" s="401"/>
      <c r="Q99" s="401"/>
    </row>
    <row r="100" spans="1:17">
      <c r="A100" s="401"/>
      <c r="B100" s="401"/>
      <c r="C100" s="401"/>
      <c r="D100" s="401"/>
      <c r="E100" s="401"/>
      <c r="F100" s="401"/>
      <c r="G100" s="401"/>
      <c r="H100" s="401"/>
      <c r="I100" s="401"/>
      <c r="J100" s="401"/>
      <c r="K100" s="401"/>
      <c r="L100" s="401"/>
      <c r="M100" s="401"/>
      <c r="N100" s="401"/>
      <c r="O100" s="401"/>
      <c r="P100" s="401"/>
      <c r="Q100" s="401"/>
    </row>
    <row r="101" spans="1:17">
      <c r="A101" s="401"/>
      <c r="B101" s="401"/>
      <c r="C101" s="401"/>
      <c r="D101" s="401"/>
      <c r="E101" s="401"/>
      <c r="F101" s="401"/>
      <c r="G101" s="401"/>
      <c r="H101" s="401"/>
      <c r="I101" s="401"/>
      <c r="J101" s="401"/>
      <c r="K101" s="401"/>
      <c r="L101" s="401"/>
      <c r="M101" s="401"/>
      <c r="N101" s="401"/>
      <c r="O101" s="401"/>
      <c r="P101" s="401"/>
      <c r="Q101" s="401"/>
    </row>
    <row r="102" spans="1:17">
      <c r="A102" s="401"/>
      <c r="B102" s="401"/>
      <c r="C102" s="401"/>
      <c r="D102" s="401"/>
      <c r="E102" s="401"/>
      <c r="F102" s="401"/>
      <c r="G102" s="401"/>
      <c r="H102" s="401"/>
      <c r="I102" s="401"/>
      <c r="J102" s="401"/>
      <c r="K102" s="401"/>
      <c r="L102" s="401"/>
      <c r="M102" s="401"/>
      <c r="N102" s="401"/>
      <c r="O102" s="401"/>
      <c r="P102" s="401"/>
      <c r="Q102" s="401"/>
    </row>
    <row r="103" spans="1:17">
      <c r="A103" s="401"/>
      <c r="B103" s="401"/>
      <c r="C103" s="401"/>
      <c r="D103" s="401"/>
      <c r="E103" s="401"/>
      <c r="F103" s="401"/>
      <c r="G103" s="401"/>
      <c r="H103" s="401"/>
      <c r="I103" s="401"/>
      <c r="J103" s="401"/>
      <c r="K103" s="401"/>
      <c r="L103" s="401"/>
      <c r="M103" s="401"/>
      <c r="N103" s="401"/>
      <c r="O103" s="401"/>
      <c r="P103" s="401"/>
      <c r="Q103" s="401"/>
    </row>
    <row r="104" spans="1:17">
      <c r="A104" s="401"/>
      <c r="B104" s="401"/>
      <c r="C104" s="401"/>
      <c r="D104" s="401"/>
      <c r="E104" s="401"/>
      <c r="F104" s="401"/>
      <c r="G104" s="401"/>
      <c r="H104" s="401"/>
      <c r="I104" s="401"/>
      <c r="J104" s="401"/>
      <c r="K104" s="401"/>
      <c r="L104" s="401"/>
      <c r="M104" s="401"/>
      <c r="N104" s="401"/>
      <c r="O104" s="401"/>
      <c r="P104" s="401"/>
      <c r="Q104" s="401"/>
    </row>
    <row r="105" spans="1:17">
      <c r="A105" s="401"/>
      <c r="B105" s="401"/>
      <c r="C105" s="401"/>
      <c r="D105" s="401"/>
      <c r="E105" s="401"/>
      <c r="F105" s="401"/>
      <c r="G105" s="401"/>
      <c r="H105" s="401"/>
      <c r="I105" s="401"/>
      <c r="J105" s="401"/>
      <c r="K105" s="401"/>
      <c r="L105" s="401"/>
      <c r="M105" s="401"/>
      <c r="N105" s="401"/>
      <c r="O105" s="401"/>
      <c r="P105" s="401"/>
      <c r="Q105" s="401"/>
    </row>
    <row r="106" spans="1:17">
      <c r="A106" s="401"/>
      <c r="B106" s="401"/>
      <c r="C106" s="401"/>
      <c r="D106" s="401"/>
      <c r="E106" s="401"/>
      <c r="F106" s="401"/>
      <c r="G106" s="401"/>
      <c r="H106" s="401"/>
      <c r="I106" s="401"/>
      <c r="J106" s="401"/>
      <c r="K106" s="401"/>
      <c r="L106" s="401"/>
      <c r="M106" s="401"/>
      <c r="N106" s="401"/>
      <c r="O106" s="401"/>
      <c r="P106" s="401"/>
      <c r="Q106" s="401"/>
    </row>
    <row r="107" spans="1:17">
      <c r="A107" s="401"/>
      <c r="B107" s="401"/>
      <c r="C107" s="401"/>
      <c r="D107" s="401"/>
      <c r="E107" s="401"/>
      <c r="F107" s="401"/>
      <c r="G107" s="401"/>
      <c r="H107" s="401"/>
      <c r="I107" s="401"/>
      <c r="J107" s="401"/>
      <c r="K107" s="401"/>
      <c r="L107" s="401"/>
      <c r="M107" s="401"/>
      <c r="N107" s="401"/>
      <c r="O107" s="401"/>
      <c r="P107" s="401"/>
      <c r="Q107" s="401"/>
    </row>
    <row r="108" spans="1:17">
      <c r="A108" s="401"/>
      <c r="B108" s="401"/>
      <c r="C108" s="401"/>
      <c r="D108" s="401"/>
      <c r="E108" s="401"/>
      <c r="F108" s="401"/>
      <c r="G108" s="401"/>
      <c r="H108" s="401"/>
      <c r="I108" s="401"/>
      <c r="J108" s="401"/>
      <c r="K108" s="401"/>
      <c r="L108" s="401"/>
      <c r="M108" s="401"/>
      <c r="N108" s="401"/>
      <c r="O108" s="401"/>
      <c r="P108" s="401"/>
      <c r="Q108" s="401"/>
    </row>
    <row r="109" spans="1:17">
      <c r="A109" s="401"/>
      <c r="B109" s="401"/>
      <c r="C109" s="401"/>
      <c r="D109" s="401"/>
      <c r="E109" s="401"/>
      <c r="F109" s="401"/>
      <c r="G109" s="401"/>
      <c r="H109" s="401"/>
      <c r="I109" s="401"/>
      <c r="J109" s="401"/>
      <c r="K109" s="401"/>
      <c r="L109" s="401"/>
      <c r="M109" s="401"/>
      <c r="N109" s="401"/>
      <c r="O109" s="401"/>
      <c r="P109" s="401"/>
      <c r="Q109" s="401"/>
    </row>
    <row r="110" spans="1:17">
      <c r="A110" s="401"/>
      <c r="B110" s="401"/>
      <c r="C110" s="401"/>
      <c r="D110" s="401"/>
      <c r="E110" s="401"/>
      <c r="F110" s="401"/>
      <c r="G110" s="401"/>
      <c r="H110" s="401"/>
      <c r="I110" s="401"/>
      <c r="J110" s="401"/>
      <c r="K110" s="401"/>
      <c r="L110" s="401"/>
      <c r="M110" s="401"/>
      <c r="N110" s="401"/>
      <c r="O110" s="401"/>
      <c r="P110" s="401"/>
      <c r="Q110" s="401"/>
    </row>
    <row r="111" spans="1:17">
      <c r="A111" s="401"/>
      <c r="B111" s="401"/>
      <c r="C111" s="401"/>
      <c r="D111" s="401"/>
      <c r="E111" s="401"/>
      <c r="F111" s="401"/>
      <c r="G111" s="401"/>
      <c r="H111" s="401"/>
      <c r="I111" s="401"/>
      <c r="J111" s="401"/>
      <c r="K111" s="401"/>
      <c r="L111" s="401"/>
      <c r="M111" s="401"/>
      <c r="N111" s="401"/>
      <c r="O111" s="401"/>
      <c r="P111" s="401"/>
      <c r="Q111" s="401"/>
    </row>
    <row r="112" spans="1:17">
      <c r="A112" s="401"/>
      <c r="B112" s="401"/>
      <c r="C112" s="401"/>
      <c r="D112" s="401"/>
      <c r="E112" s="401"/>
      <c r="F112" s="401"/>
      <c r="G112" s="401"/>
      <c r="H112" s="401"/>
      <c r="I112" s="401"/>
      <c r="J112" s="401"/>
      <c r="K112" s="401"/>
      <c r="L112" s="401"/>
      <c r="M112" s="401"/>
      <c r="N112" s="401"/>
      <c r="O112" s="401"/>
      <c r="P112" s="401"/>
      <c r="Q112" s="401"/>
    </row>
    <row r="113" spans="1:17">
      <c r="A113" s="401"/>
      <c r="B113" s="401"/>
      <c r="C113" s="401"/>
      <c r="D113" s="401"/>
      <c r="E113" s="401"/>
      <c r="F113" s="401"/>
      <c r="G113" s="401"/>
      <c r="H113" s="401"/>
      <c r="I113" s="401"/>
      <c r="J113" s="401"/>
      <c r="K113" s="401"/>
      <c r="L113" s="401"/>
      <c r="M113" s="401"/>
      <c r="N113" s="401"/>
      <c r="O113" s="401"/>
      <c r="P113" s="401"/>
      <c r="Q113" s="401"/>
    </row>
    <row r="114" spans="1:17">
      <c r="A114" s="401"/>
      <c r="B114" s="401"/>
      <c r="C114" s="401"/>
      <c r="D114" s="401"/>
      <c r="E114" s="401"/>
      <c r="F114" s="401"/>
      <c r="G114" s="401"/>
      <c r="H114" s="401"/>
      <c r="I114" s="401"/>
      <c r="J114" s="401"/>
      <c r="K114" s="401"/>
      <c r="L114" s="401"/>
      <c r="M114" s="401"/>
      <c r="N114" s="401"/>
      <c r="O114" s="401"/>
      <c r="P114" s="401"/>
      <c r="Q114" s="401"/>
    </row>
    <row r="115" spans="1:17">
      <c r="A115" s="401"/>
      <c r="B115" s="401"/>
      <c r="C115" s="401"/>
      <c r="D115" s="401"/>
      <c r="E115" s="401"/>
      <c r="F115" s="401"/>
      <c r="G115" s="401"/>
      <c r="H115" s="401"/>
      <c r="I115" s="401"/>
      <c r="J115" s="401"/>
      <c r="K115" s="401"/>
      <c r="L115" s="401"/>
      <c r="M115" s="401"/>
      <c r="N115" s="401"/>
      <c r="O115" s="401"/>
      <c r="P115" s="401"/>
      <c r="Q115" s="401"/>
    </row>
    <row r="116" spans="1:17">
      <c r="A116" s="401"/>
      <c r="B116" s="401"/>
      <c r="C116" s="401"/>
      <c r="D116" s="401"/>
      <c r="E116" s="401"/>
      <c r="F116" s="401"/>
      <c r="G116" s="401"/>
      <c r="H116" s="401"/>
      <c r="I116" s="401"/>
      <c r="J116" s="401"/>
      <c r="K116" s="401"/>
      <c r="L116" s="401"/>
      <c r="M116" s="401"/>
      <c r="N116" s="401"/>
      <c r="O116" s="401"/>
      <c r="P116" s="401"/>
      <c r="Q116" s="401"/>
    </row>
    <row r="117" spans="1:17">
      <c r="A117" s="401"/>
      <c r="B117" s="401"/>
      <c r="C117" s="401"/>
      <c r="D117" s="401"/>
      <c r="E117" s="401"/>
      <c r="F117" s="401"/>
      <c r="G117" s="401"/>
      <c r="H117" s="401"/>
      <c r="I117" s="401"/>
      <c r="J117" s="401"/>
      <c r="K117" s="401"/>
      <c r="L117" s="401"/>
      <c r="M117" s="401"/>
      <c r="N117" s="401"/>
      <c r="O117" s="401"/>
      <c r="P117" s="401"/>
      <c r="Q117" s="401"/>
    </row>
    <row r="118" spans="1:17">
      <c r="A118" s="401"/>
      <c r="B118" s="401"/>
      <c r="C118" s="401"/>
      <c r="D118" s="401"/>
      <c r="E118" s="401"/>
      <c r="F118" s="401"/>
      <c r="G118" s="401"/>
      <c r="H118" s="401"/>
      <c r="I118" s="401"/>
      <c r="J118" s="401"/>
      <c r="K118" s="401"/>
      <c r="L118" s="401"/>
      <c r="M118" s="401"/>
      <c r="N118" s="401"/>
      <c r="O118" s="401"/>
      <c r="P118" s="401"/>
      <c r="Q118" s="401"/>
    </row>
    <row r="119" spans="1:17">
      <c r="A119" s="401"/>
      <c r="B119" s="401"/>
      <c r="C119" s="401"/>
      <c r="D119" s="401"/>
      <c r="E119" s="401"/>
      <c r="F119" s="401"/>
      <c r="G119" s="401"/>
      <c r="H119" s="401"/>
      <c r="I119" s="401"/>
      <c r="J119" s="401"/>
      <c r="K119" s="401"/>
      <c r="L119" s="401"/>
      <c r="M119" s="401"/>
      <c r="N119" s="401"/>
      <c r="O119" s="401"/>
      <c r="P119" s="401"/>
      <c r="Q119" s="401"/>
    </row>
    <row r="120" spans="1:17">
      <c r="A120" s="401"/>
      <c r="B120" s="401"/>
      <c r="C120" s="401"/>
      <c r="D120" s="401"/>
      <c r="E120" s="401"/>
      <c r="F120" s="401"/>
      <c r="G120" s="401"/>
      <c r="H120" s="401"/>
      <c r="I120" s="401"/>
      <c r="J120" s="401"/>
      <c r="K120" s="401"/>
      <c r="L120" s="401"/>
      <c r="M120" s="401"/>
      <c r="N120" s="401"/>
      <c r="O120" s="401"/>
      <c r="P120" s="401"/>
      <c r="Q120" s="401"/>
    </row>
    <row r="121" spans="1:17">
      <c r="A121" s="401"/>
      <c r="B121" s="401"/>
      <c r="C121" s="401"/>
      <c r="D121" s="401"/>
      <c r="E121" s="401"/>
      <c r="F121" s="401"/>
      <c r="G121" s="401"/>
      <c r="H121" s="401"/>
      <c r="I121" s="401"/>
      <c r="J121" s="401"/>
      <c r="K121" s="401"/>
      <c r="L121" s="401"/>
      <c r="M121" s="401"/>
      <c r="N121" s="401"/>
      <c r="O121" s="401"/>
      <c r="P121" s="401"/>
      <c r="Q121" s="401"/>
    </row>
    <row r="122" spans="1:17">
      <c r="A122" s="401"/>
      <c r="B122" s="401"/>
      <c r="C122" s="401"/>
      <c r="D122" s="401"/>
      <c r="E122" s="401"/>
      <c r="F122" s="401"/>
      <c r="G122" s="401"/>
      <c r="H122" s="401"/>
      <c r="I122" s="401"/>
      <c r="J122" s="401"/>
      <c r="K122" s="401"/>
      <c r="L122" s="401"/>
      <c r="M122" s="401"/>
      <c r="N122" s="401"/>
      <c r="O122" s="401"/>
      <c r="P122" s="401"/>
      <c r="Q122" s="401"/>
    </row>
    <row r="123" spans="1:17">
      <c r="A123" s="401"/>
      <c r="B123" s="401"/>
      <c r="C123" s="401"/>
      <c r="D123" s="401"/>
      <c r="E123" s="401"/>
      <c r="F123" s="401"/>
      <c r="G123" s="401"/>
      <c r="H123" s="401"/>
      <c r="I123" s="401"/>
      <c r="J123" s="401"/>
      <c r="K123" s="401"/>
      <c r="L123" s="401"/>
      <c r="M123" s="401"/>
      <c r="N123" s="401"/>
      <c r="O123" s="401"/>
      <c r="P123" s="401"/>
      <c r="Q123" s="401"/>
    </row>
    <row r="124" spans="1:17">
      <c r="A124" s="401"/>
      <c r="B124" s="401"/>
      <c r="C124" s="401"/>
      <c r="D124" s="401"/>
      <c r="E124" s="401"/>
      <c r="F124" s="401"/>
      <c r="G124" s="401"/>
      <c r="H124" s="401"/>
      <c r="I124" s="401"/>
      <c r="J124" s="401"/>
      <c r="K124" s="401"/>
      <c r="L124" s="401"/>
      <c r="M124" s="401"/>
      <c r="N124" s="401"/>
      <c r="O124" s="401"/>
      <c r="P124" s="401"/>
      <c r="Q124" s="401"/>
    </row>
    <row r="125" spans="1:17">
      <c r="A125" s="401"/>
      <c r="B125" s="401"/>
      <c r="C125" s="401"/>
      <c r="D125" s="401"/>
      <c r="E125" s="401"/>
      <c r="F125" s="401"/>
      <c r="G125" s="401"/>
      <c r="H125" s="401"/>
      <c r="I125" s="401"/>
      <c r="J125" s="401"/>
      <c r="K125" s="401"/>
      <c r="L125" s="401"/>
      <c r="M125" s="401"/>
      <c r="N125" s="401"/>
      <c r="O125" s="401"/>
      <c r="P125" s="401"/>
      <c r="Q125" s="401"/>
    </row>
  </sheetData>
  <mergeCells count="2">
    <mergeCell ref="B1:Q1"/>
    <mergeCell ref="B2:Q2"/>
  </mergeCells>
  <phoneticPr fontId="39" type="noConversion"/>
  <pageMargins left="0.23622047244094491" right="0.19685039370078741" top="0.19685039370078741" bottom="0.19685039370078741" header="0.27559055118110237" footer="0.19685039370078741"/>
  <pageSetup paperSize="9" scale="80" orientation="landscape" r:id="rId1"/>
  <headerFooter alignWithMargins="0"/>
  <ignoredErrors>
    <ignoredError sqref="H25:Q25 K23:L23 N23:Q23 F15:Q15 J26:Q26 I13:Q13 B57:F57 B24:Q24 E16:Q17 B53:F54 B6:Q6 E31 D43 B52 B43:C46 K4:N4 P4:Q4 G7:Q7 B11:Q11 F8:Q8 K10:Q10 B15:D17 E20:Q21 L18:Q18 D21 H19:Q19 B26:F27 B48:C51 B55:D55 D58:F58 B36:C36 B28:C34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1402"/>
  <sheetViews>
    <sheetView zoomScaleNormal="100" workbookViewId="0">
      <pane ySplit="1" topLeftCell="A2" activePane="bottomLeft" state="frozen"/>
      <selection pane="bottomLeft"/>
    </sheetView>
  </sheetViews>
  <sheetFormatPr defaultRowHeight="12.5"/>
  <cols>
    <col min="1" max="1" width="12.90625" style="747" customWidth="1"/>
    <col min="2" max="2" width="10.453125" style="343" hidden="1" customWidth="1"/>
    <col min="3" max="4" width="9.90625" style="343" hidden="1" customWidth="1"/>
    <col min="5" max="5" width="9.90625" style="343" customWidth="1"/>
    <col min="6" max="6" width="9.1796875" style="343" customWidth="1"/>
    <col min="7" max="7" width="11" style="1030" customWidth="1"/>
    <col min="8" max="8" width="34.81640625" style="343" customWidth="1"/>
    <col min="9" max="9" width="9.453125" style="684" customWidth="1"/>
    <col min="10" max="10" width="7.54296875" style="150" customWidth="1"/>
    <col min="11" max="11" width="9.81640625" style="447" customWidth="1"/>
    <col min="12" max="12" width="19.81640625" style="561" customWidth="1"/>
    <col min="13" max="13" width="20.1796875" style="167" customWidth="1"/>
    <col min="14" max="14" width="9.54296875" style="2056" customWidth="1"/>
    <col min="15" max="15" width="14.36328125" style="762" customWidth="1"/>
    <col min="16" max="16" width="12.453125" customWidth="1"/>
    <col min="17" max="17" width="8.7265625" style="167"/>
  </cols>
  <sheetData>
    <row r="1" spans="1:16" ht="26.5" thickBot="1">
      <c r="A1" s="2380" t="s">
        <v>3565</v>
      </c>
      <c r="B1" s="864" t="s">
        <v>1292</v>
      </c>
      <c r="C1" s="865" t="s">
        <v>2712</v>
      </c>
      <c r="D1" s="865" t="s">
        <v>3284</v>
      </c>
      <c r="E1" s="865" t="s">
        <v>1292</v>
      </c>
      <c r="F1" s="2381" t="s">
        <v>2712</v>
      </c>
      <c r="G1" s="2382" t="s">
        <v>3284</v>
      </c>
      <c r="H1" s="2381" t="s">
        <v>5551</v>
      </c>
      <c r="I1" s="2383" t="s">
        <v>5552</v>
      </c>
      <c r="J1" s="2381" t="s">
        <v>5553</v>
      </c>
      <c r="K1" s="866" t="s">
        <v>1305</v>
      </c>
      <c r="L1" s="2384" t="s">
        <v>2506</v>
      </c>
      <c r="M1" s="2385" t="s">
        <v>2507</v>
      </c>
      <c r="N1" s="2386" t="s">
        <v>3732</v>
      </c>
      <c r="O1" s="2385" t="s">
        <v>4644</v>
      </c>
      <c r="P1" s="2385" t="s">
        <v>5140</v>
      </c>
    </row>
    <row r="2" spans="1:16" ht="13" thickTop="1">
      <c r="A2" s="747">
        <v>4332202410</v>
      </c>
      <c r="B2" s="343">
        <f>VLOOKUP($A2,'1.1. El. rutylowe'!$A$4:$M$208,12,FALSE)</f>
        <v>47.008333333333326</v>
      </c>
      <c r="C2" s="343">
        <f>VLOOKUP($A2,'1.1. El. rutylowe'!$A$4:$M$208,11,FALSE)</f>
        <v>564.09999999999991</v>
      </c>
      <c r="D2" s="343">
        <v>0</v>
      </c>
      <c r="E2" s="343">
        <v>47.008333333333297</v>
      </c>
      <c r="F2" s="343">
        <v>564.09999999999991</v>
      </c>
      <c r="G2" s="1030">
        <v>0</v>
      </c>
      <c r="H2" s="471" t="s">
        <v>1715</v>
      </c>
      <c r="I2" s="683">
        <v>200</v>
      </c>
      <c r="J2" s="608" t="s">
        <v>2874</v>
      </c>
      <c r="K2" s="447">
        <v>12</v>
      </c>
      <c r="L2" s="561" t="s">
        <v>1716</v>
      </c>
      <c r="M2" s="167" t="s">
        <v>2513</v>
      </c>
      <c r="N2" s="2055">
        <f>'Spis treści'!$D$69/100</f>
        <v>0</v>
      </c>
      <c r="O2" s="150">
        <v>83111000</v>
      </c>
      <c r="P2" s="6">
        <v>12</v>
      </c>
    </row>
    <row r="3" spans="1:16">
      <c r="A3" s="747">
        <v>4332253400</v>
      </c>
      <c r="B3" s="343">
        <f>VLOOKUP($A3,'1.1. El. rutylowe'!$A$4:$M$208,12,FALSE)</f>
        <v>42.054861111111101</v>
      </c>
      <c r="C3" s="343">
        <f>VLOOKUP($A3,'1.1. El. rutylowe'!$A$4:$M$208,11,FALSE)</f>
        <v>605.58999999999992</v>
      </c>
      <c r="D3" s="343">
        <v>0</v>
      </c>
      <c r="E3" s="343">
        <v>42.054861111111101</v>
      </c>
      <c r="F3" s="343">
        <v>605.58999999999992</v>
      </c>
      <c r="G3" s="1030">
        <v>0</v>
      </c>
      <c r="H3" s="471" t="s">
        <v>1717</v>
      </c>
      <c r="I3" s="683">
        <v>200</v>
      </c>
      <c r="J3" s="608" t="s">
        <v>2874</v>
      </c>
      <c r="K3" s="447">
        <v>14.4</v>
      </c>
      <c r="L3" s="561" t="s">
        <v>1718</v>
      </c>
      <c r="M3" s="167" t="s">
        <v>2514</v>
      </c>
      <c r="N3" s="2055">
        <f>'Spis treści'!$D$69/100</f>
        <v>0</v>
      </c>
      <c r="O3" s="150">
        <v>83111000</v>
      </c>
      <c r="P3" s="6">
        <v>14.4</v>
      </c>
    </row>
    <row r="4" spans="1:16">
      <c r="A4" s="747">
        <v>4332323400</v>
      </c>
      <c r="B4" s="343">
        <f>VLOOKUP($A4,'1.1. El. rutylowe'!$A$4:$M$208,12,FALSE)</f>
        <v>36.29060283687943</v>
      </c>
      <c r="C4" s="343">
        <f>VLOOKUP($A4,'1.1. El. rutylowe'!$A$4:$M$208,11,FALSE)</f>
        <v>511.69749999999999</v>
      </c>
      <c r="D4" s="343">
        <v>0</v>
      </c>
      <c r="E4" s="343">
        <v>36.29060283687943</v>
      </c>
      <c r="F4" s="343">
        <v>511.69749999999999</v>
      </c>
      <c r="G4" s="1030">
        <v>0</v>
      </c>
      <c r="H4" s="471" t="s">
        <v>1719</v>
      </c>
      <c r="I4" s="683">
        <v>200</v>
      </c>
      <c r="J4" s="608" t="s">
        <v>2874</v>
      </c>
      <c r="K4" s="447">
        <v>14.1</v>
      </c>
      <c r="L4" s="561" t="s">
        <v>1720</v>
      </c>
      <c r="M4" s="167" t="s">
        <v>2515</v>
      </c>
      <c r="N4" s="2055">
        <f>'Spis treści'!$D$69/100</f>
        <v>0</v>
      </c>
      <c r="O4" s="150">
        <v>83111000</v>
      </c>
      <c r="P4" s="6">
        <v>14.1</v>
      </c>
    </row>
    <row r="5" spans="1:16">
      <c r="A5" s="747">
        <v>4332403400</v>
      </c>
      <c r="B5" s="343">
        <f>VLOOKUP($A5,'1.1. El. rutylowe'!$A$4:$M$208,12,FALSE)</f>
        <v>35.764583333333334</v>
      </c>
      <c r="C5" s="343">
        <f>VLOOKUP($A5,'1.1. El. rutylowe'!$A$4:$M$208,11,FALSE)</f>
        <v>515.01</v>
      </c>
      <c r="D5" s="343">
        <v>0</v>
      </c>
      <c r="E5" s="343">
        <v>35.764583333333334</v>
      </c>
      <c r="F5" s="343">
        <v>515.01</v>
      </c>
      <c r="G5" s="1030">
        <v>0</v>
      </c>
      <c r="H5" s="471" t="s">
        <v>3840</v>
      </c>
      <c r="I5" s="683">
        <v>200</v>
      </c>
      <c r="J5" s="608" t="s">
        <v>2874</v>
      </c>
      <c r="K5" s="447">
        <v>14.4</v>
      </c>
      <c r="L5" s="561" t="s">
        <v>3841</v>
      </c>
      <c r="M5" s="561" t="s">
        <v>3842</v>
      </c>
      <c r="N5" s="2055">
        <f>'Spis treści'!$D$69/100</f>
        <v>0</v>
      </c>
      <c r="O5" s="765">
        <v>83111000</v>
      </c>
      <c r="P5" s="6">
        <v>14.4</v>
      </c>
    </row>
    <row r="6" spans="1:16">
      <c r="A6" s="747">
        <v>4332404400</v>
      </c>
      <c r="B6" s="343">
        <f>VLOOKUP($A6,'1.1. El. rutylowe'!$A$4:$M$208,12,FALSE)</f>
        <v>35.30777777777778</v>
      </c>
      <c r="C6" s="343">
        <f>VLOOKUP($A6,'1.1. El. rutylowe'!$A$4:$M$208,11,FALSE)</f>
        <v>635.54000000000008</v>
      </c>
      <c r="D6" s="343">
        <v>0</v>
      </c>
      <c r="E6" s="343">
        <v>35.30777777777778</v>
      </c>
      <c r="F6" s="343">
        <v>635.54000000000008</v>
      </c>
      <c r="G6" s="1030">
        <v>0</v>
      </c>
      <c r="H6" s="471" t="s">
        <v>1721</v>
      </c>
      <c r="I6" s="683">
        <v>200</v>
      </c>
      <c r="J6" s="608" t="s">
        <v>2874</v>
      </c>
      <c r="K6" s="447">
        <v>18</v>
      </c>
      <c r="L6" s="561" t="s">
        <v>1722</v>
      </c>
      <c r="M6" s="167" t="s">
        <v>2516</v>
      </c>
      <c r="N6" s="2055">
        <f>'Spis treści'!$D$69/100</f>
        <v>0</v>
      </c>
      <c r="O6" s="150">
        <v>83111000</v>
      </c>
      <c r="P6" s="6">
        <v>18</v>
      </c>
    </row>
    <row r="7" spans="1:16">
      <c r="A7" s="747">
        <v>4332504400</v>
      </c>
      <c r="B7" s="343">
        <f>VLOOKUP($A7,'1.1. El. rutylowe'!$A$4:$M$208,12,FALSE)</f>
        <v>33.752956989247309</v>
      </c>
      <c r="C7" s="343">
        <f>VLOOKUP($A7,'1.1. El. rutylowe'!$A$4:$M$208,11,FALSE)</f>
        <v>627.80499999999995</v>
      </c>
      <c r="D7" s="343">
        <v>0</v>
      </c>
      <c r="E7" s="343">
        <v>33.752956989247309</v>
      </c>
      <c r="F7" s="343">
        <v>627.80499999999995</v>
      </c>
      <c r="G7" s="1030">
        <v>0</v>
      </c>
      <c r="H7" s="471" t="s">
        <v>1723</v>
      </c>
      <c r="I7" s="683">
        <v>200</v>
      </c>
      <c r="J7" s="608" t="s">
        <v>2874</v>
      </c>
      <c r="K7" s="447">
        <v>18.600000000000001</v>
      </c>
      <c r="L7" s="561" t="s">
        <v>1724</v>
      </c>
      <c r="M7" s="167" t="s">
        <v>2517</v>
      </c>
      <c r="N7" s="2055">
        <f>'Spis treści'!$D$69/100</f>
        <v>0</v>
      </c>
      <c r="O7" s="150">
        <v>83111000</v>
      </c>
      <c r="P7" s="6">
        <v>18.600000000000001</v>
      </c>
    </row>
    <row r="8" spans="1:16">
      <c r="A8" s="747">
        <v>4332604400</v>
      </c>
      <c r="B8" s="343">
        <f>VLOOKUP($A8,'1.1. El. rutylowe'!$A$4:$M$208,12,FALSE)</f>
        <v>35.239814814814814</v>
      </c>
      <c r="C8" s="343">
        <f>VLOOKUP($A8,'1.1. El. rutylowe'!$A$4:$M$208,11,FALSE)</f>
        <v>570.88499999999999</v>
      </c>
      <c r="D8" s="343">
        <v>0</v>
      </c>
      <c r="E8" s="343">
        <v>35.239814814814814</v>
      </c>
      <c r="F8" s="343">
        <v>570.88499999999999</v>
      </c>
      <c r="G8" s="1030">
        <v>0</v>
      </c>
      <c r="H8" s="556" t="s">
        <v>3090</v>
      </c>
      <c r="I8" s="683">
        <v>200</v>
      </c>
      <c r="J8" s="608" t="s">
        <v>2874</v>
      </c>
      <c r="K8" s="447">
        <v>16.2</v>
      </c>
      <c r="L8" s="562" t="s">
        <v>3092</v>
      </c>
      <c r="M8" s="562" t="s">
        <v>3091</v>
      </c>
      <c r="N8" s="2055">
        <f>'Spis treści'!$D$69/100</f>
        <v>0</v>
      </c>
      <c r="O8" s="765">
        <v>83111000</v>
      </c>
      <c r="P8" s="6">
        <v>16.2</v>
      </c>
    </row>
    <row r="9" spans="1:16">
      <c r="A9" s="747">
        <v>4600162110</v>
      </c>
      <c r="B9" s="343">
        <f>VLOOKUP($A9,'1.1. El. rutylowe'!$A$4:$M$208,12,FALSE)</f>
        <v>87.877499999999998</v>
      </c>
      <c r="C9" s="343">
        <f>VLOOKUP($A9,'1.1. El. rutylowe'!$A$4:$M$208,11,FALSE)</f>
        <v>1054.53</v>
      </c>
      <c r="D9" s="343">
        <v>0</v>
      </c>
      <c r="E9" s="343">
        <v>87.877499999999998</v>
      </c>
      <c r="F9" s="343">
        <v>1054.53</v>
      </c>
      <c r="G9" s="1030">
        <v>0</v>
      </c>
      <c r="H9" s="471" t="s">
        <v>1725</v>
      </c>
      <c r="I9" s="683">
        <v>200</v>
      </c>
      <c r="J9" s="608" t="s">
        <v>2874</v>
      </c>
      <c r="K9" s="447">
        <v>12</v>
      </c>
      <c r="L9" s="561" t="s">
        <v>1726</v>
      </c>
      <c r="M9" s="167" t="s">
        <v>2518</v>
      </c>
      <c r="N9" s="2055">
        <f>'Spis treści'!$D$69/100</f>
        <v>0</v>
      </c>
      <c r="O9" s="150">
        <v>83111000</v>
      </c>
      <c r="P9" s="6">
        <v>12</v>
      </c>
    </row>
    <row r="10" spans="1:16">
      <c r="A10" s="747">
        <v>4600202410</v>
      </c>
      <c r="B10" s="343">
        <f>VLOOKUP($A10,'1.1. El. rutylowe'!$A$4:$M$208,12,FALSE)</f>
        <v>62.585317460317455</v>
      </c>
      <c r="C10" s="343">
        <f>VLOOKUP($A10,'1.1. El. rutylowe'!$A$4:$M$208,11,FALSE)</f>
        <v>788.57499999999993</v>
      </c>
      <c r="D10" s="343">
        <v>0</v>
      </c>
      <c r="E10" s="343">
        <v>62.585317460317455</v>
      </c>
      <c r="F10" s="343">
        <v>788.57499999999993</v>
      </c>
      <c r="G10" s="1030">
        <v>0</v>
      </c>
      <c r="H10" s="471" t="s">
        <v>1727</v>
      </c>
      <c r="I10" s="683">
        <v>200</v>
      </c>
      <c r="J10" s="608" t="s">
        <v>2874</v>
      </c>
      <c r="K10" s="447">
        <v>12.6</v>
      </c>
      <c r="L10" s="561" t="s">
        <v>1728</v>
      </c>
      <c r="M10" s="167" t="s">
        <v>2519</v>
      </c>
      <c r="N10" s="2055">
        <f>'Spis treści'!$D$69/100</f>
        <v>0</v>
      </c>
      <c r="O10" s="150">
        <v>83111000</v>
      </c>
      <c r="P10" s="6">
        <v>12.6</v>
      </c>
    </row>
    <row r="11" spans="1:16">
      <c r="A11" s="747">
        <v>4600253200</v>
      </c>
      <c r="B11" s="343">
        <f>VLOOKUP($A11,'1.1. El. rutylowe'!$A$4:$M$208,12,FALSE)</f>
        <v>35.968333333333334</v>
      </c>
      <c r="C11" s="343">
        <f>VLOOKUP($A11,'1.1. El. rutylowe'!$A$4:$M$208,11,FALSE)</f>
        <v>593.47749999999996</v>
      </c>
      <c r="D11" s="343">
        <v>0</v>
      </c>
      <c r="E11" s="343">
        <v>35.968333333333334</v>
      </c>
      <c r="F11" s="343">
        <v>593.47749999999996</v>
      </c>
      <c r="G11" s="1030">
        <v>0</v>
      </c>
      <c r="H11" s="471" t="s">
        <v>1729</v>
      </c>
      <c r="I11" s="683">
        <v>200</v>
      </c>
      <c r="J11" s="608" t="s">
        <v>2874</v>
      </c>
      <c r="K11" s="447">
        <v>16.5</v>
      </c>
      <c r="L11" s="561" t="s">
        <v>1730</v>
      </c>
      <c r="M11" s="167" t="s">
        <v>2520</v>
      </c>
      <c r="N11" s="2055">
        <f>'Spis treści'!$D$69/100</f>
        <v>0</v>
      </c>
      <c r="O11" s="150">
        <v>83111000</v>
      </c>
      <c r="P11" s="6">
        <v>16.5</v>
      </c>
    </row>
    <row r="12" spans="1:16">
      <c r="A12" s="748">
        <v>4600323200</v>
      </c>
      <c r="B12" s="343">
        <f>VLOOKUP($A12,'1.1. El. rutylowe'!$A$4:$M$208,12,FALSE)</f>
        <v>31.197424242424244</v>
      </c>
      <c r="C12" s="343">
        <f>VLOOKUP($A12,'1.1. El. rutylowe'!$A$4:$M$208,11,FALSE)</f>
        <v>514.75750000000005</v>
      </c>
      <c r="D12" s="343">
        <v>0</v>
      </c>
      <c r="E12" s="343">
        <v>31.197424242424244</v>
      </c>
      <c r="F12" s="343">
        <v>514.75750000000005</v>
      </c>
      <c r="G12" s="1030">
        <v>0</v>
      </c>
      <c r="H12" s="471" t="s">
        <v>1731</v>
      </c>
      <c r="I12" s="683">
        <v>200</v>
      </c>
      <c r="J12" s="608" t="s">
        <v>2874</v>
      </c>
      <c r="K12" s="447">
        <v>16.5</v>
      </c>
      <c r="L12" s="561" t="s">
        <v>1732</v>
      </c>
      <c r="M12" s="167" t="s">
        <v>2521</v>
      </c>
      <c r="N12" s="2055">
        <f>'Spis treści'!$D$69/100</f>
        <v>0</v>
      </c>
      <c r="O12" s="150">
        <v>83111000</v>
      </c>
      <c r="P12" s="6">
        <v>16.5</v>
      </c>
    </row>
    <row r="13" spans="1:16">
      <c r="A13" s="747">
        <v>4600403200</v>
      </c>
      <c r="B13" s="343">
        <f>VLOOKUP($A13,'1.1. El. rutylowe'!$A$4:$M$208,12,FALSE)</f>
        <v>30.192901234567898</v>
      </c>
      <c r="C13" s="343">
        <f>VLOOKUP($A13,'1.1. El. rutylowe'!$A$4:$M$208,11,FALSE)</f>
        <v>489.12499999999994</v>
      </c>
      <c r="D13" s="343">
        <v>0</v>
      </c>
      <c r="E13" s="343">
        <v>30.192901234567898</v>
      </c>
      <c r="F13" s="343">
        <v>489.12499999999994</v>
      </c>
      <c r="G13" s="1030">
        <v>0</v>
      </c>
      <c r="H13" s="471" t="s">
        <v>1733</v>
      </c>
      <c r="I13" s="683">
        <v>200</v>
      </c>
      <c r="J13" s="608" t="s">
        <v>2874</v>
      </c>
      <c r="K13" s="447">
        <v>16.2</v>
      </c>
      <c r="L13" s="561" t="s">
        <v>1734</v>
      </c>
      <c r="M13" s="167" t="s">
        <v>2522</v>
      </c>
      <c r="N13" s="2055">
        <f>'Spis treści'!$D$69/100</f>
        <v>0</v>
      </c>
      <c r="O13" s="150">
        <v>83111000</v>
      </c>
      <c r="P13" s="6">
        <v>16.2</v>
      </c>
    </row>
    <row r="14" spans="1:16">
      <c r="A14" s="747">
        <v>4600503200</v>
      </c>
      <c r="B14" s="343">
        <f>VLOOKUP($A14,'1.1. El. rutylowe'!$A$4:$M$208,12,FALSE)</f>
        <v>30.338636363636365</v>
      </c>
      <c r="C14" s="343">
        <f>VLOOKUP($A14,'1.1. El. rutylowe'!$A$4:$M$208,11,FALSE)</f>
        <v>500.58750000000003</v>
      </c>
      <c r="D14" s="343">
        <v>0</v>
      </c>
      <c r="E14" s="343">
        <v>30.338636363636365</v>
      </c>
      <c r="F14" s="343">
        <v>500.58750000000003</v>
      </c>
      <c r="G14" s="1030">
        <v>0</v>
      </c>
      <c r="H14" s="471" t="s">
        <v>1735</v>
      </c>
      <c r="I14" s="683">
        <v>200</v>
      </c>
      <c r="J14" s="608" t="s">
        <v>2874</v>
      </c>
      <c r="K14" s="447">
        <v>16.5</v>
      </c>
      <c r="L14" s="561" t="s">
        <v>1736</v>
      </c>
      <c r="M14" s="167" t="s">
        <v>2523</v>
      </c>
      <c r="N14" s="2055">
        <f>'Spis treści'!$D$69/100</f>
        <v>0</v>
      </c>
      <c r="O14" s="150">
        <v>83111000</v>
      </c>
      <c r="P14" s="6">
        <v>16.5</v>
      </c>
    </row>
    <row r="15" spans="1:16">
      <c r="A15" s="754">
        <v>4616202400</v>
      </c>
      <c r="B15" s="758">
        <f>VLOOKUP($A15,'1.1. El. rutylowe'!$A$4:$M$208,12,FALSE)</f>
        <v>48.035162601626013</v>
      </c>
      <c r="C15" s="758">
        <f>VLOOKUP($A15,'1.1. El. rutylowe'!$A$4:$M$208,11,FALSE)</f>
        <v>590.83249999999998</v>
      </c>
      <c r="D15" s="758">
        <v>0</v>
      </c>
      <c r="E15" s="758">
        <v>48.035162601626013</v>
      </c>
      <c r="F15" s="758">
        <v>590.83249999999998</v>
      </c>
      <c r="G15" s="758">
        <v>0</v>
      </c>
      <c r="H15" s="728" t="s">
        <v>5142</v>
      </c>
      <c r="I15" s="759">
        <v>200</v>
      </c>
      <c r="J15" s="728" t="s">
        <v>2874</v>
      </c>
      <c r="K15" s="760">
        <v>12.3</v>
      </c>
      <c r="L15" s="761" t="s">
        <v>5146</v>
      </c>
      <c r="M15" s="1340" t="s">
        <v>5147</v>
      </c>
      <c r="N15" s="2055">
        <f>'Spis treści'!$D$69/100</f>
        <v>0</v>
      </c>
      <c r="O15" s="150">
        <v>83111000</v>
      </c>
      <c r="P15" s="447">
        <v>12.3</v>
      </c>
    </row>
    <row r="16" spans="1:16">
      <c r="A16" s="754">
        <v>4616253400</v>
      </c>
      <c r="B16" s="758">
        <f>VLOOKUP($A16,'1.1. El. rutylowe'!$A$4:$M$208,12,FALSE)</f>
        <v>41.820333333333338</v>
      </c>
      <c r="C16" s="758">
        <f>VLOOKUP($A16,'1.1. El. rutylowe'!$A$4:$M$208,11,FALSE)</f>
        <v>627.30500000000006</v>
      </c>
      <c r="D16" s="758">
        <v>0</v>
      </c>
      <c r="E16" s="758">
        <v>41.820333333333338</v>
      </c>
      <c r="F16" s="758">
        <v>627.30500000000006</v>
      </c>
      <c r="G16" s="758">
        <v>0</v>
      </c>
      <c r="H16" s="728" t="s">
        <v>5143</v>
      </c>
      <c r="I16" s="759">
        <v>200</v>
      </c>
      <c r="J16" s="728" t="s">
        <v>2874</v>
      </c>
      <c r="K16" s="760">
        <v>15</v>
      </c>
      <c r="L16" s="761" t="s">
        <v>5148</v>
      </c>
      <c r="M16" s="1340" t="s">
        <v>5153</v>
      </c>
      <c r="N16" s="2055">
        <f>'Spis treści'!$D$69/100</f>
        <v>0</v>
      </c>
      <c r="O16" s="150">
        <v>83111000</v>
      </c>
      <c r="P16" s="447">
        <v>15</v>
      </c>
    </row>
    <row r="17" spans="1:16">
      <c r="A17" s="754">
        <v>4616323400</v>
      </c>
      <c r="B17" s="758">
        <f>VLOOKUP($A17,'1.1. El. rutylowe'!$A$4:$M$208,12,FALSE)</f>
        <v>39.077666666666666</v>
      </c>
      <c r="C17" s="758">
        <f>VLOOKUP($A17,'1.1. El. rutylowe'!$A$4:$M$208,11,FALSE)</f>
        <v>586.16499999999996</v>
      </c>
      <c r="D17" s="758">
        <v>0</v>
      </c>
      <c r="E17" s="758">
        <v>39.077666666666666</v>
      </c>
      <c r="F17" s="758">
        <v>586.16499999999996</v>
      </c>
      <c r="G17" s="758">
        <v>0</v>
      </c>
      <c r="H17" s="728" t="s">
        <v>5144</v>
      </c>
      <c r="I17" s="759">
        <v>200</v>
      </c>
      <c r="J17" s="728" t="s">
        <v>2874</v>
      </c>
      <c r="K17" s="760">
        <v>15</v>
      </c>
      <c r="L17" s="761" t="s">
        <v>5149</v>
      </c>
      <c r="M17" s="1340" t="s">
        <v>5150</v>
      </c>
      <c r="N17" s="2055">
        <f>'Spis treści'!$D$69/100</f>
        <v>0</v>
      </c>
      <c r="O17" s="150">
        <v>83111000</v>
      </c>
      <c r="P17" s="447">
        <v>15</v>
      </c>
    </row>
    <row r="18" spans="1:16">
      <c r="A18" s="754">
        <v>4616403400</v>
      </c>
      <c r="B18" s="758">
        <f>VLOOKUP($A18,'1.1. El. rutylowe'!$A$4:$M$208,12,FALSE)</f>
        <v>40.355666666666671</v>
      </c>
      <c r="C18" s="758">
        <f>VLOOKUP($A18,'1.1. El. rutylowe'!$A$4:$M$208,11,FALSE)</f>
        <v>605.33500000000004</v>
      </c>
      <c r="D18" s="758">
        <v>0</v>
      </c>
      <c r="E18" s="758">
        <v>40.355666666666671</v>
      </c>
      <c r="F18" s="758">
        <v>605.33500000000004</v>
      </c>
      <c r="G18" s="758">
        <v>0</v>
      </c>
      <c r="H18" s="728" t="s">
        <v>5145</v>
      </c>
      <c r="I18" s="759">
        <v>200</v>
      </c>
      <c r="J18" s="728" t="s">
        <v>2874</v>
      </c>
      <c r="K18" s="760">
        <v>15</v>
      </c>
      <c r="L18" s="761" t="s">
        <v>5151</v>
      </c>
      <c r="M18" s="1340" t="s">
        <v>5152</v>
      </c>
      <c r="N18" s="2055">
        <f>'Spis treści'!$D$69/100</f>
        <v>0</v>
      </c>
      <c r="O18" s="150">
        <v>83111000</v>
      </c>
      <c r="P18" s="447">
        <v>15</v>
      </c>
    </row>
    <row r="19" spans="1:16">
      <c r="A19" s="749" t="s">
        <v>2926</v>
      </c>
      <c r="B19" s="343">
        <f>VLOOKUP($A19,'1.1. El. rutylowe'!$A$4:$M$208,12,FALSE)</f>
        <v>48.412698412698411</v>
      </c>
      <c r="C19" s="343">
        <f>VLOOKUP($A19,'1.1. El. rutylowe'!$A$4:$M$208,11,FALSE)</f>
        <v>610</v>
      </c>
      <c r="D19" s="343">
        <v>0</v>
      </c>
      <c r="E19" s="343">
        <v>48.412698412698411</v>
      </c>
      <c r="F19" s="343">
        <v>610</v>
      </c>
      <c r="G19" s="1030">
        <v>0</v>
      </c>
      <c r="H19" s="556" t="s">
        <v>2927</v>
      </c>
      <c r="I19" s="683">
        <v>200</v>
      </c>
      <c r="J19" s="608" t="s">
        <v>2874</v>
      </c>
      <c r="K19" s="447">
        <v>12.6</v>
      </c>
      <c r="L19" s="561" t="s">
        <v>2215</v>
      </c>
      <c r="M19" s="167" t="s">
        <v>2583</v>
      </c>
      <c r="N19" s="2055">
        <f>'Spis treści'!$D$69/100</f>
        <v>0</v>
      </c>
      <c r="O19" s="150">
        <v>83111000</v>
      </c>
      <c r="P19" s="6">
        <v>12.6</v>
      </c>
    </row>
    <row r="20" spans="1:16">
      <c r="A20" s="750" t="s">
        <v>188</v>
      </c>
      <c r="B20" s="343">
        <f>VLOOKUP($A20,'1.1. El. rutylowe'!$A$4:$M$208,12,FALSE)</f>
        <v>34.681666666666665</v>
      </c>
      <c r="C20" s="343">
        <f>VLOOKUP($A20,'1.1. El. rutylowe'!$A$4:$M$208,11,FALSE)</f>
        <v>520.22500000000002</v>
      </c>
      <c r="D20" s="343">
        <v>0</v>
      </c>
      <c r="E20" s="343">
        <v>34.681666666666665</v>
      </c>
      <c r="F20" s="343">
        <v>520.22500000000002</v>
      </c>
      <c r="G20" s="1030">
        <v>0</v>
      </c>
      <c r="H20" s="471" t="s">
        <v>2216</v>
      </c>
      <c r="I20" s="683">
        <v>200</v>
      </c>
      <c r="J20" s="608" t="s">
        <v>2874</v>
      </c>
      <c r="K20" s="447">
        <v>15</v>
      </c>
      <c r="L20" s="561" t="s">
        <v>2217</v>
      </c>
      <c r="M20" s="167" t="s">
        <v>2584</v>
      </c>
      <c r="N20" s="2055">
        <f>'Spis treści'!$D$69/100</f>
        <v>0</v>
      </c>
      <c r="O20" s="150">
        <v>83111000</v>
      </c>
      <c r="P20" s="6">
        <v>15</v>
      </c>
    </row>
    <row r="21" spans="1:16">
      <c r="A21" s="751" t="s">
        <v>189</v>
      </c>
      <c r="B21" s="343">
        <f>VLOOKUP($A21,'1.1. El. rutylowe'!$A$4:$M$208,12,FALSE)</f>
        <v>31.181666666666668</v>
      </c>
      <c r="C21" s="343">
        <f>VLOOKUP($A21,'1.1. El. rutylowe'!$A$4:$M$208,11,FALSE)</f>
        <v>608.04250000000002</v>
      </c>
      <c r="D21" s="343">
        <v>0</v>
      </c>
      <c r="E21" s="343">
        <v>31.181666666666668</v>
      </c>
      <c r="F21" s="343">
        <v>608.04250000000002</v>
      </c>
      <c r="G21" s="1030">
        <v>0</v>
      </c>
      <c r="H21" s="471" t="s">
        <v>2218</v>
      </c>
      <c r="I21" s="683">
        <v>200</v>
      </c>
      <c r="J21" s="608" t="s">
        <v>2874</v>
      </c>
      <c r="K21" s="447">
        <v>19.5</v>
      </c>
      <c r="L21" s="561" t="s">
        <v>2219</v>
      </c>
      <c r="M21" s="167" t="s">
        <v>2585</v>
      </c>
      <c r="N21" s="2055">
        <f>'Spis treści'!$D$69/100</f>
        <v>0</v>
      </c>
      <c r="O21" s="150">
        <v>83111000</v>
      </c>
      <c r="P21" s="6">
        <v>19.5</v>
      </c>
    </row>
    <row r="22" spans="1:16">
      <c r="A22" s="750" t="s">
        <v>190</v>
      </c>
      <c r="B22" s="343">
        <f>VLOOKUP($A22,'1.1. El. rutylowe'!$A$4:$M$208,12,FALSE)</f>
        <v>30.798589743589737</v>
      </c>
      <c r="C22" s="343">
        <f>VLOOKUP($A22,'1.1. El. rutylowe'!$A$4:$M$208,11,FALSE)</f>
        <v>600.57249999999988</v>
      </c>
      <c r="D22" s="343">
        <v>0</v>
      </c>
      <c r="E22" s="343">
        <v>30.798589743589737</v>
      </c>
      <c r="F22" s="343">
        <v>600.57249999999988</v>
      </c>
      <c r="G22" s="1030">
        <v>0</v>
      </c>
      <c r="H22" s="471" t="s">
        <v>2220</v>
      </c>
      <c r="I22" s="683">
        <v>200</v>
      </c>
      <c r="J22" s="608" t="s">
        <v>2874</v>
      </c>
      <c r="K22" s="447">
        <v>19.5</v>
      </c>
      <c r="L22" s="561" t="s">
        <v>2221</v>
      </c>
      <c r="M22" s="167" t="s">
        <v>2586</v>
      </c>
      <c r="N22" s="2055">
        <f>'Spis treści'!$D$69/100</f>
        <v>0</v>
      </c>
      <c r="O22" s="150">
        <v>83111000</v>
      </c>
      <c r="P22" s="6">
        <v>19.5</v>
      </c>
    </row>
    <row r="23" spans="1:16">
      <c r="A23" s="747" t="s">
        <v>191</v>
      </c>
      <c r="B23" s="343">
        <f>VLOOKUP($A23,'1.1. El. rutylowe'!$A$4:$M$208,12,FALSE)</f>
        <v>30.263333333333339</v>
      </c>
      <c r="C23" s="343">
        <f>VLOOKUP($A23,'1.1. El. rutylowe'!$A$4:$M$208,11,FALSE)</f>
        <v>544.74000000000012</v>
      </c>
      <c r="D23" s="343">
        <v>0</v>
      </c>
      <c r="E23" s="343">
        <v>30.263333333333339</v>
      </c>
      <c r="F23" s="343">
        <v>544.74000000000012</v>
      </c>
      <c r="G23" s="1030">
        <v>0</v>
      </c>
      <c r="H23" s="471" t="s">
        <v>2222</v>
      </c>
      <c r="I23" s="683">
        <v>200</v>
      </c>
      <c r="J23" s="608" t="s">
        <v>2874</v>
      </c>
      <c r="K23" s="447">
        <v>18</v>
      </c>
      <c r="L23" s="561" t="s">
        <v>2223</v>
      </c>
      <c r="M23" s="167" t="s">
        <v>2587</v>
      </c>
      <c r="N23" s="2055">
        <f>'Spis treści'!$D$69/100</f>
        <v>0</v>
      </c>
      <c r="O23" s="150">
        <v>83111000</v>
      </c>
      <c r="P23" s="6">
        <v>18</v>
      </c>
    </row>
    <row r="24" spans="1:16">
      <c r="A24" s="747" t="s">
        <v>192</v>
      </c>
      <c r="B24" s="343">
        <f>VLOOKUP($A24,'1.1. El. rutylowe'!$A$4:$M$208,12,FALSE)</f>
        <v>36.133666666666663</v>
      </c>
      <c r="C24" s="343">
        <f>VLOOKUP($A24,'1.1. El. rutylowe'!$A$4:$M$208,11,FALSE)</f>
        <v>542.005</v>
      </c>
      <c r="D24" s="343">
        <v>0</v>
      </c>
      <c r="E24" s="343">
        <v>36.133666666666663</v>
      </c>
      <c r="F24" s="343">
        <v>542.005</v>
      </c>
      <c r="G24" s="1030">
        <v>0</v>
      </c>
      <c r="H24" s="471" t="s">
        <v>2224</v>
      </c>
      <c r="I24" s="683">
        <v>200</v>
      </c>
      <c r="J24" s="608" t="s">
        <v>2874</v>
      </c>
      <c r="K24" s="447">
        <v>15</v>
      </c>
      <c r="L24" s="561" t="s">
        <v>2225</v>
      </c>
      <c r="M24" s="167" t="s">
        <v>2588</v>
      </c>
      <c r="N24" s="2055">
        <f>'Spis treści'!$D$69/100</f>
        <v>0</v>
      </c>
      <c r="O24" s="150">
        <v>83111000</v>
      </c>
      <c r="P24" s="6">
        <v>15</v>
      </c>
    </row>
    <row r="25" spans="1:16">
      <c r="A25" s="747" t="s">
        <v>193</v>
      </c>
      <c r="B25" s="343">
        <f>VLOOKUP($A25,'1.1. El. rutylowe'!$A$4:$M$208,12,FALSE)</f>
        <v>31.49366666666667</v>
      </c>
      <c r="C25" s="343">
        <f>VLOOKUP($A25,'1.1. El. rutylowe'!$A$4:$M$208,11,FALSE)</f>
        <v>472.40500000000003</v>
      </c>
      <c r="D25" s="343">
        <v>0</v>
      </c>
      <c r="E25" s="343">
        <v>31.49366666666667</v>
      </c>
      <c r="F25" s="343">
        <v>472.40500000000003</v>
      </c>
      <c r="G25" s="1030">
        <v>0</v>
      </c>
      <c r="H25" s="471" t="s">
        <v>2226</v>
      </c>
      <c r="I25" s="683">
        <v>200</v>
      </c>
      <c r="J25" s="608" t="s">
        <v>2874</v>
      </c>
      <c r="K25" s="447">
        <v>15</v>
      </c>
      <c r="L25" s="561" t="s">
        <v>2227</v>
      </c>
      <c r="M25" s="167" t="s">
        <v>2589</v>
      </c>
      <c r="N25" s="2055">
        <f>'Spis treści'!$D$69/100</f>
        <v>0</v>
      </c>
      <c r="O25" s="150">
        <v>83111000</v>
      </c>
      <c r="P25" s="6">
        <v>15</v>
      </c>
    </row>
    <row r="26" spans="1:16">
      <c r="A26" s="747" t="s">
        <v>194</v>
      </c>
      <c r="B26" s="343">
        <f>VLOOKUP($A26,'1.1. El. rutylowe'!$A$4:$M$208,12,FALSE)</f>
        <v>30.509000000000004</v>
      </c>
      <c r="C26" s="343">
        <f>VLOOKUP($A26,'1.1. El. rutylowe'!$A$4:$M$208,11,FALSE)</f>
        <v>457.63500000000005</v>
      </c>
      <c r="D26" s="343">
        <v>0</v>
      </c>
      <c r="E26" s="343">
        <v>30.509000000000004</v>
      </c>
      <c r="F26" s="343">
        <v>457.63500000000005</v>
      </c>
      <c r="G26" s="1030">
        <v>0</v>
      </c>
      <c r="H26" s="471" t="s">
        <v>2228</v>
      </c>
      <c r="I26" s="683">
        <v>200</v>
      </c>
      <c r="J26" s="608" t="s">
        <v>2874</v>
      </c>
      <c r="K26" s="447">
        <v>15</v>
      </c>
      <c r="L26" s="561" t="s">
        <v>2229</v>
      </c>
      <c r="M26" s="167" t="s">
        <v>2590</v>
      </c>
      <c r="N26" s="2055">
        <f>'Spis treści'!$D$69/100</f>
        <v>0</v>
      </c>
      <c r="O26" s="150">
        <v>83111000</v>
      </c>
      <c r="P26" s="6">
        <v>15</v>
      </c>
    </row>
    <row r="27" spans="1:16">
      <c r="A27" s="747">
        <v>4659202510</v>
      </c>
      <c r="B27" s="343">
        <f>VLOOKUP($A27,'1.1. El. rutylowe'!$A$4:$M$208,12,FALSE)</f>
        <v>44.948015873015876</v>
      </c>
      <c r="C27" s="343">
        <f>VLOOKUP($A27,'1.1. El. rutylowe'!$A$4:$M$208,11,FALSE)</f>
        <v>566.34500000000003</v>
      </c>
      <c r="D27" s="343">
        <v>0</v>
      </c>
      <c r="E27" s="343">
        <v>44.948015873015876</v>
      </c>
      <c r="F27" s="343">
        <v>566.34500000000003</v>
      </c>
      <c r="G27" s="1030">
        <v>0</v>
      </c>
      <c r="H27" s="728" t="s">
        <v>4652</v>
      </c>
      <c r="I27" s="683">
        <v>200</v>
      </c>
      <c r="J27" s="608" t="s">
        <v>2874</v>
      </c>
      <c r="K27" s="447">
        <v>12.6</v>
      </c>
      <c r="L27" s="561" t="s">
        <v>4656</v>
      </c>
      <c r="M27" s="561" t="s">
        <v>4658</v>
      </c>
      <c r="N27" s="2055">
        <f>'Spis treści'!$D$69/100</f>
        <v>0</v>
      </c>
      <c r="O27" s="150">
        <v>83111000</v>
      </c>
      <c r="P27" s="6">
        <v>12.6</v>
      </c>
    </row>
    <row r="28" spans="1:16">
      <c r="A28" s="747" t="s">
        <v>4646</v>
      </c>
      <c r="B28" s="343">
        <f>VLOOKUP($A28,'1.1. El. rutylowe'!$A$4:$M$208,12,FALSE)</f>
        <v>60.67499999999999</v>
      </c>
      <c r="C28" s="343">
        <f>VLOOKUP($A28,'1.1. El. rutylowe'!$A$4:$M$208,11,FALSE)</f>
        <v>1213.4999999999998</v>
      </c>
      <c r="D28" s="343">
        <v>0</v>
      </c>
      <c r="E28" s="343">
        <v>60.67499999999999</v>
      </c>
      <c r="F28" s="343">
        <v>1213.4999999999998</v>
      </c>
      <c r="G28" s="1030">
        <v>0</v>
      </c>
      <c r="H28" s="728" t="s">
        <v>4652</v>
      </c>
      <c r="I28" s="683">
        <v>200</v>
      </c>
      <c r="J28" s="608" t="s">
        <v>2874</v>
      </c>
      <c r="K28" s="447">
        <v>20</v>
      </c>
      <c r="L28" s="761" t="s">
        <v>4657</v>
      </c>
      <c r="M28" s="561" t="s">
        <v>4659</v>
      </c>
      <c r="N28" s="2055">
        <f>'Spis treści'!$D$69/100</f>
        <v>0</v>
      </c>
      <c r="O28" s="150">
        <v>83111000</v>
      </c>
      <c r="P28" s="6">
        <v>20</v>
      </c>
    </row>
    <row r="29" spans="1:16">
      <c r="A29" s="747">
        <v>4659253510</v>
      </c>
      <c r="B29" s="343">
        <f>VLOOKUP($A29,'1.1. El. rutylowe'!$A$4:$M$208,12,FALSE)</f>
        <v>36.763666666666673</v>
      </c>
      <c r="C29" s="343">
        <f>VLOOKUP($A29,'1.1. El. rutylowe'!$A$4:$M$208,11,FALSE)</f>
        <v>551.45500000000004</v>
      </c>
      <c r="D29" s="343">
        <v>0</v>
      </c>
      <c r="E29" s="343">
        <v>36.763666666666673</v>
      </c>
      <c r="F29" s="343">
        <v>551.45500000000004</v>
      </c>
      <c r="G29" s="1030">
        <v>0</v>
      </c>
      <c r="H29" s="728" t="s">
        <v>4653</v>
      </c>
      <c r="I29" s="683">
        <v>200</v>
      </c>
      <c r="J29" s="608" t="s">
        <v>2874</v>
      </c>
      <c r="K29" s="447">
        <v>15</v>
      </c>
      <c r="L29" s="561" t="s">
        <v>4660</v>
      </c>
      <c r="M29" s="561" t="s">
        <v>4661</v>
      </c>
      <c r="N29" s="2055">
        <f>'Spis treści'!$D$69/100</f>
        <v>0</v>
      </c>
      <c r="O29" s="150">
        <v>83111000</v>
      </c>
      <c r="P29" s="6">
        <v>15</v>
      </c>
    </row>
    <row r="30" spans="1:16">
      <c r="A30" s="747" t="s">
        <v>4647</v>
      </c>
      <c r="B30" s="343">
        <f>VLOOKUP($A30,'1.1. El. rutylowe'!$A$4:$M$208,12,FALSE)</f>
        <v>39.9435</v>
      </c>
      <c r="C30" s="343">
        <f>VLOOKUP($A30,'1.1. El. rutylowe'!$A$4:$M$208,11,FALSE)</f>
        <v>798.87</v>
      </c>
      <c r="D30" s="343">
        <v>0</v>
      </c>
      <c r="E30" s="343">
        <v>39.9435</v>
      </c>
      <c r="F30" s="343">
        <v>798.87</v>
      </c>
      <c r="G30" s="1030">
        <v>0</v>
      </c>
      <c r="H30" s="728" t="s">
        <v>4653</v>
      </c>
      <c r="I30" s="683">
        <v>200</v>
      </c>
      <c r="J30" s="608" t="s">
        <v>2874</v>
      </c>
      <c r="K30" s="447">
        <v>20</v>
      </c>
      <c r="L30" s="561" t="s">
        <v>4662</v>
      </c>
      <c r="M30" s="561" t="s">
        <v>4663</v>
      </c>
      <c r="N30" s="2055">
        <f>'Spis treści'!$D$69/100</f>
        <v>0</v>
      </c>
      <c r="O30" s="150">
        <v>83111000</v>
      </c>
      <c r="P30" s="6">
        <v>20</v>
      </c>
    </row>
    <row r="31" spans="1:16">
      <c r="A31" s="747">
        <v>4659323510</v>
      </c>
      <c r="B31" s="343">
        <f>VLOOKUP($A31,'1.1. El. rutylowe'!$A$4:$M$208,12,FALSE)</f>
        <v>31.827898550724637</v>
      </c>
      <c r="C31" s="343">
        <f>VLOOKUP($A31,'1.1. El. rutylowe'!$A$4:$M$208,11,FALSE)</f>
        <v>439.22500000000002</v>
      </c>
      <c r="D31" s="343">
        <v>0</v>
      </c>
      <c r="E31" s="343">
        <v>31.827898550724637</v>
      </c>
      <c r="F31" s="343">
        <v>439.22500000000002</v>
      </c>
      <c r="G31" s="1030">
        <v>0</v>
      </c>
      <c r="H31" s="728" t="s">
        <v>4654</v>
      </c>
      <c r="I31" s="683">
        <v>200</v>
      </c>
      <c r="J31" s="608" t="s">
        <v>2874</v>
      </c>
      <c r="K31" s="447">
        <v>13.8</v>
      </c>
      <c r="L31" s="561" t="s">
        <v>4664</v>
      </c>
      <c r="M31" s="561" t="s">
        <v>4665</v>
      </c>
      <c r="N31" s="2055">
        <f>'Spis treści'!$D$69/100</f>
        <v>0</v>
      </c>
      <c r="O31" s="150">
        <v>83111000</v>
      </c>
      <c r="P31" s="6">
        <v>13.8</v>
      </c>
    </row>
    <row r="32" spans="1:16">
      <c r="A32" s="747" t="s">
        <v>4648</v>
      </c>
      <c r="B32" s="343">
        <f>VLOOKUP($A32,'1.1. El. rutylowe'!$A$4:$M$208,12,FALSE)</f>
        <v>35.174999999999997</v>
      </c>
      <c r="C32" s="343">
        <f>VLOOKUP($A32,'1.1. El. rutylowe'!$A$4:$M$208,11,FALSE)</f>
        <v>703.49999999999989</v>
      </c>
      <c r="D32" s="343">
        <v>0</v>
      </c>
      <c r="E32" s="343">
        <v>35.174999999999997</v>
      </c>
      <c r="F32" s="343">
        <v>703.49999999999989</v>
      </c>
      <c r="G32" s="1030">
        <v>0</v>
      </c>
      <c r="H32" s="728" t="s">
        <v>4654</v>
      </c>
      <c r="I32" s="683">
        <v>200</v>
      </c>
      <c r="J32" s="608" t="s">
        <v>2874</v>
      </c>
      <c r="K32" s="447">
        <v>20</v>
      </c>
      <c r="L32" s="561" t="s">
        <v>4666</v>
      </c>
      <c r="M32" s="561" t="s">
        <v>4667</v>
      </c>
      <c r="N32" s="2055">
        <f>'Spis treści'!$D$69/100</f>
        <v>0</v>
      </c>
      <c r="O32" s="150">
        <v>83111000</v>
      </c>
      <c r="P32" s="6">
        <v>20</v>
      </c>
    </row>
    <row r="33" spans="1:16">
      <c r="A33" s="747">
        <v>4659403510</v>
      </c>
      <c r="B33" s="343">
        <f>VLOOKUP($A33,'1.1. El. rutylowe'!$A$4:$M$208,12,FALSE)</f>
        <v>31.238194444444446</v>
      </c>
      <c r="C33" s="343">
        <f>VLOOKUP($A33,'1.1. El. rutylowe'!$A$4:$M$208,11,FALSE)</f>
        <v>449.83000000000004</v>
      </c>
      <c r="D33" s="343">
        <v>0</v>
      </c>
      <c r="E33" s="343">
        <v>31.238194444444446</v>
      </c>
      <c r="F33" s="343">
        <v>449.83000000000004</v>
      </c>
      <c r="G33" s="1030">
        <v>0</v>
      </c>
      <c r="H33" s="728" t="s">
        <v>4655</v>
      </c>
      <c r="I33" s="683">
        <v>200</v>
      </c>
      <c r="J33" s="608" t="s">
        <v>2874</v>
      </c>
      <c r="K33" s="447">
        <v>14.4</v>
      </c>
      <c r="L33" s="561" t="s">
        <v>4668</v>
      </c>
      <c r="M33" s="561" t="s">
        <v>4669</v>
      </c>
      <c r="N33" s="2055">
        <f>'Spis treści'!$D$69/100</f>
        <v>0</v>
      </c>
      <c r="O33" s="150">
        <v>83111000</v>
      </c>
      <c r="P33" s="6">
        <v>14.4</v>
      </c>
    </row>
    <row r="34" spans="1:16">
      <c r="A34" s="747" t="s">
        <v>4649</v>
      </c>
      <c r="B34" s="343">
        <f>VLOOKUP($A34,'1.1. El. rutylowe'!$A$4:$M$208,12,FALSE)</f>
        <v>37.174999999999997</v>
      </c>
      <c r="C34" s="343">
        <f>VLOOKUP($A34,'1.1. El. rutylowe'!$A$4:$M$208,11,FALSE)</f>
        <v>743.49999999999989</v>
      </c>
      <c r="D34" s="343">
        <v>0</v>
      </c>
      <c r="E34" s="343">
        <v>37.174999999999997</v>
      </c>
      <c r="F34" s="343">
        <v>743.49999999999989</v>
      </c>
      <c r="G34" s="1030">
        <v>0</v>
      </c>
      <c r="H34" s="728" t="s">
        <v>4655</v>
      </c>
      <c r="I34" s="683">
        <v>200</v>
      </c>
      <c r="J34" s="608" t="s">
        <v>2874</v>
      </c>
      <c r="K34" s="447">
        <v>20</v>
      </c>
      <c r="L34" s="561" t="s">
        <v>4670</v>
      </c>
      <c r="M34" s="561" t="s">
        <v>4671</v>
      </c>
      <c r="N34" s="2055">
        <f>'Spis treści'!$D$69/100</f>
        <v>0</v>
      </c>
      <c r="O34" s="150">
        <v>83111000</v>
      </c>
      <c r="P34" s="6">
        <v>20</v>
      </c>
    </row>
    <row r="35" spans="1:16">
      <c r="A35" s="747">
        <v>3360324000</v>
      </c>
      <c r="B35" s="343">
        <f>VLOOKUP($A35,'1.1. El. rutylowe'!$A$4:$M$208,12,FALSE)</f>
        <v>32.724206349206348</v>
      </c>
      <c r="C35" s="343">
        <f>VLOOKUP($A35,'1.1. El. rutylowe'!$A$4:$M$208,11,FALSE)</f>
        <v>618.48749999999995</v>
      </c>
      <c r="D35" s="343">
        <v>0</v>
      </c>
      <c r="E35" s="343">
        <v>32.724206349206348</v>
      </c>
      <c r="F35" s="343">
        <v>618.48749999999995</v>
      </c>
      <c r="G35" s="1030">
        <v>0</v>
      </c>
      <c r="H35" s="471" t="s">
        <v>2991</v>
      </c>
      <c r="I35" s="683">
        <v>201</v>
      </c>
      <c r="J35" s="608" t="s">
        <v>2874</v>
      </c>
      <c r="K35" s="447">
        <v>18.899999999999999</v>
      </c>
      <c r="L35" s="561" t="s">
        <v>2994</v>
      </c>
      <c r="M35" s="561" t="s">
        <v>2997</v>
      </c>
      <c r="N35" s="2055">
        <f>'Spis treści'!$D$69/100</f>
        <v>0</v>
      </c>
      <c r="O35" s="765">
        <v>83111000</v>
      </c>
      <c r="P35" s="6">
        <v>18.899999999999999</v>
      </c>
    </row>
    <row r="36" spans="1:16">
      <c r="A36" s="747">
        <v>3360404000</v>
      </c>
      <c r="B36" s="343">
        <f>VLOOKUP($A36,'1.1. El. rutylowe'!$A$4:$M$208,12,FALSE)</f>
        <v>31.405208333333334</v>
      </c>
      <c r="C36" s="343">
        <f>VLOOKUP($A36,'1.1. El. rutylowe'!$A$4:$M$208,11,FALSE)</f>
        <v>602.98</v>
      </c>
      <c r="D36" s="343">
        <v>0</v>
      </c>
      <c r="E36" s="343">
        <v>31.405208333333334</v>
      </c>
      <c r="F36" s="343">
        <v>602.98</v>
      </c>
      <c r="G36" s="1030">
        <v>0</v>
      </c>
      <c r="H36" s="471" t="s">
        <v>2992</v>
      </c>
      <c r="I36" s="683">
        <v>201</v>
      </c>
      <c r="J36" s="608" t="s">
        <v>2874</v>
      </c>
      <c r="K36" s="447">
        <v>19.2</v>
      </c>
      <c r="L36" s="561" t="s">
        <v>2995</v>
      </c>
      <c r="M36" s="561" t="s">
        <v>2998</v>
      </c>
      <c r="N36" s="2055">
        <f>'Spis treści'!$D$69/100</f>
        <v>0</v>
      </c>
      <c r="O36" s="765">
        <v>83111000</v>
      </c>
      <c r="P36" s="6">
        <v>19.2</v>
      </c>
    </row>
    <row r="37" spans="1:16">
      <c r="A37" s="747">
        <v>3360504000</v>
      </c>
      <c r="B37" s="343">
        <f>VLOOKUP($A37,'1.1. El. rutylowe'!$A$4:$M$208,12,FALSE)</f>
        <v>31.613418079096046</v>
      </c>
      <c r="C37" s="343">
        <f>VLOOKUP($A37,'1.1. El. rutylowe'!$A$4:$M$208,11,FALSE)</f>
        <v>559.5575</v>
      </c>
      <c r="D37" s="343">
        <v>0</v>
      </c>
      <c r="E37" s="343">
        <v>31.613418079096046</v>
      </c>
      <c r="F37" s="343">
        <v>559.5575</v>
      </c>
      <c r="G37" s="1030">
        <v>0</v>
      </c>
      <c r="H37" s="471" t="s">
        <v>2993</v>
      </c>
      <c r="I37" s="683">
        <v>201</v>
      </c>
      <c r="J37" s="608" t="s">
        <v>2874</v>
      </c>
      <c r="K37" s="447">
        <v>17.7</v>
      </c>
      <c r="L37" s="561" t="s">
        <v>2996</v>
      </c>
      <c r="M37" s="561" t="s">
        <v>2999</v>
      </c>
      <c r="N37" s="2055">
        <f>'Spis treści'!$D$69/100</f>
        <v>0</v>
      </c>
      <c r="O37" s="765">
        <v>83111000</v>
      </c>
      <c r="P37" s="6">
        <v>17.7</v>
      </c>
    </row>
    <row r="38" spans="1:16">
      <c r="A38" s="747">
        <v>3380324000</v>
      </c>
      <c r="B38" s="343">
        <f>VLOOKUP($A38,'1.1. El. rutylowe'!$A$4:$M$208,12,FALSE)</f>
        <v>31.42930107526881</v>
      </c>
      <c r="C38" s="343">
        <f>VLOOKUP($A38,'1.1. El. rutylowe'!$A$4:$M$208,11,FALSE)</f>
        <v>584.58499999999992</v>
      </c>
      <c r="D38" s="343">
        <v>0</v>
      </c>
      <c r="E38" s="343">
        <v>31.42930107526881</v>
      </c>
      <c r="F38" s="343">
        <v>584.58499999999992</v>
      </c>
      <c r="G38" s="1030">
        <v>0</v>
      </c>
      <c r="H38" s="471" t="s">
        <v>3004</v>
      </c>
      <c r="I38" s="683">
        <v>201</v>
      </c>
      <c r="J38" s="608" t="s">
        <v>2874</v>
      </c>
      <c r="K38" s="447">
        <v>18.600000000000001</v>
      </c>
      <c r="L38" s="562" t="s">
        <v>3007</v>
      </c>
      <c r="M38" s="561" t="s">
        <v>3006</v>
      </c>
      <c r="N38" s="2055">
        <f>'Spis treści'!$D$69/100</f>
        <v>0</v>
      </c>
      <c r="O38" s="765">
        <v>83111000</v>
      </c>
      <c r="P38" s="6">
        <v>18.600000000000001</v>
      </c>
    </row>
    <row r="39" spans="1:16">
      <c r="A39" s="747">
        <v>3380404000</v>
      </c>
      <c r="B39" s="343">
        <f>VLOOKUP($A39,'1.1. El. rutylowe'!$A$4:$M$208,12,FALSE)</f>
        <v>31.034887005649718</v>
      </c>
      <c r="C39" s="343">
        <f>VLOOKUP($A39,'1.1. El. rutylowe'!$A$4:$M$208,11,FALSE)</f>
        <v>549.3175</v>
      </c>
      <c r="D39" s="343">
        <v>0</v>
      </c>
      <c r="E39" s="343">
        <v>31.034887005649718</v>
      </c>
      <c r="F39" s="343">
        <v>549.3175</v>
      </c>
      <c r="G39" s="1030">
        <v>0</v>
      </c>
      <c r="H39" s="471" t="s">
        <v>3005</v>
      </c>
      <c r="I39" s="683">
        <v>201</v>
      </c>
      <c r="J39" s="608" t="s">
        <v>2874</v>
      </c>
      <c r="K39" s="447">
        <v>17.7</v>
      </c>
      <c r="L39" s="562" t="s">
        <v>3008</v>
      </c>
      <c r="M39" s="561" t="s">
        <v>3009</v>
      </c>
      <c r="N39" s="2055">
        <f>'Spis treści'!$D$69/100</f>
        <v>0</v>
      </c>
      <c r="O39" s="765">
        <v>83111000</v>
      </c>
      <c r="P39" s="6">
        <v>17.7</v>
      </c>
    </row>
    <row r="40" spans="1:16">
      <c r="A40" s="747">
        <v>3380504000</v>
      </c>
      <c r="B40" s="343">
        <f>VLOOKUP($A40,'1.1. El. rutylowe'!$A$4:$M$208,12,FALSE)</f>
        <v>34.221296296296295</v>
      </c>
      <c r="C40" s="343">
        <f>VLOOKUP($A40,'1.1. El. rutylowe'!$A$4:$M$208,11,FALSE)</f>
        <v>554.38499999999999</v>
      </c>
      <c r="D40" s="343">
        <v>0</v>
      </c>
      <c r="E40" s="343">
        <v>34.221296296296295</v>
      </c>
      <c r="F40" s="343">
        <v>554.38499999999999</v>
      </c>
      <c r="G40" s="1030">
        <v>0</v>
      </c>
      <c r="H40" s="471" t="s">
        <v>3002</v>
      </c>
      <c r="I40" s="683">
        <v>201</v>
      </c>
      <c r="J40" s="608" t="s">
        <v>2874</v>
      </c>
      <c r="K40" s="447">
        <v>16.2</v>
      </c>
      <c r="L40" s="562" t="s">
        <v>3010</v>
      </c>
      <c r="M40" s="561" t="s">
        <v>3011</v>
      </c>
      <c r="N40" s="2055">
        <f>'Spis treści'!$D$69/100</f>
        <v>0</v>
      </c>
      <c r="O40" s="765">
        <v>83111000</v>
      </c>
      <c r="P40" s="6">
        <v>16.2</v>
      </c>
    </row>
    <row r="41" spans="1:16">
      <c r="A41" s="747">
        <v>3380604000</v>
      </c>
      <c r="B41" s="343">
        <f>VLOOKUP($A41,'1.1. El. rutylowe'!$A$4:$M$208,12,FALSE)</f>
        <v>34.684356725146195</v>
      </c>
      <c r="C41" s="343">
        <f>VLOOKUP($A41,'1.1. El. rutylowe'!$A$4:$M$208,11,FALSE)</f>
        <v>593.10249999999996</v>
      </c>
      <c r="D41" s="343">
        <v>0</v>
      </c>
      <c r="E41" s="343">
        <v>34.684356725146195</v>
      </c>
      <c r="F41" s="343">
        <v>593.10249999999996</v>
      </c>
      <c r="G41" s="1030">
        <v>0</v>
      </c>
      <c r="H41" s="471" t="s">
        <v>3003</v>
      </c>
      <c r="I41" s="683">
        <v>201</v>
      </c>
      <c r="J41" s="608" t="s">
        <v>2874</v>
      </c>
      <c r="K41" s="447">
        <v>17.100000000000001</v>
      </c>
      <c r="L41" s="562" t="s">
        <v>3012</v>
      </c>
      <c r="M41" s="561" t="s">
        <v>3013</v>
      </c>
      <c r="N41" s="2055">
        <f>'Spis treści'!$D$69/100</f>
        <v>0</v>
      </c>
      <c r="O41" s="765">
        <v>83111000</v>
      </c>
      <c r="P41" s="6">
        <v>17.100000000000001</v>
      </c>
    </row>
    <row r="42" spans="1:16">
      <c r="A42" s="747">
        <v>4800202010</v>
      </c>
      <c r="B42" s="343">
        <f>VLOOKUP($A42,'1.2. El. zasadowe'!$A$2:$M$201,12,FALSE)</f>
        <v>56.387745098039218</v>
      </c>
      <c r="C42" s="343">
        <f>VLOOKUP($A42,'1.2. El. zasadowe'!$A$2:$M$201,11,FALSE)</f>
        <v>575.15499999999997</v>
      </c>
      <c r="D42" s="343">
        <v>0</v>
      </c>
      <c r="E42" s="343">
        <v>56.387745098039218</v>
      </c>
      <c r="F42" s="343">
        <v>575.15499999999997</v>
      </c>
      <c r="G42" s="1030">
        <v>0</v>
      </c>
      <c r="H42" s="471" t="s">
        <v>1737</v>
      </c>
      <c r="I42" s="683">
        <v>202</v>
      </c>
      <c r="J42" s="608" t="s">
        <v>2874</v>
      </c>
      <c r="K42" s="447">
        <v>10.199999999999999</v>
      </c>
      <c r="L42" s="562" t="s">
        <v>3329</v>
      </c>
      <c r="M42" s="561" t="s">
        <v>3330</v>
      </c>
      <c r="N42" s="2055">
        <f>'Spis treści'!$D$69/100</f>
        <v>0</v>
      </c>
      <c r="O42" s="765">
        <v>83111000</v>
      </c>
      <c r="P42" s="6">
        <v>10.199999999999999</v>
      </c>
    </row>
    <row r="43" spans="1:16">
      <c r="A43" s="747">
        <v>4800253000</v>
      </c>
      <c r="B43" s="343">
        <f>VLOOKUP($A43,'1.2. El. zasadowe'!$A$2:$M$201,12,FALSE)</f>
        <v>43.041666666666671</v>
      </c>
      <c r="C43" s="343">
        <f>VLOOKUP($A43,'1.2. El. zasadowe'!$A$2:$M$201,11,FALSE)</f>
        <v>555.23750000000007</v>
      </c>
      <c r="D43" s="343">
        <v>0</v>
      </c>
      <c r="E43" s="343">
        <v>43.041666666666671</v>
      </c>
      <c r="F43" s="343">
        <v>555.23750000000007</v>
      </c>
      <c r="G43" s="1030">
        <v>0</v>
      </c>
      <c r="H43" s="471" t="s">
        <v>1738</v>
      </c>
      <c r="I43" s="683">
        <v>202</v>
      </c>
      <c r="J43" s="608" t="s">
        <v>2874</v>
      </c>
      <c r="K43" s="447">
        <v>12.9</v>
      </c>
      <c r="L43" s="561" t="s">
        <v>3722</v>
      </c>
      <c r="M43" s="637" t="s">
        <v>3723</v>
      </c>
      <c r="N43" s="2055">
        <f>'Spis treści'!$D$69/100</f>
        <v>0</v>
      </c>
      <c r="O43" s="765">
        <v>83111000</v>
      </c>
      <c r="P43" s="6">
        <v>12.9</v>
      </c>
    </row>
    <row r="44" spans="1:16">
      <c r="A44" s="747">
        <v>4800323000</v>
      </c>
      <c r="B44" s="343">
        <f>VLOOKUP($A44,'1.2. El. zasadowe'!$A$2:$M$201,12,FALSE)</f>
        <v>37.125757575757575</v>
      </c>
      <c r="C44" s="343">
        <f>VLOOKUP($A44,'1.2. El. zasadowe'!$A$2:$M$201,11,FALSE)</f>
        <v>490.06</v>
      </c>
      <c r="D44" s="343">
        <v>0</v>
      </c>
      <c r="E44" s="343">
        <v>37.125757575757575</v>
      </c>
      <c r="F44" s="343">
        <v>490.06</v>
      </c>
      <c r="G44" s="1030">
        <v>0</v>
      </c>
      <c r="H44" s="471" t="s">
        <v>1739</v>
      </c>
      <c r="I44" s="683">
        <v>202</v>
      </c>
      <c r="J44" s="608" t="s">
        <v>2874</v>
      </c>
      <c r="K44" s="447">
        <v>13.2</v>
      </c>
      <c r="L44" s="561" t="s">
        <v>3725</v>
      </c>
      <c r="M44" s="561" t="s">
        <v>3724</v>
      </c>
      <c r="N44" s="2055">
        <f>'Spis treści'!$D$69/100</f>
        <v>0</v>
      </c>
      <c r="O44" s="765">
        <v>83111000</v>
      </c>
      <c r="P44" s="6">
        <v>13.2</v>
      </c>
    </row>
    <row r="45" spans="1:16">
      <c r="A45" s="752">
        <v>4800324000</v>
      </c>
      <c r="B45" s="343">
        <f>VLOOKUP($A45,'1.2. El. zasadowe'!$A$2:$M$201,12,FALSE)</f>
        <v>39.252222222222223</v>
      </c>
      <c r="C45" s="343">
        <f>VLOOKUP($A45,'1.2. El. zasadowe'!$A$2:$M$201,11,FALSE)</f>
        <v>706.54</v>
      </c>
      <c r="D45" s="343">
        <v>0</v>
      </c>
      <c r="E45" s="343">
        <v>39.252222222222223</v>
      </c>
      <c r="F45" s="343">
        <v>706.54</v>
      </c>
      <c r="G45" s="1030">
        <v>0</v>
      </c>
      <c r="H45" s="471" t="s">
        <v>1740</v>
      </c>
      <c r="I45" s="683">
        <v>202</v>
      </c>
      <c r="J45" s="608" t="s">
        <v>2874</v>
      </c>
      <c r="K45" s="447">
        <v>18</v>
      </c>
      <c r="L45" s="561" t="s">
        <v>1741</v>
      </c>
      <c r="M45" s="167" t="s">
        <v>2524</v>
      </c>
      <c r="N45" s="2055">
        <f>'Spis treści'!$D$69/100</f>
        <v>0</v>
      </c>
      <c r="O45" s="150">
        <v>83111000</v>
      </c>
      <c r="P45" s="6">
        <v>18</v>
      </c>
    </row>
    <row r="46" spans="1:16">
      <c r="A46" s="752">
        <v>4800403000</v>
      </c>
      <c r="B46" s="343">
        <f>VLOOKUP($A46,'1.2. El. zasadowe'!$A$2:$M$201,12,FALSE)</f>
        <v>37.696739130434786</v>
      </c>
      <c r="C46" s="343">
        <f>VLOOKUP($A46,'1.2. El. zasadowe'!$A$2:$M$201,11,FALSE)</f>
        <v>520.21500000000003</v>
      </c>
      <c r="D46" s="343">
        <v>0</v>
      </c>
      <c r="E46" s="343">
        <v>37.696739130434786</v>
      </c>
      <c r="F46" s="343">
        <v>520.21500000000003</v>
      </c>
      <c r="G46" s="1030">
        <v>0</v>
      </c>
      <c r="H46" s="728" t="s">
        <v>3843</v>
      </c>
      <c r="I46" s="683">
        <v>202</v>
      </c>
      <c r="J46" s="608" t="s">
        <v>2874</v>
      </c>
      <c r="K46" s="447">
        <v>13.8</v>
      </c>
      <c r="L46" s="561" t="s">
        <v>3844</v>
      </c>
      <c r="M46" s="561" t="s">
        <v>3845</v>
      </c>
      <c r="N46" s="2055">
        <f>'Spis treści'!$D$69/100</f>
        <v>0</v>
      </c>
      <c r="O46" s="765">
        <v>83111000</v>
      </c>
      <c r="P46" s="6">
        <v>13.8</v>
      </c>
    </row>
    <row r="47" spans="1:16">
      <c r="A47" s="747">
        <v>4800404000</v>
      </c>
      <c r="B47" s="343">
        <f>VLOOKUP($A47,'1.2. El. zasadowe'!$A$2:$M$201,12,FALSE)</f>
        <v>37.611021505376343</v>
      </c>
      <c r="C47" s="343">
        <f>VLOOKUP($A47,'1.2. El. zasadowe'!$A$2:$M$201,11,FALSE)</f>
        <v>699.56500000000005</v>
      </c>
      <c r="D47" s="343">
        <v>0</v>
      </c>
      <c r="E47" s="343">
        <v>37.611021505376343</v>
      </c>
      <c r="F47" s="343">
        <v>699.56500000000005</v>
      </c>
      <c r="G47" s="1030">
        <v>0</v>
      </c>
      <c r="H47" s="471" t="s">
        <v>1742</v>
      </c>
      <c r="I47" s="683">
        <v>202</v>
      </c>
      <c r="J47" s="608" t="s">
        <v>2874</v>
      </c>
      <c r="K47" s="447">
        <v>18.600000000000001</v>
      </c>
      <c r="L47" s="561" t="s">
        <v>3727</v>
      </c>
      <c r="M47" s="561" t="s">
        <v>3726</v>
      </c>
      <c r="N47" s="2055">
        <f>'Spis treści'!$D$69/100</f>
        <v>0</v>
      </c>
      <c r="O47" s="765">
        <v>83111000</v>
      </c>
      <c r="P47" s="6">
        <v>18.600000000000001</v>
      </c>
    </row>
    <row r="48" spans="1:16">
      <c r="A48" s="747">
        <v>4800504000</v>
      </c>
      <c r="B48" s="343">
        <f>VLOOKUP($A48,'1.2. El. zasadowe'!$A$2:$M$201,12,FALSE)</f>
        <v>34.506666666666668</v>
      </c>
      <c r="C48" s="343">
        <f>VLOOKUP($A48,'1.2. El. zasadowe'!$A$2:$M$201,11,FALSE)</f>
        <v>621.12</v>
      </c>
      <c r="D48" s="343">
        <v>0</v>
      </c>
      <c r="E48" s="343">
        <v>34.506666666666668</v>
      </c>
      <c r="F48" s="343">
        <v>621.12</v>
      </c>
      <c r="G48" s="1030">
        <v>0</v>
      </c>
      <c r="H48" s="471" t="s">
        <v>1743</v>
      </c>
      <c r="I48" s="683">
        <v>202</v>
      </c>
      <c r="J48" s="608" t="s">
        <v>2874</v>
      </c>
      <c r="K48" s="447">
        <v>18</v>
      </c>
      <c r="L48" s="561" t="s">
        <v>3729</v>
      </c>
      <c r="M48" s="561" t="s">
        <v>3728</v>
      </c>
      <c r="N48" s="2055">
        <f>'Spis treści'!$D$69/100</f>
        <v>0</v>
      </c>
      <c r="O48" s="765">
        <v>83111000</v>
      </c>
      <c r="P48" s="6">
        <v>18</v>
      </c>
    </row>
    <row r="49" spans="1:16">
      <c r="A49" s="747">
        <v>4800604000</v>
      </c>
      <c r="B49" s="343">
        <f>VLOOKUP($A49,'1.2. El. zasadowe'!$A$2:$M$201,12,FALSE)</f>
        <v>34.364743589743597</v>
      </c>
      <c r="C49" s="343">
        <f>VLOOKUP($A49,'1.2. El. zasadowe'!$A$2:$M$201,11,FALSE)</f>
        <v>670.11250000000018</v>
      </c>
      <c r="D49" s="343">
        <v>0</v>
      </c>
      <c r="E49" s="343">
        <v>34.364743589743597</v>
      </c>
      <c r="F49" s="343">
        <v>670.11250000000018</v>
      </c>
      <c r="G49" s="1030">
        <v>0</v>
      </c>
      <c r="H49" s="471" t="s">
        <v>2928</v>
      </c>
      <c r="I49" s="683">
        <v>202</v>
      </c>
      <c r="J49" s="608" t="s">
        <v>2874</v>
      </c>
      <c r="K49" s="447">
        <v>19.5</v>
      </c>
      <c r="L49" s="562" t="s">
        <v>3327</v>
      </c>
      <c r="M49" s="561" t="s">
        <v>3328</v>
      </c>
      <c r="N49" s="2055">
        <f>'Spis treści'!$D$69/100</f>
        <v>0</v>
      </c>
      <c r="O49" s="765">
        <v>83111000</v>
      </c>
      <c r="P49" s="6">
        <v>19.5</v>
      </c>
    </row>
    <row r="50" spans="1:16">
      <c r="A50" s="747">
        <v>4804253000</v>
      </c>
      <c r="B50" s="343">
        <f>VLOOKUP($A50,'1.2. El. zasadowe'!$A$2:$M$201,12,FALSE)</f>
        <v>48.112209302325581</v>
      </c>
      <c r="C50" s="343">
        <f>VLOOKUP($A50,'1.2. El. zasadowe'!$A$2:$M$201,11,FALSE)</f>
        <v>620.64750000000004</v>
      </c>
      <c r="D50" s="343">
        <v>0</v>
      </c>
      <c r="E50" s="343">
        <v>48.112209302325581</v>
      </c>
      <c r="F50" s="343">
        <v>620.64750000000004</v>
      </c>
      <c r="G50" s="1030">
        <v>0</v>
      </c>
      <c r="H50" s="471" t="s">
        <v>1744</v>
      </c>
      <c r="I50" s="683">
        <v>202</v>
      </c>
      <c r="J50" s="608" t="s">
        <v>2874</v>
      </c>
      <c r="K50" s="447">
        <v>12.9</v>
      </c>
      <c r="L50" s="561" t="s">
        <v>1745</v>
      </c>
      <c r="M50" s="167" t="s">
        <v>2525</v>
      </c>
      <c r="N50" s="2055">
        <f>'Spis treści'!$D$69/100</f>
        <v>0</v>
      </c>
      <c r="O50" s="150">
        <v>83111000</v>
      </c>
      <c r="P50" s="6">
        <v>12.9</v>
      </c>
    </row>
    <row r="51" spans="1:16">
      <c r="A51" s="747">
        <v>4804324000</v>
      </c>
      <c r="B51" s="343">
        <f>VLOOKUP($A51,'1.2. El. zasadowe'!$A$2:$M$201,12,FALSE)</f>
        <v>41.023022598870057</v>
      </c>
      <c r="C51" s="343">
        <f>VLOOKUP($A51,'1.2. El. zasadowe'!$A$2:$M$201,11,FALSE)</f>
        <v>726.10749999999996</v>
      </c>
      <c r="D51" s="343">
        <v>0</v>
      </c>
      <c r="E51" s="343">
        <v>41.023022598870057</v>
      </c>
      <c r="F51" s="343">
        <v>726.10749999999996</v>
      </c>
      <c r="G51" s="1030">
        <v>0</v>
      </c>
      <c r="H51" s="471" t="s">
        <v>2763</v>
      </c>
      <c r="I51" s="683">
        <v>202</v>
      </c>
      <c r="J51" s="608" t="s">
        <v>2874</v>
      </c>
      <c r="K51" s="447">
        <v>17.7</v>
      </c>
      <c r="L51" s="561" t="s">
        <v>2845</v>
      </c>
      <c r="M51" s="167" t="s">
        <v>2846</v>
      </c>
      <c r="N51" s="2055">
        <f>'Spis treści'!$D$69/100</f>
        <v>0</v>
      </c>
      <c r="O51" s="150">
        <v>83111000</v>
      </c>
      <c r="P51" s="6">
        <v>17.7</v>
      </c>
    </row>
    <row r="52" spans="1:16">
      <c r="A52" s="747">
        <v>4804404000</v>
      </c>
      <c r="B52" s="343">
        <f>VLOOKUP($A52,'1.2. El. zasadowe'!$A$2:$M$201,12,FALSE)</f>
        <v>40.493333333333332</v>
      </c>
      <c r="C52" s="343">
        <f>VLOOKUP($A52,'1.2. El. zasadowe'!$A$2:$M$201,11,FALSE)</f>
        <v>728.88</v>
      </c>
      <c r="D52" s="343">
        <v>0</v>
      </c>
      <c r="E52" s="343">
        <v>40.493333333333332</v>
      </c>
      <c r="F52" s="343">
        <v>728.88</v>
      </c>
      <c r="G52" s="1030">
        <v>0</v>
      </c>
      <c r="H52" s="471" t="s">
        <v>1746</v>
      </c>
      <c r="I52" s="683">
        <v>202</v>
      </c>
      <c r="J52" s="608" t="s">
        <v>5080</v>
      </c>
      <c r="K52" s="447">
        <v>4302</v>
      </c>
      <c r="L52" s="561" t="s">
        <v>1747</v>
      </c>
      <c r="M52" s="167" t="s">
        <v>2526</v>
      </c>
      <c r="N52" s="2055">
        <f>'Spis treści'!$D$69/100</f>
        <v>0</v>
      </c>
      <c r="O52" s="150">
        <v>83111000</v>
      </c>
      <c r="P52" s="6">
        <v>18</v>
      </c>
    </row>
    <row r="53" spans="1:16">
      <c r="A53" s="747">
        <v>4804504000</v>
      </c>
      <c r="B53" s="343">
        <f>VLOOKUP($A53,'1.2. El. zasadowe'!$A$2:$M$201,12,FALSE)</f>
        <v>38.464444444444446</v>
      </c>
      <c r="C53" s="343">
        <f>VLOOKUP($A53,'1.2. El. zasadowe'!$A$2:$M$201,11,FALSE)</f>
        <v>692.36</v>
      </c>
      <c r="D53" s="343">
        <v>0</v>
      </c>
      <c r="E53" s="343">
        <v>38.464444444444446</v>
      </c>
      <c r="F53" s="343">
        <v>692.36</v>
      </c>
      <c r="G53" s="1030">
        <v>0</v>
      </c>
      <c r="H53" s="471" t="s">
        <v>1748</v>
      </c>
      <c r="I53" s="683">
        <v>202</v>
      </c>
      <c r="J53" s="608" t="s">
        <v>2875</v>
      </c>
      <c r="K53" s="447">
        <v>180</v>
      </c>
      <c r="L53" s="561" t="s">
        <v>1749</v>
      </c>
      <c r="M53" s="167" t="s">
        <v>2527</v>
      </c>
      <c r="N53" s="2055">
        <f>'Spis treści'!$D$69/100</f>
        <v>0</v>
      </c>
      <c r="O53" s="150">
        <v>83111000</v>
      </c>
      <c r="P53" s="6">
        <v>18</v>
      </c>
    </row>
    <row r="54" spans="1:16">
      <c r="A54" s="747">
        <v>5370253000</v>
      </c>
      <c r="B54" s="343">
        <f>VLOOKUP($A54,'1.2. El. zasadowe'!$A$2:$M$201,12,FALSE)</f>
        <v>65.856481481481495</v>
      </c>
      <c r="C54" s="343">
        <f>VLOOKUP($A54,'1.2. El. zasadowe'!$A$2:$M$201,11,FALSE)</f>
        <v>889.06250000000011</v>
      </c>
      <c r="D54" s="343">
        <v>0</v>
      </c>
      <c r="E54" s="343">
        <v>65.856481481481495</v>
      </c>
      <c r="F54" s="343">
        <v>889.06250000000011</v>
      </c>
      <c r="G54" s="1030">
        <v>0</v>
      </c>
      <c r="H54" s="471" t="s">
        <v>1760</v>
      </c>
      <c r="I54" s="683">
        <v>202</v>
      </c>
      <c r="J54" s="608" t="s">
        <v>2875</v>
      </c>
      <c r="K54" s="447">
        <v>1525.5</v>
      </c>
      <c r="L54" s="561" t="s">
        <v>1761</v>
      </c>
      <c r="M54" s="167" t="s">
        <v>2533</v>
      </c>
      <c r="N54" s="2055">
        <f>'Spis treści'!$D$69/100</f>
        <v>0</v>
      </c>
      <c r="O54" s="150">
        <v>83111000</v>
      </c>
      <c r="P54" s="6">
        <v>13.5</v>
      </c>
    </row>
    <row r="55" spans="1:16">
      <c r="A55" s="747">
        <v>5370323000</v>
      </c>
      <c r="B55" s="343">
        <f>VLOOKUP($A55,'1.2. El. zasadowe'!$A$2:$M$201,12,FALSE)</f>
        <v>59.530319148936165</v>
      </c>
      <c r="C55" s="343">
        <f>VLOOKUP($A55,'1.2. El. zasadowe'!$A$2:$M$201,11,FALSE)</f>
        <v>839.37749999999994</v>
      </c>
      <c r="D55" s="343">
        <v>0</v>
      </c>
      <c r="E55" s="343">
        <v>59.530319148936165</v>
      </c>
      <c r="F55" s="343">
        <v>839.37749999999994</v>
      </c>
      <c r="G55" s="1030">
        <v>0</v>
      </c>
      <c r="H55" s="471" t="s">
        <v>1762</v>
      </c>
      <c r="I55" s="683">
        <v>202</v>
      </c>
      <c r="J55" s="608" t="s">
        <v>2875</v>
      </c>
      <c r="K55" s="447">
        <v>1706.1</v>
      </c>
      <c r="L55" s="561" t="s">
        <v>1763</v>
      </c>
      <c r="M55" s="167" t="s">
        <v>2534</v>
      </c>
      <c r="N55" s="2055">
        <f>'Spis treści'!$D$69/100</f>
        <v>0</v>
      </c>
      <c r="O55" s="150">
        <v>83111000</v>
      </c>
      <c r="P55" s="6">
        <v>14.1</v>
      </c>
    </row>
    <row r="56" spans="1:16">
      <c r="A56" s="747">
        <v>5500253500</v>
      </c>
      <c r="B56" s="343">
        <f>VLOOKUP($A56,'1.2. El. zasadowe'!$A$2:$M$201,12,FALSE)</f>
        <v>41.622407407407401</v>
      </c>
      <c r="C56" s="343">
        <f>VLOOKUP($A56,'1.2. El. zasadowe'!$A$2:$M$201,11,FALSE)</f>
        <v>561.90249999999992</v>
      </c>
      <c r="D56" s="343">
        <v>0</v>
      </c>
      <c r="E56" s="343">
        <v>41.622407407407401</v>
      </c>
      <c r="F56" s="343">
        <v>561.90249999999992</v>
      </c>
      <c r="G56" s="1030">
        <v>0</v>
      </c>
      <c r="H56" s="471" t="s">
        <v>1764</v>
      </c>
      <c r="I56" s="683">
        <v>202</v>
      </c>
      <c r="J56" s="608" t="s">
        <v>2874</v>
      </c>
      <c r="K56" s="447">
        <v>13.5</v>
      </c>
      <c r="L56" s="561" t="s">
        <v>3962</v>
      </c>
      <c r="M56" s="561" t="s">
        <v>3963</v>
      </c>
      <c r="N56" s="2055">
        <f>'Spis treści'!$D$69/100</f>
        <v>0</v>
      </c>
      <c r="O56" s="765">
        <v>83111000</v>
      </c>
      <c r="P56" s="6">
        <v>13.5</v>
      </c>
    </row>
    <row r="57" spans="1:16">
      <c r="A57" s="747">
        <v>5500323500</v>
      </c>
      <c r="B57" s="343">
        <f>VLOOKUP($A57,'1.2. El. zasadowe'!$A$2:$M$201,12,FALSE)</f>
        <v>35.392361111111114</v>
      </c>
      <c r="C57" s="343">
        <f>VLOOKUP($A57,'1.2. El. zasadowe'!$A$2:$M$201,11,FALSE)</f>
        <v>509.65000000000003</v>
      </c>
      <c r="D57" s="343">
        <v>0</v>
      </c>
      <c r="E57" s="343">
        <v>35.392361111111114</v>
      </c>
      <c r="F57" s="343">
        <v>509.65000000000003</v>
      </c>
      <c r="G57" s="1030">
        <v>0</v>
      </c>
      <c r="H57" s="728" t="s">
        <v>4038</v>
      </c>
      <c r="I57" s="683">
        <v>202</v>
      </c>
      <c r="J57" s="608" t="s">
        <v>2874</v>
      </c>
      <c r="K57" s="447">
        <v>14.4</v>
      </c>
      <c r="L57" s="561" t="s">
        <v>4018</v>
      </c>
      <c r="M57" s="561" t="s">
        <v>4019</v>
      </c>
      <c r="N57" s="2055">
        <f>'Spis treści'!$D$69/100</f>
        <v>0</v>
      </c>
      <c r="O57" s="765">
        <v>83111000</v>
      </c>
      <c r="P57" s="6">
        <v>14.4</v>
      </c>
    </row>
    <row r="58" spans="1:16">
      <c r="A58" s="747">
        <v>5500324500</v>
      </c>
      <c r="B58" s="343">
        <f>VLOOKUP($A58,'1.2. El. zasadowe'!$A$2:$M$201,12,FALSE)</f>
        <v>35.156182795698918</v>
      </c>
      <c r="C58" s="343">
        <f>VLOOKUP($A58,'1.2. El. zasadowe'!$A$2:$M$201,11,FALSE)</f>
        <v>653.90499999999997</v>
      </c>
      <c r="D58" s="343">
        <v>0</v>
      </c>
      <c r="E58" s="343">
        <v>35.156182795698918</v>
      </c>
      <c r="F58" s="343">
        <v>653.90499999999997</v>
      </c>
      <c r="G58" s="1030">
        <v>0</v>
      </c>
      <c r="H58" s="471" t="s">
        <v>1765</v>
      </c>
      <c r="I58" s="683">
        <v>202</v>
      </c>
      <c r="J58" s="608" t="s">
        <v>2874</v>
      </c>
      <c r="K58" s="447">
        <v>18.600000000000001</v>
      </c>
      <c r="L58" s="561" t="s">
        <v>3964</v>
      </c>
      <c r="M58" s="561" t="s">
        <v>3965</v>
      </c>
      <c r="N58" s="2055">
        <f>'Spis treści'!$D$69/100</f>
        <v>0</v>
      </c>
      <c r="O58" s="765">
        <v>83111000</v>
      </c>
      <c r="P58" s="6">
        <v>18.600000000000001</v>
      </c>
    </row>
    <row r="59" spans="1:16">
      <c r="A59" s="747">
        <v>5500404500</v>
      </c>
      <c r="B59" s="343">
        <f>VLOOKUP($A59,'1.2. El. zasadowe'!$A$2:$M$201,12,FALSE)</f>
        <v>33.005107526881716</v>
      </c>
      <c r="C59" s="343">
        <f>VLOOKUP($A59,'1.2. El. zasadowe'!$A$2:$M$201,11,FALSE)</f>
        <v>613.89499999999998</v>
      </c>
      <c r="D59" s="343">
        <v>0</v>
      </c>
      <c r="E59" s="343">
        <v>33.005107526881716</v>
      </c>
      <c r="F59" s="343">
        <v>613.89499999999998</v>
      </c>
      <c r="G59" s="1030">
        <v>0</v>
      </c>
      <c r="H59" s="471" t="s">
        <v>1766</v>
      </c>
      <c r="I59" s="683">
        <v>202</v>
      </c>
      <c r="J59" s="608" t="s">
        <v>2875</v>
      </c>
      <c r="K59" s="447">
        <v>18.600000000000001</v>
      </c>
      <c r="L59" s="561" t="s">
        <v>3971</v>
      </c>
      <c r="M59" s="561" t="s">
        <v>3970</v>
      </c>
      <c r="N59" s="2055">
        <f>'Spis treści'!$D$69/100</f>
        <v>0</v>
      </c>
      <c r="O59" s="765">
        <v>83111000</v>
      </c>
      <c r="P59" s="6">
        <v>18.600000000000001</v>
      </c>
    </row>
    <row r="60" spans="1:16">
      <c r="A60" s="747">
        <v>5500504500</v>
      </c>
      <c r="B60" s="343">
        <f>VLOOKUP($A60,'1.2. El. zasadowe'!$A$2:$M$201,12,FALSE)</f>
        <v>32.060483870967744</v>
      </c>
      <c r="C60" s="343">
        <f>VLOOKUP($A60,'1.2. El. zasadowe'!$A$2:$M$201,11,FALSE)</f>
        <v>596.32500000000005</v>
      </c>
      <c r="D60" s="343">
        <v>0</v>
      </c>
      <c r="E60" s="343">
        <v>32.060483870967744</v>
      </c>
      <c r="F60" s="343">
        <v>596.32500000000005</v>
      </c>
      <c r="G60" s="1030">
        <v>0</v>
      </c>
      <c r="H60" s="471" t="s">
        <v>1767</v>
      </c>
      <c r="I60" s="683">
        <v>202</v>
      </c>
      <c r="J60" s="608" t="s">
        <v>2874</v>
      </c>
      <c r="K60" s="447">
        <v>18.600000000000001</v>
      </c>
      <c r="L60" s="561" t="s">
        <v>3972</v>
      </c>
      <c r="M60" s="561" t="s">
        <v>3973</v>
      </c>
      <c r="N60" s="2055">
        <f>'Spis treści'!$D$69/100</f>
        <v>0</v>
      </c>
      <c r="O60" s="765">
        <v>83111000</v>
      </c>
      <c r="P60" s="6">
        <v>18.600000000000001</v>
      </c>
    </row>
    <row r="61" spans="1:16">
      <c r="A61" s="747">
        <v>5500604500</v>
      </c>
      <c r="B61" s="343">
        <f>VLOOKUP($A61,'1.2. El. zasadowe'!$A$2:$M$201,12,FALSE)</f>
        <v>33.241666666666667</v>
      </c>
      <c r="C61" s="343">
        <f>VLOOKUP($A61,'1.2. El. zasadowe'!$A$2:$M$201,11,FALSE)</f>
        <v>648.21249999999998</v>
      </c>
      <c r="D61" s="343">
        <v>0</v>
      </c>
      <c r="E61" s="343">
        <v>33.241666666666667</v>
      </c>
      <c r="F61" s="343">
        <v>648.21249999999998</v>
      </c>
      <c r="G61" s="1030">
        <v>0</v>
      </c>
      <c r="H61" s="471" t="s">
        <v>1768</v>
      </c>
      <c r="I61" s="683">
        <v>202</v>
      </c>
      <c r="J61" s="608" t="s">
        <v>2875</v>
      </c>
      <c r="K61" s="447">
        <v>2067</v>
      </c>
      <c r="L61" s="561" t="s">
        <v>3974</v>
      </c>
      <c r="M61" s="561" t="s">
        <v>3975</v>
      </c>
      <c r="N61" s="2055">
        <f>'Spis treści'!$D$69/100</f>
        <v>0</v>
      </c>
      <c r="O61" s="765">
        <v>83111000</v>
      </c>
      <c r="P61" s="6">
        <v>19.5</v>
      </c>
    </row>
    <row r="62" spans="1:16">
      <c r="A62" s="747" t="s">
        <v>476</v>
      </c>
      <c r="B62" s="343">
        <f>VLOOKUP($A62,'1.2. El. zasadowe'!$A$2:$M$201,12,FALSE)</f>
        <v>59.856481481481481</v>
      </c>
      <c r="C62" s="343">
        <f>VLOOKUP($A62,'1.2. El. zasadowe'!$A$2:$M$201,11,FALSE)</f>
        <v>323.22500000000002</v>
      </c>
      <c r="D62" s="343">
        <v>0</v>
      </c>
      <c r="E62" s="343">
        <v>59.856481481481481</v>
      </c>
      <c r="F62" s="343">
        <v>323.22500000000002</v>
      </c>
      <c r="G62" s="1030">
        <v>0</v>
      </c>
      <c r="H62" s="471" t="s">
        <v>2230</v>
      </c>
      <c r="I62" s="683">
        <v>202</v>
      </c>
      <c r="J62" s="608" t="s">
        <v>2874</v>
      </c>
      <c r="K62" s="447">
        <v>5.4</v>
      </c>
      <c r="L62" s="561" t="s">
        <v>2231</v>
      </c>
      <c r="M62" s="561" t="s">
        <v>3952</v>
      </c>
      <c r="N62" s="2055">
        <f>'Spis treści'!$D$69/100</f>
        <v>0</v>
      </c>
      <c r="O62" s="765">
        <v>83111000</v>
      </c>
      <c r="P62" s="6">
        <v>5.4</v>
      </c>
    </row>
    <row r="63" spans="1:16">
      <c r="A63" s="747" t="s">
        <v>477</v>
      </c>
      <c r="B63" s="343">
        <f>VLOOKUP($A63,'1.2. El. zasadowe'!$A$2:$M$201,12,FALSE)</f>
        <v>45.192647058823539</v>
      </c>
      <c r="C63" s="343">
        <f>VLOOKUP($A63,'1.2. El. zasadowe'!$A$2:$M$201,11,FALSE)</f>
        <v>460.96500000000003</v>
      </c>
      <c r="D63" s="343">
        <v>0</v>
      </c>
      <c r="E63" s="343">
        <v>45.192647058823539</v>
      </c>
      <c r="F63" s="343">
        <v>460.96500000000003</v>
      </c>
      <c r="G63" s="1030">
        <v>0</v>
      </c>
      <c r="H63" s="471" t="s">
        <v>2232</v>
      </c>
      <c r="I63" s="683">
        <v>202</v>
      </c>
      <c r="J63" s="608" t="s">
        <v>2874</v>
      </c>
      <c r="K63" s="447">
        <v>10.199999999999999</v>
      </c>
      <c r="L63" s="561" t="s">
        <v>2233</v>
      </c>
      <c r="M63" s="561" t="s">
        <v>3953</v>
      </c>
      <c r="N63" s="2055">
        <f>'Spis treści'!$D$69/100</f>
        <v>0</v>
      </c>
      <c r="O63" s="765">
        <v>83111000</v>
      </c>
      <c r="P63" s="6">
        <v>10.199999999999999</v>
      </c>
    </row>
    <row r="64" spans="1:16">
      <c r="A64" s="747" t="s">
        <v>396</v>
      </c>
      <c r="B64" s="343">
        <f>VLOOKUP($A64,'1.2. El. zasadowe'!$A$2:$M$201,12,FALSE)</f>
        <v>52.944841269841262</v>
      </c>
      <c r="C64" s="343">
        <f>VLOOKUP($A64,'1.2. El. zasadowe'!$A$2:$M$201,11,FALSE)</f>
        <v>333.55249999999995</v>
      </c>
      <c r="D64" s="343">
        <v>0</v>
      </c>
      <c r="E64" s="343">
        <v>52.944841269841262</v>
      </c>
      <c r="F64" s="343">
        <v>333.55249999999995</v>
      </c>
      <c r="G64" s="1030">
        <v>0</v>
      </c>
      <c r="H64" s="471" t="s">
        <v>2234</v>
      </c>
      <c r="I64" s="683">
        <v>202</v>
      </c>
      <c r="J64" s="608" t="s">
        <v>2874</v>
      </c>
      <c r="K64" s="447">
        <v>6.3</v>
      </c>
      <c r="L64" s="561" t="s">
        <v>2235</v>
      </c>
      <c r="M64" s="561" t="s">
        <v>3954</v>
      </c>
      <c r="N64" s="2055">
        <f>'Spis treści'!$D$69/100</f>
        <v>0</v>
      </c>
      <c r="O64" s="765">
        <v>83111000</v>
      </c>
      <c r="P64" s="6">
        <v>6.3</v>
      </c>
    </row>
    <row r="65" spans="1:16">
      <c r="A65" s="747" t="s">
        <v>478</v>
      </c>
      <c r="B65" s="343">
        <f>VLOOKUP($A65,'1.2. El. zasadowe'!$A$2:$M$201,12,FALSE)</f>
        <v>39.655555555555559</v>
      </c>
      <c r="C65" s="343">
        <f>VLOOKUP($A65,'1.2. El. zasadowe'!$A$2:$M$201,11,FALSE)</f>
        <v>428.28000000000003</v>
      </c>
      <c r="D65" s="343">
        <v>0</v>
      </c>
      <c r="E65" s="343">
        <v>39.655555555555559</v>
      </c>
      <c r="F65" s="343">
        <v>428.28000000000003</v>
      </c>
      <c r="G65" s="1030">
        <v>0</v>
      </c>
      <c r="H65" s="471" t="s">
        <v>2236</v>
      </c>
      <c r="I65" s="683">
        <v>202</v>
      </c>
      <c r="J65" s="608" t="s">
        <v>2874</v>
      </c>
      <c r="K65" s="447">
        <v>10.8</v>
      </c>
      <c r="L65" s="561" t="s">
        <v>2237</v>
      </c>
      <c r="M65" s="561" t="s">
        <v>3955</v>
      </c>
      <c r="N65" s="2055">
        <f>'Spis treści'!$D$69/100</f>
        <v>0</v>
      </c>
      <c r="O65" s="765">
        <v>83111000</v>
      </c>
      <c r="P65" s="6">
        <v>10.8</v>
      </c>
    </row>
    <row r="66" spans="1:16">
      <c r="A66" s="747" t="s">
        <v>397</v>
      </c>
      <c r="B66" s="343">
        <f>VLOOKUP($A66,'1.2. El. zasadowe'!$A$2:$M$201,12,FALSE)</f>
        <v>41.697463768115945</v>
      </c>
      <c r="C66" s="343">
        <f>VLOOKUP($A66,'1.2. El. zasadowe'!$A$2:$M$201,11,FALSE)</f>
        <v>575.42500000000007</v>
      </c>
      <c r="D66" s="343">
        <v>0</v>
      </c>
      <c r="E66" s="343">
        <v>41.697463768115945</v>
      </c>
      <c r="F66" s="343">
        <v>575.42500000000007</v>
      </c>
      <c r="G66" s="1030">
        <v>0</v>
      </c>
      <c r="H66" s="471" t="s">
        <v>2238</v>
      </c>
      <c r="I66" s="683">
        <v>202</v>
      </c>
      <c r="J66" s="608" t="s">
        <v>2874</v>
      </c>
      <c r="K66" s="447">
        <v>13.8</v>
      </c>
      <c r="L66" s="561" t="s">
        <v>2239</v>
      </c>
      <c r="M66" s="561" t="s">
        <v>3956</v>
      </c>
      <c r="N66" s="2055">
        <f>'Spis treści'!$D$69/100</f>
        <v>0</v>
      </c>
      <c r="O66" s="765">
        <v>83111000</v>
      </c>
      <c r="P66" s="6">
        <v>13.8</v>
      </c>
    </row>
    <row r="67" spans="1:16">
      <c r="A67" s="747" t="s">
        <v>398</v>
      </c>
      <c r="B67" s="343">
        <f>VLOOKUP($A67,'1.2. El. zasadowe'!$A$2:$M$201,12,FALSE)</f>
        <v>39.959146341463416</v>
      </c>
      <c r="C67" s="343">
        <f>VLOOKUP($A67,'1.2. El. zasadowe'!$A$2:$M$201,11,FALSE)</f>
        <v>655.32999999999993</v>
      </c>
      <c r="D67" s="343">
        <v>0</v>
      </c>
      <c r="E67" s="343">
        <v>39.959146341463416</v>
      </c>
      <c r="F67" s="343">
        <v>655.32999999999993</v>
      </c>
      <c r="G67" s="1030">
        <v>0</v>
      </c>
      <c r="H67" s="471" t="s">
        <v>2240</v>
      </c>
      <c r="I67" s="683">
        <v>202</v>
      </c>
      <c r="J67" s="608" t="s">
        <v>2874</v>
      </c>
      <c r="K67" s="447">
        <v>16.399999999999999</v>
      </c>
      <c r="L67" s="561" t="s">
        <v>2241</v>
      </c>
      <c r="M67" s="561" t="s">
        <v>3957</v>
      </c>
      <c r="N67" s="2055">
        <f>'Spis treści'!$D$69/100</f>
        <v>0</v>
      </c>
      <c r="O67" s="765">
        <v>83111000</v>
      </c>
      <c r="P67" s="6">
        <v>16.399999999999999</v>
      </c>
    </row>
    <row r="68" spans="1:16">
      <c r="A68" s="747" t="s">
        <v>399</v>
      </c>
      <c r="B68" s="343">
        <f>VLOOKUP($A68,'1.2. El. zasadowe'!$A$2:$M$201,12,FALSE)</f>
        <v>36.662500000000001</v>
      </c>
      <c r="C68" s="343">
        <f>VLOOKUP($A68,'1.2. El. zasadowe'!$A$2:$M$201,11,FALSE)</f>
        <v>586.6</v>
      </c>
      <c r="D68" s="343">
        <v>0</v>
      </c>
      <c r="E68" s="343">
        <v>36.662500000000001</v>
      </c>
      <c r="F68" s="343">
        <v>586.6</v>
      </c>
      <c r="G68" s="1030">
        <v>0</v>
      </c>
      <c r="H68" s="471" t="s">
        <v>2242</v>
      </c>
      <c r="I68" s="683">
        <v>202</v>
      </c>
      <c r="J68" s="608" t="s">
        <v>2874</v>
      </c>
      <c r="K68" s="447">
        <v>16</v>
      </c>
      <c r="L68" s="561" t="s">
        <v>2243</v>
      </c>
      <c r="M68" s="561" t="s">
        <v>3958</v>
      </c>
      <c r="N68" s="2055">
        <f>'Spis treści'!$D$69/100</f>
        <v>0</v>
      </c>
      <c r="O68" s="765">
        <v>83111000</v>
      </c>
      <c r="P68" s="6">
        <v>16</v>
      </c>
    </row>
    <row r="69" spans="1:16">
      <c r="A69" s="754" t="s">
        <v>3980</v>
      </c>
      <c r="B69" s="343">
        <f>VLOOKUP($A69,'1.2. El. zasadowe'!$A$2:$M$201,12,FALSE)</f>
        <v>56.98796296296296</v>
      </c>
      <c r="C69" s="343">
        <f>VLOOKUP($A69,'1.2. El. zasadowe'!$A$2:$M$201,11,FALSE)</f>
        <v>307.73500000000001</v>
      </c>
      <c r="D69" s="343">
        <v>0</v>
      </c>
      <c r="E69" s="343">
        <v>56.98796296296296</v>
      </c>
      <c r="F69" s="343">
        <v>307.73500000000001</v>
      </c>
      <c r="G69" s="1030">
        <v>0</v>
      </c>
      <c r="H69" s="471" t="s">
        <v>3983</v>
      </c>
      <c r="I69" s="683">
        <v>202</v>
      </c>
      <c r="J69" s="608" t="s">
        <v>2875</v>
      </c>
      <c r="K69" s="978">
        <v>502.20000000000005</v>
      </c>
      <c r="L69" s="561" t="s">
        <v>4011</v>
      </c>
      <c r="M69" s="561" t="s">
        <v>4012</v>
      </c>
      <c r="N69" s="2055">
        <f>'Spis treści'!$D$69/100</f>
        <v>0</v>
      </c>
      <c r="O69" s="765">
        <v>83111000</v>
      </c>
      <c r="P69" s="6">
        <v>5.4</v>
      </c>
    </row>
    <row r="70" spans="1:16">
      <c r="A70" s="754" t="s">
        <v>4528</v>
      </c>
      <c r="B70" s="343">
        <f>VLOOKUP($A70,'1.2. El. zasadowe'!$A$2:$M$201,12,FALSE)</f>
        <v>46.69814814814815</v>
      </c>
      <c r="C70" s="343">
        <f>VLOOKUP($A70,'1.2. El. zasadowe'!$A$2:$M$201,11,FALSE)</f>
        <v>504.34000000000003</v>
      </c>
      <c r="D70" s="343">
        <v>0</v>
      </c>
      <c r="E70" s="343">
        <v>46.69814814814815</v>
      </c>
      <c r="F70" s="343">
        <v>504.34000000000003</v>
      </c>
      <c r="G70" s="1030">
        <v>0</v>
      </c>
      <c r="H70" s="471" t="s">
        <v>4529</v>
      </c>
      <c r="I70" s="683">
        <v>202</v>
      </c>
      <c r="J70" s="150" t="s">
        <v>2875</v>
      </c>
      <c r="K70" s="447">
        <v>410.40000000000003</v>
      </c>
      <c r="L70" s="561" t="s">
        <v>4530</v>
      </c>
      <c r="M70" s="561" t="s">
        <v>4531</v>
      </c>
      <c r="N70" s="2055">
        <f>'Spis treści'!$D$69/100</f>
        <v>0</v>
      </c>
      <c r="O70" s="765">
        <v>83111000</v>
      </c>
      <c r="P70" s="6">
        <v>10.8</v>
      </c>
    </row>
    <row r="71" spans="1:16">
      <c r="A71" s="747" t="s">
        <v>3981</v>
      </c>
      <c r="B71" s="343">
        <f>VLOOKUP($A71,'1.2. El. zasadowe'!$A$2:$M$201,12,FALSE)</f>
        <v>41.678618421052626</v>
      </c>
      <c r="C71" s="343">
        <f>VLOOKUP($A71,'1.2. El. zasadowe'!$A$2:$M$201,11,FALSE)</f>
        <v>633.51499999999987</v>
      </c>
      <c r="D71" s="343">
        <v>0</v>
      </c>
      <c r="E71" s="343">
        <v>41.678618421052626</v>
      </c>
      <c r="F71" s="343">
        <v>633.51499999999987</v>
      </c>
      <c r="G71" s="1030">
        <v>0</v>
      </c>
      <c r="H71" s="471" t="s">
        <v>3982</v>
      </c>
      <c r="I71" s="683">
        <v>202</v>
      </c>
      <c r="J71" s="608" t="s">
        <v>2875</v>
      </c>
      <c r="K71" s="447">
        <v>483</v>
      </c>
      <c r="L71" s="561" t="s">
        <v>4013</v>
      </c>
      <c r="M71" s="561" t="s">
        <v>4014</v>
      </c>
      <c r="N71" s="2055">
        <f>'Spis treści'!$D$69/100</f>
        <v>0</v>
      </c>
      <c r="O71" s="765">
        <v>83111000</v>
      </c>
      <c r="P71" s="6">
        <v>13.8</v>
      </c>
    </row>
    <row r="72" spans="1:16">
      <c r="A72" s="747" t="s">
        <v>479</v>
      </c>
      <c r="B72" s="343">
        <f>VLOOKUP($A72,'1.2. El. zasadowe'!$A$2:$M$201,12,FALSE)</f>
        <v>43.802631578947377</v>
      </c>
      <c r="C72" s="343">
        <f>VLOOKUP($A72,'1.2. El. zasadowe'!$A$2:$M$201,11,FALSE)</f>
        <v>665.80000000000007</v>
      </c>
      <c r="D72" s="343">
        <v>0</v>
      </c>
      <c r="E72" s="343">
        <v>43.802631578947377</v>
      </c>
      <c r="F72" s="343">
        <v>665.80000000000007</v>
      </c>
      <c r="G72" s="1030">
        <v>0</v>
      </c>
      <c r="H72" s="471" t="s">
        <v>2244</v>
      </c>
      <c r="I72" s="683">
        <v>202</v>
      </c>
      <c r="J72" s="608" t="s">
        <v>2875</v>
      </c>
      <c r="K72" s="447">
        <v>395.2</v>
      </c>
      <c r="L72" s="561" t="s">
        <v>2245</v>
      </c>
      <c r="M72" s="167" t="s">
        <v>2591</v>
      </c>
      <c r="N72" s="2055">
        <f>'Spis treści'!$D$69/100</f>
        <v>0</v>
      </c>
      <c r="O72" s="150">
        <v>83111000</v>
      </c>
      <c r="P72" s="6">
        <v>15.2</v>
      </c>
    </row>
    <row r="73" spans="1:16">
      <c r="A73" s="747" t="s">
        <v>644</v>
      </c>
      <c r="B73" s="343">
        <f>VLOOKUP($A73,'1.2. El. zasadowe'!$A$2:$M$201,12,FALSE)</f>
        <v>69.160185185185185</v>
      </c>
      <c r="C73" s="343">
        <f>VLOOKUP($A73,'1.2. El. zasadowe'!$A$2:$M$201,11,FALSE)</f>
        <v>373.46500000000003</v>
      </c>
      <c r="D73" s="343">
        <v>0</v>
      </c>
      <c r="E73" s="343">
        <v>69.160185185185185</v>
      </c>
      <c r="F73" s="343">
        <v>373.46500000000003</v>
      </c>
      <c r="G73" s="1030">
        <v>0</v>
      </c>
      <c r="H73" s="471" t="s">
        <v>2246</v>
      </c>
      <c r="I73" s="683">
        <v>202</v>
      </c>
      <c r="J73" s="608" t="s">
        <v>2874</v>
      </c>
      <c r="K73" s="447">
        <v>5.4</v>
      </c>
      <c r="L73" s="561" t="s">
        <v>2247</v>
      </c>
      <c r="M73" s="167" t="s">
        <v>2592</v>
      </c>
      <c r="N73" s="2055">
        <f>'Spis treści'!$D$69/100</f>
        <v>0</v>
      </c>
      <c r="O73" s="150">
        <v>83111000</v>
      </c>
      <c r="P73" s="6">
        <v>5.4</v>
      </c>
    </row>
    <row r="74" spans="1:16">
      <c r="A74" s="747" t="s">
        <v>645</v>
      </c>
      <c r="B74" s="343">
        <f>VLOOKUP($A74,'1.2. El. zasadowe'!$A$2:$M$201,12,FALSE)</f>
        <v>51.978703703703701</v>
      </c>
      <c r="C74" s="343">
        <f>VLOOKUP($A74,'1.2. El. zasadowe'!$A$2:$M$201,11,FALSE)</f>
        <v>280.685</v>
      </c>
      <c r="D74" s="343">
        <v>0</v>
      </c>
      <c r="E74" s="343">
        <v>51.978703703703701</v>
      </c>
      <c r="F74" s="343">
        <v>280.685</v>
      </c>
      <c r="G74" s="1030">
        <v>0</v>
      </c>
      <c r="H74" s="471" t="s">
        <v>2248</v>
      </c>
      <c r="I74" s="683">
        <v>202</v>
      </c>
      <c r="J74" s="608" t="s">
        <v>2874</v>
      </c>
      <c r="K74" s="447">
        <v>5.4</v>
      </c>
      <c r="L74" s="561" t="s">
        <v>2249</v>
      </c>
      <c r="M74" s="167" t="s">
        <v>2593</v>
      </c>
      <c r="N74" s="2055">
        <f>'Spis treści'!$D$69/100</f>
        <v>0</v>
      </c>
      <c r="O74" s="150">
        <v>83111000</v>
      </c>
      <c r="P74" s="6">
        <v>5.4</v>
      </c>
    </row>
    <row r="75" spans="1:16">
      <c r="A75" s="747" t="s">
        <v>480</v>
      </c>
      <c r="B75" s="343">
        <f>VLOOKUP($A75,'1.2. El. zasadowe'!$A$2:$M$201,12,FALSE)</f>
        <v>42.233333333333334</v>
      </c>
      <c r="C75" s="343">
        <f>VLOOKUP($A75,'1.2. El. zasadowe'!$A$2:$M$201,11,FALSE)</f>
        <v>405.44</v>
      </c>
      <c r="D75" s="343">
        <v>0</v>
      </c>
      <c r="E75" s="343">
        <v>42.233333333333334</v>
      </c>
      <c r="F75" s="343">
        <v>405.44</v>
      </c>
      <c r="G75" s="1030">
        <v>0</v>
      </c>
      <c r="H75" s="471" t="s">
        <v>2250</v>
      </c>
      <c r="I75" s="683">
        <v>202</v>
      </c>
      <c r="J75" s="608" t="s">
        <v>2874</v>
      </c>
      <c r="K75" s="447">
        <v>9.6</v>
      </c>
      <c r="L75" s="561" t="s">
        <v>2251</v>
      </c>
      <c r="M75" s="167" t="s">
        <v>2594</v>
      </c>
      <c r="N75" s="2055">
        <f>'Spis treści'!$D$69/100</f>
        <v>0</v>
      </c>
      <c r="O75" s="150">
        <v>83111000</v>
      </c>
      <c r="P75" s="6">
        <v>9.6</v>
      </c>
    </row>
    <row r="76" spans="1:16">
      <c r="A76" s="747" t="s">
        <v>646</v>
      </c>
      <c r="B76" s="343">
        <f>VLOOKUP($A76,'1.2. El. zasadowe'!$A$2:$M$201,12,FALSE)</f>
        <v>40.944696969696977</v>
      </c>
      <c r="C76" s="343">
        <f>VLOOKUP($A76,'1.2. El. zasadowe'!$A$2:$M$201,11,FALSE)</f>
        <v>540.47</v>
      </c>
      <c r="D76" s="343">
        <v>0</v>
      </c>
      <c r="E76" s="343">
        <v>40.944696969696977</v>
      </c>
      <c r="F76" s="343">
        <v>540.47</v>
      </c>
      <c r="G76" s="1030">
        <v>0</v>
      </c>
      <c r="H76" s="471" t="s">
        <v>2252</v>
      </c>
      <c r="I76" s="683">
        <v>202</v>
      </c>
      <c r="J76" s="608" t="s">
        <v>5080</v>
      </c>
      <c r="K76" s="447">
        <v>13.2</v>
      </c>
      <c r="L76" s="561" t="s">
        <v>2253</v>
      </c>
      <c r="M76" s="167" t="s">
        <v>2595</v>
      </c>
      <c r="N76" s="2055">
        <f>'Spis treści'!$D$69/100</f>
        <v>0</v>
      </c>
      <c r="O76" s="150">
        <v>83111000</v>
      </c>
      <c r="P76" s="6">
        <v>13.2</v>
      </c>
    </row>
    <row r="77" spans="1:16">
      <c r="A77" s="754" t="s">
        <v>5054</v>
      </c>
      <c r="B77" s="343">
        <f>VLOOKUP($A77,'1.2. El. zasadowe'!$A$2:$M$201,12,FALSE)</f>
        <v>38.516666666666666</v>
      </c>
      <c r="C77" s="758">
        <f>VLOOKUP($A77,'1.2. El. zasadowe'!$A$2:$M$201,11,FALSE)</f>
        <v>647.08000000000004</v>
      </c>
      <c r="D77" s="343">
        <v>0</v>
      </c>
      <c r="E77" s="343">
        <v>38.516666666666666</v>
      </c>
      <c r="F77" s="343">
        <v>647.08000000000004</v>
      </c>
      <c r="G77" s="1030">
        <v>0</v>
      </c>
      <c r="H77" s="471" t="s">
        <v>5056</v>
      </c>
      <c r="I77" s="683">
        <v>202</v>
      </c>
      <c r="J77" s="608" t="s">
        <v>5080</v>
      </c>
      <c r="K77" s="447">
        <v>1512</v>
      </c>
      <c r="L77" s="561" t="s">
        <v>5057</v>
      </c>
      <c r="M77" s="761" t="s">
        <v>5058</v>
      </c>
      <c r="N77" s="2055">
        <f>'Spis treści'!$D$69/100</f>
        <v>0</v>
      </c>
      <c r="O77" s="150">
        <v>83111000</v>
      </c>
      <c r="P77" s="6">
        <v>16.8</v>
      </c>
    </row>
    <row r="78" spans="1:16">
      <c r="A78" s="747" t="s">
        <v>2970</v>
      </c>
      <c r="B78" s="343">
        <f>VLOOKUP($A78,'1.2. El. zasadowe'!$A$2:$M$201,12,FALSE)</f>
        <v>89.860185185185173</v>
      </c>
      <c r="C78" s="343">
        <f>VLOOKUP($A78,'1.2. El. zasadowe'!$A$2:$M$201,11,FALSE)</f>
        <v>485.245</v>
      </c>
      <c r="D78" s="343">
        <v>0</v>
      </c>
      <c r="E78" s="343">
        <v>89.860185185185173</v>
      </c>
      <c r="F78" s="343">
        <v>485.245</v>
      </c>
      <c r="G78" s="1030">
        <v>0</v>
      </c>
      <c r="H78" s="471" t="s">
        <v>2974</v>
      </c>
      <c r="I78" s="683">
        <v>202</v>
      </c>
      <c r="J78" s="608" t="s">
        <v>5080</v>
      </c>
      <c r="K78" s="447">
        <v>5.4</v>
      </c>
      <c r="L78" s="562" t="s">
        <v>2981</v>
      </c>
      <c r="M78" s="562" t="s">
        <v>2982</v>
      </c>
      <c r="N78" s="2055">
        <f>'Spis treści'!$D$69/100</f>
        <v>0</v>
      </c>
      <c r="O78" s="765">
        <v>83111000</v>
      </c>
      <c r="P78" s="6">
        <v>5.4</v>
      </c>
    </row>
    <row r="79" spans="1:16">
      <c r="A79" s="747" t="s">
        <v>2971</v>
      </c>
      <c r="B79" s="343">
        <f>VLOOKUP($A79,'1.2. El. zasadowe'!$A$2:$M$201,12,FALSE)</f>
        <v>45.672058823529419</v>
      </c>
      <c r="C79" s="343">
        <f>VLOOKUP($A79,'1.2. El. zasadowe'!$A$2:$M$201,11,FALSE)</f>
        <v>465.85500000000002</v>
      </c>
      <c r="D79" s="343">
        <v>0</v>
      </c>
      <c r="E79" s="343">
        <v>45.672058823529419</v>
      </c>
      <c r="F79" s="343">
        <v>465.85500000000002</v>
      </c>
      <c r="G79" s="1030">
        <v>0</v>
      </c>
      <c r="H79" s="471" t="s">
        <v>2975</v>
      </c>
      <c r="I79" s="683">
        <v>202</v>
      </c>
      <c r="J79" s="608" t="s">
        <v>2874</v>
      </c>
      <c r="K79" s="447">
        <v>10.199999999999999</v>
      </c>
      <c r="L79" s="562" t="s">
        <v>2983</v>
      </c>
      <c r="M79" s="562" t="s">
        <v>2984</v>
      </c>
      <c r="N79" s="2055">
        <f>'Spis treści'!$D$69/100</f>
        <v>0</v>
      </c>
      <c r="O79" s="765">
        <v>83111000</v>
      </c>
      <c r="P79" s="6">
        <v>10.199999999999999</v>
      </c>
    </row>
    <row r="80" spans="1:16">
      <c r="A80" s="747" t="s">
        <v>2972</v>
      </c>
      <c r="B80" s="343">
        <f>VLOOKUP($A80,'1.2. El. zasadowe'!$A$2:$M$201,12,FALSE)</f>
        <v>41.413636363636364</v>
      </c>
      <c r="C80" s="343">
        <f>VLOOKUP($A80,'1.2. El. zasadowe'!$A$2:$M$201,11,FALSE)</f>
        <v>546.66</v>
      </c>
      <c r="D80" s="343">
        <v>0</v>
      </c>
      <c r="E80" s="343">
        <v>41.413636363636364</v>
      </c>
      <c r="F80" s="343">
        <v>546.66</v>
      </c>
      <c r="G80" s="1030">
        <v>0</v>
      </c>
      <c r="H80" s="471" t="s">
        <v>2976</v>
      </c>
      <c r="I80" s="683">
        <v>202</v>
      </c>
      <c r="J80" s="608" t="s">
        <v>2874</v>
      </c>
      <c r="K80" s="447">
        <v>13.2</v>
      </c>
      <c r="L80" s="562" t="s">
        <v>2985</v>
      </c>
      <c r="M80" s="562" t="s">
        <v>2986</v>
      </c>
      <c r="N80" s="2055">
        <f>'Spis treści'!$D$69/100</f>
        <v>0</v>
      </c>
      <c r="O80" s="765">
        <v>83111000</v>
      </c>
      <c r="P80" s="6">
        <v>13.2</v>
      </c>
    </row>
    <row r="81" spans="1:16">
      <c r="A81" s="754" t="s">
        <v>5293</v>
      </c>
      <c r="B81" s="343">
        <f>VLOOKUP($A81,'1.2. El. zasadowe'!$A$2:$M$201,12,FALSE)</f>
        <v>40.403632478632481</v>
      </c>
      <c r="C81" s="343">
        <f>VLOOKUP($A81,'1.2. El. zasadowe'!$A$2:$M$201,11,FALSE)</f>
        <v>630.29666666666674</v>
      </c>
      <c r="D81" s="343">
        <v>0</v>
      </c>
      <c r="E81" s="343">
        <v>40.403632478632481</v>
      </c>
      <c r="F81" s="343">
        <v>630.29666666666674</v>
      </c>
      <c r="G81" s="1030">
        <v>0</v>
      </c>
      <c r="H81" s="728" t="s">
        <v>5295</v>
      </c>
      <c r="I81" s="683">
        <v>202</v>
      </c>
      <c r="J81" s="608" t="s">
        <v>2874</v>
      </c>
      <c r="K81" s="447">
        <v>15.6</v>
      </c>
      <c r="L81" s="761" t="s">
        <v>5296</v>
      </c>
      <c r="M81" s="761" t="s">
        <v>5297</v>
      </c>
      <c r="N81" s="2055">
        <f>'Spis treści'!$D$69/100</f>
        <v>0</v>
      </c>
      <c r="O81" s="765">
        <v>83111000</v>
      </c>
      <c r="P81" s="6">
        <v>15.6</v>
      </c>
    </row>
    <row r="82" spans="1:16">
      <c r="A82" s="747" t="s">
        <v>2934</v>
      </c>
      <c r="B82" s="343">
        <f>VLOOKUP($A82,'1.2. El. zasadowe'!$A$2:$M$201,12,FALSE)</f>
        <v>50.989814814814807</v>
      </c>
      <c r="C82" s="343">
        <f>VLOOKUP($A82,'1.2. El. zasadowe'!$A$2:$M$201,11,FALSE)</f>
        <v>550.68999999999994</v>
      </c>
      <c r="D82" s="343">
        <v>0</v>
      </c>
      <c r="E82" s="343">
        <v>50.989814814814807</v>
      </c>
      <c r="F82" s="343">
        <v>550.68999999999994</v>
      </c>
      <c r="G82" s="1030">
        <v>0</v>
      </c>
      <c r="H82" s="471" t="s">
        <v>2936</v>
      </c>
      <c r="I82" s="683">
        <v>202</v>
      </c>
      <c r="J82" s="608" t="s">
        <v>2874</v>
      </c>
      <c r="K82" s="447">
        <v>10.8</v>
      </c>
      <c r="L82" s="561" t="s">
        <v>3950</v>
      </c>
      <c r="M82" s="561" t="s">
        <v>2938</v>
      </c>
      <c r="N82" s="2055">
        <f>'Spis treści'!$D$69/100</f>
        <v>0</v>
      </c>
      <c r="O82" s="765">
        <v>83111000</v>
      </c>
      <c r="P82" s="6">
        <v>10.8</v>
      </c>
    </row>
    <row r="83" spans="1:16">
      <c r="A83" s="747" t="s">
        <v>2935</v>
      </c>
      <c r="B83" s="343">
        <f>VLOOKUP($A83,'1.2. El. zasadowe'!$A$2:$M$201,12,FALSE)</f>
        <v>50.262301587301586</v>
      </c>
      <c r="C83" s="343">
        <f>VLOOKUP($A83,'1.2. El. zasadowe'!$A$2:$M$201,11,FALSE)</f>
        <v>633.30499999999995</v>
      </c>
      <c r="D83" s="343">
        <v>0</v>
      </c>
      <c r="E83" s="343">
        <v>50.262301587301586</v>
      </c>
      <c r="F83" s="343">
        <v>633.30499999999995</v>
      </c>
      <c r="G83" s="1030">
        <v>0</v>
      </c>
      <c r="H83" s="471" t="s">
        <v>2937</v>
      </c>
      <c r="I83" s="683">
        <v>202</v>
      </c>
      <c r="J83" s="608" t="s">
        <v>2874</v>
      </c>
      <c r="K83" s="447">
        <v>12.6</v>
      </c>
      <c r="L83" s="561" t="s">
        <v>3951</v>
      </c>
      <c r="M83" s="561" t="s">
        <v>2939</v>
      </c>
      <c r="N83" s="2055">
        <f>'Spis treści'!$D$69/100</f>
        <v>0</v>
      </c>
      <c r="O83" s="765">
        <v>83111000</v>
      </c>
      <c r="P83" s="6">
        <v>12.6</v>
      </c>
    </row>
    <row r="84" spans="1:16">
      <c r="A84" s="754" t="s">
        <v>5298</v>
      </c>
      <c r="B84" s="343">
        <f>VLOOKUP($A84,'1.2. El. zasadowe'!$A$2:$M$201,12,FALSE)</f>
        <v>39.09390243902439</v>
      </c>
      <c r="C84" s="343">
        <f>VLOOKUP($A84,'1.2. El. zasadowe'!$A$2:$M$201,11,FALSE)</f>
        <v>641.14</v>
      </c>
      <c r="D84" s="343">
        <v>0</v>
      </c>
      <c r="E84" s="343">
        <v>39.09390243902439</v>
      </c>
      <c r="F84" s="343">
        <v>641.14</v>
      </c>
      <c r="G84" s="1030">
        <v>0</v>
      </c>
      <c r="H84" s="728" t="s">
        <v>5299</v>
      </c>
      <c r="I84" s="683">
        <v>202</v>
      </c>
      <c r="J84" s="608" t="s">
        <v>2876</v>
      </c>
      <c r="K84" s="447">
        <v>16.399999999999999</v>
      </c>
      <c r="L84" s="761" t="s">
        <v>5300</v>
      </c>
      <c r="M84" s="761" t="s">
        <v>5301</v>
      </c>
      <c r="N84" s="2055">
        <f>'Spis treści'!$D$69/100</f>
        <v>0</v>
      </c>
      <c r="O84" s="765">
        <v>83111000</v>
      </c>
      <c r="P84" s="6">
        <v>16.399999999999999</v>
      </c>
    </row>
    <row r="85" spans="1:16">
      <c r="A85" s="747" t="s">
        <v>4227</v>
      </c>
      <c r="B85" s="343">
        <f>VLOOKUP($A85,'1.2. El. zasadowe'!$A$2:$M$201,12,FALSE)</f>
        <v>42.789814814814818</v>
      </c>
      <c r="C85" s="343">
        <f>VLOOKUP($A85,'1.2. El. zasadowe'!$A$2:$M$201,11,FALSE)</f>
        <v>462.13000000000005</v>
      </c>
      <c r="D85" s="343">
        <v>0</v>
      </c>
      <c r="E85" s="343">
        <v>42.789814814814818</v>
      </c>
      <c r="F85" s="343">
        <v>462.13000000000005</v>
      </c>
      <c r="G85" s="1030">
        <v>0</v>
      </c>
      <c r="H85" s="471" t="s">
        <v>1756</v>
      </c>
      <c r="I85" s="683">
        <v>202</v>
      </c>
      <c r="J85" s="608" t="s">
        <v>2874</v>
      </c>
      <c r="K85" s="447">
        <v>10.8</v>
      </c>
      <c r="L85" s="561" t="s">
        <v>1757</v>
      </c>
      <c r="M85" s="167" t="s">
        <v>2531</v>
      </c>
      <c r="N85" s="2055">
        <f>'Spis treści'!$D$69/100</f>
        <v>0</v>
      </c>
      <c r="O85" s="150">
        <v>83111000</v>
      </c>
      <c r="P85" s="6">
        <v>10.8</v>
      </c>
    </row>
    <row r="86" spans="1:16">
      <c r="A86" s="747" t="s">
        <v>1342</v>
      </c>
      <c r="B86" s="343">
        <f>VLOOKUP($A86,'1.2. El. zasadowe'!$A$2:$M$201,12,FALSE)</f>
        <v>46.294047619047618</v>
      </c>
      <c r="C86" s="343">
        <f>VLOOKUP($A86,'1.2. El. zasadowe'!$A$2:$M$201,11,FALSE)</f>
        <v>583.30499999999995</v>
      </c>
      <c r="D86" s="343">
        <v>0</v>
      </c>
      <c r="E86" s="343">
        <v>46.294047619047618</v>
      </c>
      <c r="F86" s="343">
        <v>583.30499999999995</v>
      </c>
      <c r="G86" s="1030">
        <v>0</v>
      </c>
      <c r="H86" s="471" t="s">
        <v>1758</v>
      </c>
      <c r="I86" s="683">
        <v>202</v>
      </c>
      <c r="J86" s="608" t="s">
        <v>2874</v>
      </c>
      <c r="K86" s="447">
        <v>12.6</v>
      </c>
      <c r="L86" s="561" t="s">
        <v>1759</v>
      </c>
      <c r="M86" s="167" t="s">
        <v>2532</v>
      </c>
      <c r="N86" s="2055">
        <f>'Spis treści'!$D$69/100</f>
        <v>0</v>
      </c>
      <c r="O86" s="150">
        <v>83111000</v>
      </c>
      <c r="P86" s="6">
        <v>12.6</v>
      </c>
    </row>
    <row r="87" spans="1:16">
      <c r="A87" s="754" t="s">
        <v>5302</v>
      </c>
      <c r="B87" s="343">
        <f>VLOOKUP($A87,'1.2. El. zasadowe'!$A$2:$M$201,12,FALSE)</f>
        <v>39.464473684210525</v>
      </c>
      <c r="C87" s="343">
        <f>VLOOKUP($A87,'1.2. El. zasadowe'!$A$2:$M$201,11,FALSE)</f>
        <v>599.8599999999999</v>
      </c>
      <c r="D87" s="343">
        <v>0</v>
      </c>
      <c r="E87" s="343">
        <v>39.464473684210525</v>
      </c>
      <c r="F87" s="343">
        <v>599.8599999999999</v>
      </c>
      <c r="G87" s="1030">
        <v>0</v>
      </c>
      <c r="H87" s="728" t="s">
        <v>5304</v>
      </c>
      <c r="I87" s="683">
        <v>202</v>
      </c>
      <c r="J87" s="608" t="s">
        <v>2876</v>
      </c>
      <c r="K87" s="447">
        <v>15.2</v>
      </c>
      <c r="L87" s="761" t="s">
        <v>5305</v>
      </c>
      <c r="M87" s="1340" t="s">
        <v>5306</v>
      </c>
      <c r="N87" s="2055">
        <f>'Spis treści'!$D$69/100</f>
        <v>0</v>
      </c>
      <c r="O87" s="150">
        <v>83111000</v>
      </c>
      <c r="P87" s="6">
        <v>15.2</v>
      </c>
    </row>
    <row r="88" spans="1:16">
      <c r="A88" s="754" t="s">
        <v>3959</v>
      </c>
      <c r="B88" s="343">
        <f>VLOOKUP($A88,'1.2. El. zasadowe'!$A$2:$M$201,12,FALSE)</f>
        <v>49.584803921568621</v>
      </c>
      <c r="C88" s="343">
        <f>VLOOKUP($A88,'1.2. El. zasadowe'!$A$2:$M$201,11,FALSE)</f>
        <v>505.76499999999993</v>
      </c>
      <c r="D88" s="343">
        <v>0</v>
      </c>
      <c r="E88" s="343">
        <v>49.584803921568621</v>
      </c>
      <c r="F88" s="343">
        <v>505.76499999999993</v>
      </c>
      <c r="G88" s="1030">
        <v>0</v>
      </c>
      <c r="H88" s="728" t="s">
        <v>3721</v>
      </c>
      <c r="I88" s="683">
        <v>202</v>
      </c>
      <c r="J88" s="608" t="s">
        <v>2874</v>
      </c>
      <c r="K88" s="447">
        <v>10.199999999999999</v>
      </c>
      <c r="L88" s="561" t="s">
        <v>3968</v>
      </c>
      <c r="M88" s="561" t="s">
        <v>3969</v>
      </c>
      <c r="N88" s="2055">
        <f>'Spis treści'!$D$69/100</f>
        <v>0</v>
      </c>
      <c r="O88" s="765">
        <v>83111000</v>
      </c>
      <c r="P88" s="6">
        <v>10.199999999999999</v>
      </c>
    </row>
    <row r="89" spans="1:16">
      <c r="A89" s="754" t="s">
        <v>3978</v>
      </c>
      <c r="B89" s="343">
        <f>VLOOKUP($A89,'1.2. El. zasadowe'!$A$2:$M$201,12,FALSE)</f>
        <v>36.079687499999999</v>
      </c>
      <c r="C89" s="343">
        <f>VLOOKUP($A89,'1.2. El. zasadowe'!$A$2:$M$201,11,FALSE)</f>
        <v>461.82</v>
      </c>
      <c r="D89" s="343">
        <v>0</v>
      </c>
      <c r="E89" s="343">
        <v>36.079687499999999</v>
      </c>
      <c r="F89" s="343">
        <v>461.82</v>
      </c>
      <c r="G89" s="1030">
        <v>0</v>
      </c>
      <c r="H89" s="728" t="s">
        <v>4017</v>
      </c>
      <c r="I89" s="683">
        <v>202</v>
      </c>
      <c r="J89" s="608" t="s">
        <v>2874</v>
      </c>
      <c r="K89" s="447">
        <v>12.8</v>
      </c>
      <c r="L89" s="561" t="s">
        <v>4015</v>
      </c>
      <c r="M89" s="561" t="s">
        <v>4016</v>
      </c>
      <c r="N89" s="2055">
        <f>'Spis treści'!$D$69/100</f>
        <v>0</v>
      </c>
      <c r="O89" s="765">
        <v>83111000</v>
      </c>
      <c r="P89" s="6">
        <v>12.8</v>
      </c>
    </row>
    <row r="90" spans="1:16">
      <c r="A90" s="754" t="s">
        <v>4716</v>
      </c>
      <c r="B90" s="343">
        <f>VLOOKUP($A90,'1.2. El. zasadowe'!$A$2:$M$201,12,FALSE)</f>
        <v>38.120370370370367</v>
      </c>
      <c r="C90" s="343">
        <f>VLOOKUP($A90,'1.2. El. zasadowe'!$A$2:$M$201,11,FALSE)</f>
        <v>411.7</v>
      </c>
      <c r="D90" s="343">
        <v>0</v>
      </c>
      <c r="E90" s="343">
        <v>38.120370370370367</v>
      </c>
      <c r="F90" s="343">
        <v>411.7</v>
      </c>
      <c r="G90" s="1030">
        <v>0</v>
      </c>
      <c r="H90" s="728" t="s">
        <v>4717</v>
      </c>
      <c r="I90" s="683">
        <v>202</v>
      </c>
      <c r="J90" s="608" t="s">
        <v>2874</v>
      </c>
      <c r="K90" s="447">
        <v>10.8</v>
      </c>
      <c r="L90" s="561" t="s">
        <v>4718</v>
      </c>
      <c r="M90" s="561" t="s">
        <v>4719</v>
      </c>
      <c r="N90" s="2055">
        <f>'Spis treści'!$D$69/100</f>
        <v>0</v>
      </c>
      <c r="O90" s="765">
        <v>83111000</v>
      </c>
      <c r="P90" s="6">
        <v>10.8</v>
      </c>
    </row>
    <row r="91" spans="1:16">
      <c r="A91" s="754" t="s">
        <v>3960</v>
      </c>
      <c r="B91" s="343">
        <f>VLOOKUP($A91,'1.2. El. zasadowe'!$A$2:$M$201,12,FALSE)</f>
        <v>37.241666666666667</v>
      </c>
      <c r="C91" s="343">
        <f>VLOOKUP($A91,'1.2. El. zasadowe'!$A$2:$M$201,11,FALSE)</f>
        <v>469.245</v>
      </c>
      <c r="D91" s="343">
        <v>0</v>
      </c>
      <c r="E91" s="343">
        <v>37.241666666666667</v>
      </c>
      <c r="F91" s="343">
        <v>469.245</v>
      </c>
      <c r="G91" s="1030">
        <v>0</v>
      </c>
      <c r="H91" s="728" t="s">
        <v>3961</v>
      </c>
      <c r="I91" s="683">
        <v>202</v>
      </c>
      <c r="J91" s="608" t="s">
        <v>2874</v>
      </c>
      <c r="K91" s="447">
        <v>12.6</v>
      </c>
      <c r="L91" s="561" t="s">
        <v>3966</v>
      </c>
      <c r="M91" s="561" t="s">
        <v>3967</v>
      </c>
      <c r="N91" s="2055">
        <f>'Spis treści'!$D$69/100</f>
        <v>0</v>
      </c>
      <c r="O91" s="765">
        <v>83111000</v>
      </c>
      <c r="P91" s="6">
        <v>12.6</v>
      </c>
    </row>
    <row r="92" spans="1:16">
      <c r="A92" s="754" t="s">
        <v>5307</v>
      </c>
      <c r="B92" s="343">
        <f>VLOOKUP($A92,'1.2. El. zasadowe'!$A$2:$M$201,12,FALSE)</f>
        <v>32.987804878048784</v>
      </c>
      <c r="C92" s="343">
        <f>VLOOKUP($A92,'1.2. El. zasadowe'!$A$2:$M$201,11,FALSE)</f>
        <v>541</v>
      </c>
      <c r="D92" s="343">
        <v>0</v>
      </c>
      <c r="E92" s="343">
        <v>32.987804878048784</v>
      </c>
      <c r="F92" s="343">
        <v>541</v>
      </c>
      <c r="G92" s="1030">
        <v>0</v>
      </c>
      <c r="H92" s="728" t="s">
        <v>5309</v>
      </c>
      <c r="I92" s="683">
        <v>202</v>
      </c>
      <c r="J92" s="608" t="s">
        <v>2874</v>
      </c>
      <c r="K92" s="447">
        <v>16.399999999999999</v>
      </c>
      <c r="L92" s="761" t="s">
        <v>5310</v>
      </c>
      <c r="M92" s="1363" t="s">
        <v>5311</v>
      </c>
      <c r="N92" s="2055">
        <f>'Spis treści'!$D$69/100</f>
        <v>0</v>
      </c>
      <c r="O92" s="765">
        <v>83111000</v>
      </c>
      <c r="P92" s="6">
        <v>16.399999999999999</v>
      </c>
    </row>
    <row r="93" spans="1:16">
      <c r="A93" s="754" t="s">
        <v>5308</v>
      </c>
      <c r="B93" s="343">
        <f>VLOOKUP($A93,'1.2. El. zasadowe'!$A$2:$M$201,12,FALSE)</f>
        <v>32.654268292682929</v>
      </c>
      <c r="C93" s="343">
        <f>VLOOKUP($A93,'1.2. El. zasadowe'!$A$2:$M$201,11,FALSE)</f>
        <v>535.53</v>
      </c>
      <c r="D93" s="343">
        <v>0</v>
      </c>
      <c r="E93" s="343">
        <v>32.654268292682929</v>
      </c>
      <c r="F93" s="343">
        <v>535.53</v>
      </c>
      <c r="G93" s="1030">
        <v>0</v>
      </c>
      <c r="H93" s="728" t="s">
        <v>5312</v>
      </c>
      <c r="I93" s="683">
        <v>202</v>
      </c>
      <c r="J93" s="608" t="s">
        <v>2876</v>
      </c>
      <c r="K93" s="447">
        <v>16.399999999999999</v>
      </c>
      <c r="L93" s="761" t="s">
        <v>5313</v>
      </c>
      <c r="M93" s="761" t="s">
        <v>5314</v>
      </c>
      <c r="N93" s="2055">
        <f>'Spis treści'!$D$69/100</f>
        <v>0</v>
      </c>
      <c r="O93" s="765">
        <v>83111000</v>
      </c>
      <c r="P93" s="6">
        <v>16.399999999999999</v>
      </c>
    </row>
    <row r="94" spans="1:16">
      <c r="A94" s="747">
        <v>5650253400</v>
      </c>
      <c r="B94" s="343">
        <f>VLOOKUP($A94,'1.2. El. zasadowe'!$A$2:$M$201,12,FALSE)</f>
        <v>35.323062015503879</v>
      </c>
      <c r="C94" s="343">
        <f>VLOOKUP($A94,'1.2. El. zasadowe'!$A$2:$M$201,11,FALSE)</f>
        <v>455.66750000000002</v>
      </c>
      <c r="D94" s="343">
        <v>0</v>
      </c>
      <c r="E94" s="343">
        <v>35.323062015503879</v>
      </c>
      <c r="F94" s="343">
        <v>455.66750000000002</v>
      </c>
      <c r="G94" s="1030">
        <v>0</v>
      </c>
      <c r="H94" s="471" t="s">
        <v>2767</v>
      </c>
      <c r="I94" s="683">
        <v>202</v>
      </c>
      <c r="J94" s="608" t="s">
        <v>2874</v>
      </c>
      <c r="K94" s="447">
        <v>12.9</v>
      </c>
      <c r="L94" s="561" t="s">
        <v>3942</v>
      </c>
      <c r="M94" s="561" t="s">
        <v>3943</v>
      </c>
      <c r="N94" s="2055">
        <f>'Spis treści'!$D$69/100</f>
        <v>0</v>
      </c>
      <c r="O94" s="765">
        <v>83111000</v>
      </c>
      <c r="P94" s="6">
        <v>12.9</v>
      </c>
    </row>
    <row r="95" spans="1:16">
      <c r="A95" s="747">
        <v>5650324400</v>
      </c>
      <c r="B95" s="343">
        <f>VLOOKUP($A95,'1.2. El. zasadowe'!$A$2:$M$201,12,FALSE)</f>
        <v>30.864999999999995</v>
      </c>
      <c r="C95" s="343">
        <f>VLOOKUP($A95,'1.2. El. zasadowe'!$A$2:$M$201,11,FALSE)</f>
        <v>555.56999999999994</v>
      </c>
      <c r="D95" s="343">
        <v>0</v>
      </c>
      <c r="E95" s="343">
        <v>30.864999999999995</v>
      </c>
      <c r="F95" s="343">
        <v>555.56999999999994</v>
      </c>
      <c r="G95" s="1030">
        <v>0</v>
      </c>
      <c r="H95" s="471" t="s">
        <v>2768</v>
      </c>
      <c r="I95" s="683">
        <v>202</v>
      </c>
      <c r="J95" s="608" t="s">
        <v>2874</v>
      </c>
      <c r="K95" s="447">
        <v>18</v>
      </c>
      <c r="L95" s="561" t="s">
        <v>3944</v>
      </c>
      <c r="M95" s="561" t="s">
        <v>3945</v>
      </c>
      <c r="N95" s="2055">
        <f>'Spis treści'!$D$69/100</f>
        <v>0</v>
      </c>
      <c r="O95" s="765">
        <v>83111000</v>
      </c>
      <c r="P95" s="6">
        <v>18</v>
      </c>
    </row>
    <row r="96" spans="1:16">
      <c r="A96" s="747">
        <v>5650404400</v>
      </c>
      <c r="B96" s="343">
        <f>VLOOKUP($A96,'1.2. El. zasadowe'!$A$2:$M$201,12,FALSE)</f>
        <v>30.180376344086021</v>
      </c>
      <c r="C96" s="343">
        <f>VLOOKUP($A96,'1.2. El. zasadowe'!$A$2:$M$201,11,FALSE)</f>
        <v>561.35500000000002</v>
      </c>
      <c r="D96" s="343">
        <v>0</v>
      </c>
      <c r="E96" s="343">
        <v>30.180376344086021</v>
      </c>
      <c r="F96" s="343">
        <v>561.35500000000002</v>
      </c>
      <c r="G96" s="1030">
        <v>0</v>
      </c>
      <c r="H96" s="471" t="s">
        <v>2769</v>
      </c>
      <c r="I96" s="683">
        <v>202</v>
      </c>
      <c r="J96" s="608" t="s">
        <v>2874</v>
      </c>
      <c r="K96" s="447">
        <v>18.600000000000001</v>
      </c>
      <c r="L96" s="561" t="s">
        <v>3946</v>
      </c>
      <c r="M96" s="561" t="s">
        <v>3947</v>
      </c>
      <c r="N96" s="2055">
        <f>'Spis treści'!$D$69/100</f>
        <v>0</v>
      </c>
      <c r="O96" s="765">
        <v>83111000</v>
      </c>
      <c r="P96" s="6">
        <v>18.600000000000001</v>
      </c>
    </row>
    <row r="97" spans="1:16">
      <c r="A97" s="747">
        <v>5650504400</v>
      </c>
      <c r="B97" s="343">
        <f>VLOOKUP($A97,'1.2. El. zasadowe'!$A$2:$M$201,12,FALSE)</f>
        <v>29.884999999999998</v>
      </c>
      <c r="C97" s="343">
        <f>VLOOKUP($A97,'1.2. El. zasadowe'!$A$2:$M$201,11,FALSE)</f>
        <v>537.92999999999995</v>
      </c>
      <c r="D97" s="343">
        <v>0</v>
      </c>
      <c r="E97" s="343">
        <v>29.884999999999998</v>
      </c>
      <c r="F97" s="343">
        <v>537.92999999999995</v>
      </c>
      <c r="G97" s="1030">
        <v>0</v>
      </c>
      <c r="H97" s="471" t="s">
        <v>2770</v>
      </c>
      <c r="I97" s="683">
        <v>202</v>
      </c>
      <c r="J97" s="608" t="s">
        <v>2874</v>
      </c>
      <c r="K97" s="447">
        <v>18</v>
      </c>
      <c r="L97" s="561" t="s">
        <v>3948</v>
      </c>
      <c r="M97" s="561" t="s">
        <v>3949</v>
      </c>
      <c r="N97" s="2055">
        <f>'Spis treści'!$D$69/100</f>
        <v>0</v>
      </c>
      <c r="O97" s="765">
        <v>83111000</v>
      </c>
      <c r="P97" s="6">
        <v>18</v>
      </c>
    </row>
    <row r="98" spans="1:16">
      <c r="A98" s="747">
        <v>5653253000</v>
      </c>
      <c r="B98" s="343">
        <f>VLOOKUP($A98,'1.2. El. zasadowe'!$A$2:$M$201,12,FALSE)</f>
        <v>35.643992248062013</v>
      </c>
      <c r="C98" s="343">
        <f>VLOOKUP($A98,'1.2. El. zasadowe'!$A$2:$M$201,11,FALSE)</f>
        <v>459.8075</v>
      </c>
      <c r="D98" s="343">
        <v>0</v>
      </c>
      <c r="E98" s="343">
        <v>35.643992248062013</v>
      </c>
      <c r="F98" s="343">
        <v>459.8075</v>
      </c>
      <c r="G98" s="1030">
        <v>0</v>
      </c>
      <c r="H98" s="471" t="s">
        <v>2771</v>
      </c>
      <c r="I98" s="683">
        <v>202</v>
      </c>
      <c r="J98" s="608" t="s">
        <v>2876</v>
      </c>
      <c r="K98" s="447">
        <v>12.9</v>
      </c>
      <c r="N98" s="2055">
        <f>'Spis treści'!$D$69/100</f>
        <v>0</v>
      </c>
      <c r="O98" s="150">
        <v>83111000</v>
      </c>
      <c r="P98" s="6">
        <v>12.9</v>
      </c>
    </row>
    <row r="99" spans="1:16">
      <c r="A99" s="747">
        <v>5653324000</v>
      </c>
      <c r="B99" s="343">
        <f>VLOOKUP($A99,'1.2. El. zasadowe'!$A$2:$M$201,12,FALSE)</f>
        <v>31.341666666666665</v>
      </c>
      <c r="C99" s="343">
        <f>VLOOKUP($A99,'1.2. El. zasadowe'!$A$2:$M$201,11,FALSE)</f>
        <v>564.15</v>
      </c>
      <c r="D99" s="343">
        <v>0</v>
      </c>
      <c r="E99" s="343">
        <v>31.341666666666665</v>
      </c>
      <c r="F99" s="343">
        <v>564.15</v>
      </c>
      <c r="G99" s="1030">
        <v>0</v>
      </c>
      <c r="H99" s="471" t="s">
        <v>2772</v>
      </c>
      <c r="I99" s="683">
        <v>202</v>
      </c>
      <c r="J99" s="608" t="s">
        <v>2876</v>
      </c>
      <c r="K99" s="447">
        <v>18</v>
      </c>
      <c r="N99" s="2055">
        <f>'Spis treści'!$D$69/100</f>
        <v>0</v>
      </c>
      <c r="O99" s="150">
        <v>83111000</v>
      </c>
      <c r="P99" s="6">
        <v>18</v>
      </c>
    </row>
    <row r="100" spans="1:16">
      <c r="A100" s="747">
        <v>5653404000</v>
      </c>
      <c r="B100" s="343">
        <f>VLOOKUP($A100,'1.2. El. zasadowe'!$A$2:$M$201,12,FALSE)</f>
        <v>28.621236559139785</v>
      </c>
      <c r="C100" s="343">
        <f>VLOOKUP($A100,'1.2. El. zasadowe'!$A$2:$M$201,11,FALSE)</f>
        <v>532.35500000000002</v>
      </c>
      <c r="D100" s="343">
        <v>0</v>
      </c>
      <c r="E100" s="343">
        <v>28.621236559139785</v>
      </c>
      <c r="F100" s="343">
        <v>532.35500000000002</v>
      </c>
      <c r="G100" s="1030">
        <v>0</v>
      </c>
      <c r="H100" s="471" t="s">
        <v>2256</v>
      </c>
      <c r="I100" s="683">
        <v>202</v>
      </c>
      <c r="J100" s="608" t="s">
        <v>2876</v>
      </c>
      <c r="K100" s="447">
        <v>18.600000000000001</v>
      </c>
      <c r="N100" s="2055">
        <f>'Spis treści'!$D$69/100</f>
        <v>0</v>
      </c>
      <c r="O100" s="150">
        <v>83111000</v>
      </c>
      <c r="P100" s="6">
        <v>18.600000000000001</v>
      </c>
    </row>
    <row r="101" spans="1:16">
      <c r="A101" s="747">
        <v>5653504000</v>
      </c>
      <c r="B101" s="343">
        <f>VLOOKUP($A101,'1.2. El. zasadowe'!$A$2:$M$201,12,FALSE)</f>
        <v>29.582777777777778</v>
      </c>
      <c r="C101" s="343">
        <f>VLOOKUP($A101,'1.2. El. zasadowe'!$A$2:$M$201,11,FALSE)</f>
        <v>532.49</v>
      </c>
      <c r="D101" s="343">
        <v>0</v>
      </c>
      <c r="E101" s="343">
        <v>29.582777777777778</v>
      </c>
      <c r="F101" s="343">
        <v>532.49</v>
      </c>
      <c r="G101" s="1030">
        <v>0</v>
      </c>
      <c r="H101" s="471" t="s">
        <v>2257</v>
      </c>
      <c r="I101" s="683">
        <v>202</v>
      </c>
      <c r="J101" s="608" t="s">
        <v>2876</v>
      </c>
      <c r="K101" s="447">
        <v>18</v>
      </c>
      <c r="N101" s="2055">
        <f>'Spis treści'!$D$69/100</f>
        <v>0</v>
      </c>
      <c r="O101" s="150">
        <v>83111000</v>
      </c>
      <c r="P101" s="6">
        <v>18</v>
      </c>
    </row>
    <row r="102" spans="1:16">
      <c r="A102" s="747">
        <v>5040253400</v>
      </c>
      <c r="B102" s="343">
        <f>VLOOKUP($A102,'1.1. El. rutylowe'!$A$4:$M$208,12,FALSE)</f>
        <v>42.972999999999999</v>
      </c>
      <c r="C102" s="343">
        <f>VLOOKUP($A102,'1.1. El. rutylowe'!$A$4:$M$208,11,FALSE)</f>
        <v>644.59500000000003</v>
      </c>
      <c r="D102" s="343">
        <v>0</v>
      </c>
      <c r="E102" s="343">
        <v>42.972999999999999</v>
      </c>
      <c r="F102" s="343">
        <v>644.59500000000003</v>
      </c>
      <c r="G102" s="1030">
        <v>0</v>
      </c>
      <c r="H102" s="728" t="s">
        <v>1750</v>
      </c>
      <c r="I102" s="683">
        <v>204</v>
      </c>
      <c r="J102" s="608" t="s">
        <v>2874</v>
      </c>
      <c r="K102" s="447">
        <v>15</v>
      </c>
      <c r="L102" s="561" t="s">
        <v>1751</v>
      </c>
      <c r="M102" s="167" t="s">
        <v>2528</v>
      </c>
      <c r="N102" s="2055">
        <f>'Spis treści'!$D$69/100</f>
        <v>0</v>
      </c>
      <c r="O102" s="150">
        <v>83111000</v>
      </c>
      <c r="P102" s="6">
        <v>15</v>
      </c>
    </row>
    <row r="103" spans="1:16">
      <c r="A103" s="747">
        <v>5040323400</v>
      </c>
      <c r="B103" s="343">
        <f>VLOOKUP($A103,'1.1. El. rutylowe'!$A$4:$M$208,12,FALSE)</f>
        <v>42.093589743589746</v>
      </c>
      <c r="C103" s="343">
        <f>VLOOKUP($A103,'1.1. El. rutylowe'!$A$4:$M$208,11,FALSE)</f>
        <v>656.66</v>
      </c>
      <c r="D103" s="343">
        <v>0</v>
      </c>
      <c r="E103" s="343">
        <v>42.093589743589746</v>
      </c>
      <c r="F103" s="343">
        <v>656.66</v>
      </c>
      <c r="G103" s="1030">
        <v>0</v>
      </c>
      <c r="H103" s="471" t="s">
        <v>1752</v>
      </c>
      <c r="I103" s="683">
        <v>204</v>
      </c>
      <c r="J103" s="608" t="s">
        <v>2874</v>
      </c>
      <c r="K103" s="447">
        <v>15.6</v>
      </c>
      <c r="L103" s="561" t="s">
        <v>1753</v>
      </c>
      <c r="M103" s="167" t="s">
        <v>2529</v>
      </c>
      <c r="N103" s="2055">
        <f>'Spis treści'!$D$69/100</f>
        <v>0</v>
      </c>
      <c r="O103" s="150">
        <v>83111000</v>
      </c>
      <c r="P103" s="6">
        <v>15.6</v>
      </c>
    </row>
    <row r="104" spans="1:16">
      <c r="A104" s="747">
        <v>5040404400</v>
      </c>
      <c r="B104" s="343">
        <f>VLOOKUP($A104,'1.1. El. rutylowe'!$A$4:$M$208,12,FALSE)</f>
        <v>42.282602339181281</v>
      </c>
      <c r="C104" s="343">
        <f>VLOOKUP($A104,'1.1. El. rutylowe'!$A$4:$M$208,11,FALSE)</f>
        <v>723.03250000000003</v>
      </c>
      <c r="D104" s="343">
        <v>0</v>
      </c>
      <c r="E104" s="343">
        <v>42.282602339181281</v>
      </c>
      <c r="F104" s="343">
        <v>723.03250000000003</v>
      </c>
      <c r="G104" s="1030">
        <v>0</v>
      </c>
      <c r="H104" s="471" t="s">
        <v>1754</v>
      </c>
      <c r="I104" s="683">
        <v>204</v>
      </c>
      <c r="J104" s="608" t="s">
        <v>2874</v>
      </c>
      <c r="K104" s="447">
        <v>17.100000000000001</v>
      </c>
      <c r="L104" s="561" t="s">
        <v>1755</v>
      </c>
      <c r="M104" s="167" t="s">
        <v>2530</v>
      </c>
      <c r="N104" s="2055">
        <f>'Spis treści'!$D$69/100</f>
        <v>0</v>
      </c>
      <c r="O104" s="150">
        <v>83111000</v>
      </c>
      <c r="P104" s="6">
        <v>17.100000000000001</v>
      </c>
    </row>
    <row r="105" spans="1:16">
      <c r="A105" s="747" t="s">
        <v>4741</v>
      </c>
      <c r="B105" s="343">
        <f>VLOOKUP($A105,'1.1. El. rutylowe'!$A$4:$M$208,12,FALSE)</f>
        <v>40.192999999999998</v>
      </c>
      <c r="C105" s="343">
        <f>VLOOKUP($A105,'1.1. El. rutylowe'!$A$4:$M$208,11,FALSE)</f>
        <v>803.8599999999999</v>
      </c>
      <c r="D105" s="343">
        <v>0</v>
      </c>
      <c r="E105" s="343">
        <v>40.192999999999998</v>
      </c>
      <c r="F105" s="343">
        <v>803.8599999999999</v>
      </c>
      <c r="G105" s="1030">
        <v>0</v>
      </c>
      <c r="H105" s="728" t="s">
        <v>4744</v>
      </c>
      <c r="I105" s="683">
        <v>205</v>
      </c>
      <c r="J105" s="608" t="s">
        <v>2874</v>
      </c>
      <c r="K105" s="447">
        <v>20</v>
      </c>
      <c r="L105" s="561" t="s">
        <v>4747</v>
      </c>
      <c r="N105" s="2055">
        <f>'Spis treści'!$D$69/100</f>
        <v>0</v>
      </c>
      <c r="O105" s="150">
        <v>83111000</v>
      </c>
      <c r="P105" s="6">
        <v>20</v>
      </c>
    </row>
    <row r="106" spans="1:16">
      <c r="A106" s="747" t="s">
        <v>4742</v>
      </c>
      <c r="B106" s="343">
        <f>VLOOKUP($A106,'1.1. El. rutylowe'!$A$4:$M$208,12,FALSE)</f>
        <v>34.948999999999998</v>
      </c>
      <c r="C106" s="343">
        <f>VLOOKUP($A106,'1.1. El. rutylowe'!$A$4:$M$208,11,FALSE)</f>
        <v>698.9799999999999</v>
      </c>
      <c r="D106" s="343">
        <v>0</v>
      </c>
      <c r="E106" s="343">
        <v>34.948999999999998</v>
      </c>
      <c r="F106" s="343">
        <v>698.9799999999999</v>
      </c>
      <c r="G106" s="1030">
        <v>0</v>
      </c>
      <c r="H106" s="728" t="s">
        <v>4745</v>
      </c>
      <c r="I106" s="683">
        <v>205</v>
      </c>
      <c r="J106" s="608" t="s">
        <v>2874</v>
      </c>
      <c r="K106" s="447">
        <v>20</v>
      </c>
      <c r="L106" s="561" t="s">
        <v>4748</v>
      </c>
      <c r="N106" s="2055">
        <f>'Spis treści'!$D$69/100</f>
        <v>0</v>
      </c>
      <c r="O106" s="150">
        <v>83111000</v>
      </c>
      <c r="P106" s="6">
        <v>20</v>
      </c>
    </row>
    <row r="107" spans="1:16">
      <c r="A107" s="747" t="s">
        <v>4743</v>
      </c>
      <c r="B107" s="343">
        <f>VLOOKUP($A107,'1.1. El. rutylowe'!$A$4:$M$208,12,FALSE)</f>
        <v>30.894500000000004</v>
      </c>
      <c r="C107" s="343">
        <f>VLOOKUP($A107,'1.1. El. rutylowe'!$A$4:$M$208,11,FALSE)</f>
        <v>617.8900000000001</v>
      </c>
      <c r="D107" s="343">
        <v>0</v>
      </c>
      <c r="E107" s="343">
        <v>30.894500000000004</v>
      </c>
      <c r="F107" s="343">
        <v>617.8900000000001</v>
      </c>
      <c r="G107" s="1030">
        <v>0</v>
      </c>
      <c r="H107" s="728" t="s">
        <v>4746</v>
      </c>
      <c r="I107" s="683">
        <v>205</v>
      </c>
      <c r="J107" s="608" t="s">
        <v>2875</v>
      </c>
      <c r="K107" s="447">
        <v>3360</v>
      </c>
      <c r="L107" s="561" t="s">
        <v>4749</v>
      </c>
      <c r="N107" s="2055">
        <f>'Spis treści'!$D$69/100</f>
        <v>0</v>
      </c>
      <c r="O107" s="150">
        <v>83111000</v>
      </c>
      <c r="P107" s="6">
        <v>20</v>
      </c>
    </row>
    <row r="108" spans="1:16">
      <c r="A108" s="753">
        <v>1251089300</v>
      </c>
      <c r="B108" s="343">
        <f>VLOOKUP($A108,'2.1. Druty niestopowe'!$A$2:$M$242,12,FALSE)</f>
        <v>27.413749999999997</v>
      </c>
      <c r="C108" s="343">
        <f>VLOOKUP($A108,'2.1. Druty niestopowe'!$A$2:$M$242,11,FALSE)</f>
        <v>5482.7499999999991</v>
      </c>
      <c r="D108" s="343">
        <v>0</v>
      </c>
      <c r="E108" s="343">
        <v>27.413749999999997</v>
      </c>
      <c r="F108" s="343">
        <v>5482.7499999999991</v>
      </c>
      <c r="G108" s="1030">
        <v>0</v>
      </c>
      <c r="H108" s="471" t="s">
        <v>2726</v>
      </c>
      <c r="I108" s="683">
        <v>206</v>
      </c>
      <c r="J108" s="608" t="s">
        <v>2874</v>
      </c>
      <c r="K108" s="447">
        <v>200</v>
      </c>
      <c r="L108" s="561" t="s">
        <v>2788</v>
      </c>
      <c r="N108" s="2055">
        <f>'Spis treści'!$D$69/100</f>
        <v>0</v>
      </c>
      <c r="O108" s="150">
        <v>72292000</v>
      </c>
      <c r="P108" s="6">
        <v>200</v>
      </c>
    </row>
    <row r="109" spans="1:16">
      <c r="A109" s="747">
        <v>1251099320</v>
      </c>
      <c r="B109" s="343">
        <f>VLOOKUP($A109,'2.1. Druty niestopowe'!$A$2:$M$242,12,FALSE)</f>
        <v>26.594799999999999</v>
      </c>
      <c r="C109" s="343">
        <f>VLOOKUP($A109,'2.1. Druty niestopowe'!$A$2:$M$242,11,FALSE)</f>
        <v>6648.7</v>
      </c>
      <c r="D109" s="343">
        <v>0</v>
      </c>
      <c r="E109" s="343">
        <v>26.594799999999999</v>
      </c>
      <c r="F109" s="343">
        <v>6648.7</v>
      </c>
      <c r="G109" s="1030">
        <v>0</v>
      </c>
      <c r="H109" s="471" t="s">
        <v>1435</v>
      </c>
      <c r="I109" s="683">
        <v>206</v>
      </c>
      <c r="J109" s="608" t="s">
        <v>2875</v>
      </c>
      <c r="K109" s="447">
        <v>1000</v>
      </c>
      <c r="L109" s="561" t="s">
        <v>1436</v>
      </c>
      <c r="N109" s="2055">
        <f>'Spis treści'!$D$69/100</f>
        <v>0</v>
      </c>
      <c r="O109" s="150">
        <v>72292000</v>
      </c>
      <c r="P109" s="6">
        <v>250</v>
      </c>
    </row>
    <row r="110" spans="1:16">
      <c r="A110" s="747">
        <v>1251109320</v>
      </c>
      <c r="B110" s="343">
        <f>VLOOKUP($A110,'2.1. Druty niestopowe'!$A$2:$M$242,12,FALSE)</f>
        <v>24.576840000000001</v>
      </c>
      <c r="C110" s="343">
        <f>VLOOKUP($A110,'2.1. Druty niestopowe'!$A$2:$M$242,11,FALSE)</f>
        <v>6144.21</v>
      </c>
      <c r="D110" s="343">
        <v>0</v>
      </c>
      <c r="E110" s="343">
        <v>24.576840000000001</v>
      </c>
      <c r="F110" s="343">
        <v>6144.21</v>
      </c>
      <c r="G110" s="1030">
        <v>0</v>
      </c>
      <c r="H110" s="471" t="s">
        <v>1444</v>
      </c>
      <c r="I110" s="683">
        <v>206</v>
      </c>
      <c r="J110" s="608" t="s">
        <v>2874</v>
      </c>
      <c r="K110" s="447">
        <v>250</v>
      </c>
      <c r="L110" s="561" t="s">
        <v>1445</v>
      </c>
      <c r="N110" s="2055">
        <f>'Spis treści'!$D$69/100</f>
        <v>0</v>
      </c>
      <c r="O110" s="150">
        <v>72292000</v>
      </c>
      <c r="P110" s="6">
        <v>250</v>
      </c>
    </row>
    <row r="111" spans="1:16">
      <c r="A111" s="747">
        <v>1251129320</v>
      </c>
      <c r="B111" s="343">
        <f>VLOOKUP($A111,'2.1. Druty niestopowe'!$A$2:$M$242,12,FALSE)</f>
        <v>24.027360000000002</v>
      </c>
      <c r="C111" s="343">
        <f>VLOOKUP($A111,'2.1. Druty niestopowe'!$A$2:$M$242,11,FALSE)</f>
        <v>6006.84</v>
      </c>
      <c r="D111" s="343">
        <v>0</v>
      </c>
      <c r="E111" s="343">
        <v>24.027360000000002</v>
      </c>
      <c r="F111" s="343">
        <v>6006.84</v>
      </c>
      <c r="G111" s="1030">
        <v>0</v>
      </c>
      <c r="H111" s="471" t="s">
        <v>1450</v>
      </c>
      <c r="I111" s="683">
        <v>206</v>
      </c>
      <c r="J111" s="608" t="s">
        <v>2874</v>
      </c>
      <c r="K111" s="447">
        <v>250</v>
      </c>
      <c r="L111" s="561" t="s">
        <v>1451</v>
      </c>
      <c r="N111" s="2055">
        <f>'Spis treści'!$D$69/100</f>
        <v>0</v>
      </c>
      <c r="O111" s="150">
        <v>72292000</v>
      </c>
      <c r="P111" s="6">
        <v>250</v>
      </c>
    </row>
    <row r="112" spans="1:16">
      <c r="A112" s="747">
        <v>1251149320</v>
      </c>
      <c r="B112" s="343">
        <f>VLOOKUP($A112,'2.1. Druty niestopowe'!$A$2:$M$242,12,FALSE)</f>
        <v>23.342919999999999</v>
      </c>
      <c r="C112" s="343">
        <f>VLOOKUP($A112,'2.1. Druty niestopowe'!$A$2:$M$242,11,FALSE)</f>
        <v>5835.73</v>
      </c>
      <c r="D112" s="343">
        <v>0</v>
      </c>
      <c r="E112" s="343">
        <v>23.342919999999999</v>
      </c>
      <c r="F112" s="343">
        <v>5835.73</v>
      </c>
      <c r="G112" s="1030">
        <v>0</v>
      </c>
      <c r="H112" s="471" t="s">
        <v>2728</v>
      </c>
      <c r="I112" s="683">
        <v>206</v>
      </c>
      <c r="J112" s="608" t="s">
        <v>2875</v>
      </c>
      <c r="K112" s="447">
        <v>1000</v>
      </c>
      <c r="L112" s="561" t="s">
        <v>2791</v>
      </c>
      <c r="N112" s="2055">
        <f>'Spis treści'!$D$69/100</f>
        <v>0</v>
      </c>
      <c r="O112" s="150">
        <v>72292000</v>
      </c>
      <c r="P112" s="6">
        <v>250</v>
      </c>
    </row>
    <row r="113" spans="1:16">
      <c r="A113" s="747">
        <v>1258109320</v>
      </c>
      <c r="B113" s="343">
        <f>VLOOKUP($A113,'2.1. Druty niestopowe'!$A$2:$M$242,12,FALSE)</f>
        <v>26.250240000000002</v>
      </c>
      <c r="C113" s="343">
        <f>VLOOKUP($A113,'2.1. Druty niestopowe'!$A$2:$M$242,11,FALSE)</f>
        <v>6562.56</v>
      </c>
      <c r="D113" s="343">
        <v>0</v>
      </c>
      <c r="E113" s="343">
        <v>26.250240000000002</v>
      </c>
      <c r="F113" s="343">
        <v>6562.56</v>
      </c>
      <c r="G113" s="1030">
        <v>0</v>
      </c>
      <c r="H113" s="471" t="s">
        <v>1454</v>
      </c>
      <c r="I113" s="683">
        <v>206</v>
      </c>
      <c r="J113" s="608" t="s">
        <v>2874</v>
      </c>
      <c r="K113" s="447">
        <v>250</v>
      </c>
      <c r="L113" s="561" t="s">
        <v>1455</v>
      </c>
      <c r="N113" s="2055">
        <f>'Spis treści'!$D$69/100</f>
        <v>0</v>
      </c>
      <c r="O113" s="150">
        <v>72292000</v>
      </c>
      <c r="P113" s="6">
        <v>250</v>
      </c>
    </row>
    <row r="114" spans="1:16">
      <c r="A114" s="747">
        <v>1258129320</v>
      </c>
      <c r="B114" s="343">
        <f>VLOOKUP($A114,'2.1. Druty niestopowe'!$A$2:$M$242,12,FALSE)</f>
        <v>25.610479999999999</v>
      </c>
      <c r="C114" s="343">
        <f>VLOOKUP($A114,'2.1. Druty niestopowe'!$A$2:$M$242,11,FALSE)</f>
        <v>6402.62</v>
      </c>
      <c r="D114" s="343">
        <v>0</v>
      </c>
      <c r="E114" s="343">
        <v>25.610479999999999</v>
      </c>
      <c r="F114" s="343">
        <v>6402.62</v>
      </c>
      <c r="G114" s="1030">
        <v>0</v>
      </c>
      <c r="H114" s="471" t="s">
        <v>1458</v>
      </c>
      <c r="I114" s="683">
        <v>206</v>
      </c>
      <c r="J114" s="608" t="s">
        <v>2874</v>
      </c>
      <c r="K114" s="447">
        <v>250</v>
      </c>
      <c r="L114" s="561" t="s">
        <v>1459</v>
      </c>
      <c r="N114" s="2055">
        <f>'Spis treści'!$D$69/100</f>
        <v>0</v>
      </c>
      <c r="O114" s="150">
        <v>72292000</v>
      </c>
      <c r="P114" s="6">
        <v>250</v>
      </c>
    </row>
    <row r="115" spans="1:16">
      <c r="A115" s="747">
        <v>1264089300</v>
      </c>
      <c r="B115" s="343">
        <f>VLOOKUP($A115,'2.1. Druty niestopowe'!$A$2:$M$242,12,FALSE)</f>
        <v>29.81</v>
      </c>
      <c r="C115" s="343">
        <f>VLOOKUP($A115,'2.1. Druty niestopowe'!$A$2:$M$242,11,FALSE)</f>
        <v>5962</v>
      </c>
      <c r="D115" s="343">
        <v>0</v>
      </c>
      <c r="E115" s="343">
        <v>29.81</v>
      </c>
      <c r="F115" s="343">
        <v>5962</v>
      </c>
      <c r="G115" s="1030">
        <v>0</v>
      </c>
      <c r="H115" s="471" t="s">
        <v>2731</v>
      </c>
      <c r="I115" s="683">
        <v>206</v>
      </c>
      <c r="J115" s="608" t="s">
        <v>2874</v>
      </c>
      <c r="K115" s="447">
        <v>200</v>
      </c>
      <c r="L115" s="561" t="s">
        <v>2794</v>
      </c>
      <c r="N115" s="2055">
        <f>'Spis treści'!$D$69/100</f>
        <v>0</v>
      </c>
      <c r="O115" s="150">
        <v>72292000</v>
      </c>
      <c r="P115" s="6">
        <v>200</v>
      </c>
    </row>
    <row r="116" spans="1:16">
      <c r="A116" s="747">
        <v>1264109320</v>
      </c>
      <c r="B116" s="343">
        <f>VLOOKUP($A116,'2.1. Druty niestopowe'!$A$2:$M$242,12,FALSE)</f>
        <v>25.949400000000004</v>
      </c>
      <c r="C116" s="343">
        <f>VLOOKUP($A116,'2.1. Druty niestopowe'!$A$2:$M$242,11,FALSE)</f>
        <v>6487.3500000000013</v>
      </c>
      <c r="D116" s="343">
        <v>0</v>
      </c>
      <c r="E116" s="343">
        <v>25.949400000000004</v>
      </c>
      <c r="F116" s="343">
        <v>6487.3500000000013</v>
      </c>
      <c r="G116" s="1030">
        <v>0</v>
      </c>
      <c r="H116" s="471" t="s">
        <v>2733</v>
      </c>
      <c r="I116" s="683">
        <v>206</v>
      </c>
      <c r="J116" s="608" t="s">
        <v>2874</v>
      </c>
      <c r="K116" s="447">
        <v>250</v>
      </c>
      <c r="L116" s="561" t="s">
        <v>2797</v>
      </c>
      <c r="N116" s="2055">
        <f>'Spis treści'!$D$69/100</f>
        <v>0</v>
      </c>
      <c r="O116" s="150">
        <v>72292000</v>
      </c>
      <c r="P116" s="6">
        <v>250</v>
      </c>
    </row>
    <row r="117" spans="1:16">
      <c r="A117" s="747">
        <v>1264129320</v>
      </c>
      <c r="B117" s="343">
        <f>VLOOKUP($A117,'2.1. Druty niestopowe'!$A$2:$M$242,12,FALSE)</f>
        <v>25.341080000000002</v>
      </c>
      <c r="C117" s="343">
        <f>VLOOKUP($A117,'2.1. Druty niestopowe'!$A$2:$M$242,11,FALSE)</f>
        <v>6335.27</v>
      </c>
      <c r="D117" s="343">
        <v>0</v>
      </c>
      <c r="E117" s="343">
        <v>25.341080000000002</v>
      </c>
      <c r="F117" s="343">
        <v>6335.27</v>
      </c>
      <c r="G117" s="1030">
        <v>0</v>
      </c>
      <c r="H117" s="471" t="s">
        <v>2734</v>
      </c>
      <c r="I117" s="683">
        <v>206</v>
      </c>
      <c r="J117" s="608" t="s">
        <v>2874</v>
      </c>
      <c r="K117" s="447">
        <v>250</v>
      </c>
      <c r="L117" s="561" t="s">
        <v>2799</v>
      </c>
      <c r="N117" s="2055">
        <f>'Spis treści'!$D$69/100</f>
        <v>0</v>
      </c>
      <c r="O117" s="150">
        <v>72292000</v>
      </c>
      <c r="P117" s="6">
        <v>250</v>
      </c>
    </row>
    <row r="118" spans="1:16">
      <c r="A118" s="749" t="s">
        <v>3095</v>
      </c>
      <c r="B118" s="343">
        <f>VLOOKUP($A118,'2.1. Druty niestopowe'!$A$2:$M$242,12,FALSE)</f>
        <v>25.99248</v>
      </c>
      <c r="C118" s="343">
        <f>VLOOKUP($A118,'2.1. Druty niestopowe'!$A$2:$M$242,11,FALSE)</f>
        <v>12996.24</v>
      </c>
      <c r="D118" s="343">
        <v>0</v>
      </c>
      <c r="E118" s="343">
        <v>25.99248</v>
      </c>
      <c r="F118" s="343">
        <v>12996.24</v>
      </c>
      <c r="G118" s="1030">
        <v>0</v>
      </c>
      <c r="H118" s="556" t="s">
        <v>3110</v>
      </c>
      <c r="I118" s="683">
        <v>206</v>
      </c>
      <c r="J118" s="608" t="s">
        <v>2874</v>
      </c>
      <c r="K118" s="447">
        <v>500</v>
      </c>
      <c r="L118" s="561" t="s">
        <v>3117</v>
      </c>
      <c r="N118" s="2055">
        <f>'Spis treści'!$D$69/100</f>
        <v>0</v>
      </c>
      <c r="O118" s="150">
        <v>72292000</v>
      </c>
      <c r="P118" s="6">
        <v>500</v>
      </c>
    </row>
    <row r="119" spans="1:16">
      <c r="A119" s="749" t="s">
        <v>3096</v>
      </c>
      <c r="B119" s="343">
        <f>VLOOKUP($A119,'2.1. Druty niestopowe'!$A$2:$M$242,12,FALSE)</f>
        <v>25.493500000000004</v>
      </c>
      <c r="C119" s="343">
        <f>VLOOKUP($A119,'2.1. Druty niestopowe'!$A$2:$M$242,11,FALSE)</f>
        <v>12746.750000000002</v>
      </c>
      <c r="D119" s="343">
        <v>0</v>
      </c>
      <c r="E119" s="343">
        <v>25.493500000000004</v>
      </c>
      <c r="F119" s="343">
        <v>12746.750000000002</v>
      </c>
      <c r="G119" s="1030">
        <v>0</v>
      </c>
      <c r="H119" s="556" t="s">
        <v>3111</v>
      </c>
      <c r="I119" s="683">
        <v>206</v>
      </c>
      <c r="J119" s="608" t="s">
        <v>2874</v>
      </c>
      <c r="K119" s="447">
        <v>500</v>
      </c>
      <c r="L119" s="561" t="s">
        <v>3118</v>
      </c>
      <c r="N119" s="2055">
        <f>'Spis treści'!$D$69/100</f>
        <v>0</v>
      </c>
      <c r="O119" s="150">
        <v>72292000</v>
      </c>
      <c r="P119" s="6">
        <v>500</v>
      </c>
    </row>
    <row r="120" spans="1:16">
      <c r="A120" s="754" t="s">
        <v>4063</v>
      </c>
      <c r="B120" s="343">
        <f>VLOOKUP($A120,'2.1. Druty niestopowe'!$A$2:$M$242,12,FALSE)</f>
        <v>23.635480000000001</v>
      </c>
      <c r="C120" s="343">
        <f>VLOOKUP($A120,'2.1. Druty niestopowe'!$A$2:$M$242,11,FALSE)</f>
        <v>11817.74</v>
      </c>
      <c r="D120" s="343">
        <v>0</v>
      </c>
      <c r="E120" s="343">
        <v>23.635480000000001</v>
      </c>
      <c r="F120" s="343">
        <v>11817.74</v>
      </c>
      <c r="G120" s="1030">
        <v>0</v>
      </c>
      <c r="H120" s="728" t="s">
        <v>4064</v>
      </c>
      <c r="I120" s="683">
        <v>206</v>
      </c>
      <c r="J120" s="608" t="s">
        <v>2874</v>
      </c>
      <c r="K120" s="447">
        <v>500</v>
      </c>
      <c r="L120" s="561" t="s">
        <v>4065</v>
      </c>
      <c r="N120" s="2055">
        <f>'Spis treści'!$D$69/100</f>
        <v>0</v>
      </c>
      <c r="O120" s="150">
        <v>72292000</v>
      </c>
      <c r="P120" s="6">
        <v>500</v>
      </c>
    </row>
    <row r="121" spans="1:16">
      <c r="A121" s="749" t="s">
        <v>3097</v>
      </c>
      <c r="B121" s="343">
        <f>VLOOKUP($A121,'2.1. Druty niestopowe'!$A$2:$M$242,12,FALSE)</f>
        <v>25.6114</v>
      </c>
      <c r="C121" s="343">
        <f>VLOOKUP($A121,'2.1. Druty niestopowe'!$A$2:$M$242,11,FALSE)</f>
        <v>12805.7</v>
      </c>
      <c r="D121" s="343">
        <v>0</v>
      </c>
      <c r="E121" s="343">
        <v>25.6114</v>
      </c>
      <c r="F121" s="343">
        <v>12805.7</v>
      </c>
      <c r="G121" s="1030">
        <v>0</v>
      </c>
      <c r="H121" s="556" t="s">
        <v>3112</v>
      </c>
      <c r="I121" s="683">
        <v>206</v>
      </c>
      <c r="J121" s="608" t="s">
        <v>2875</v>
      </c>
      <c r="K121" s="447">
        <v>1000</v>
      </c>
      <c r="L121" s="561" t="s">
        <v>3119</v>
      </c>
      <c r="N121" s="2055">
        <f>'Spis treści'!$D$69/100</f>
        <v>0</v>
      </c>
      <c r="O121" s="150">
        <v>72292000</v>
      </c>
      <c r="P121" s="6">
        <v>500</v>
      </c>
    </row>
    <row r="122" spans="1:16">
      <c r="A122" s="749" t="s">
        <v>3102</v>
      </c>
      <c r="B122" s="343">
        <f>VLOOKUP($A122,'2.1. Druty niestopowe'!$A$2:$M$242,12,FALSE)</f>
        <v>25.9495</v>
      </c>
      <c r="C122" s="343">
        <f>VLOOKUP($A122,'2.1. Druty niestopowe'!$A$2:$M$242,11,FALSE)</f>
        <v>12974.75</v>
      </c>
      <c r="D122" s="343">
        <v>0</v>
      </c>
      <c r="E122" s="343">
        <v>25.9495</v>
      </c>
      <c r="F122" s="343">
        <v>12974.75</v>
      </c>
      <c r="G122" s="1030">
        <v>0</v>
      </c>
      <c r="H122" s="556" t="s">
        <v>3113</v>
      </c>
      <c r="I122" s="683">
        <v>206</v>
      </c>
      <c r="J122" s="608" t="s">
        <v>2874</v>
      </c>
      <c r="K122" s="447">
        <v>500</v>
      </c>
      <c r="L122" s="561" t="s">
        <v>3120</v>
      </c>
      <c r="N122" s="2055">
        <f>'Spis treści'!$D$69/100</f>
        <v>0</v>
      </c>
      <c r="O122" s="150">
        <v>72292000</v>
      </c>
      <c r="P122" s="6">
        <v>500</v>
      </c>
    </row>
    <row r="123" spans="1:16">
      <c r="A123" s="749" t="s">
        <v>3101</v>
      </c>
      <c r="B123" s="343">
        <f>VLOOKUP($A123,'2.1. Druty niestopowe'!$A$2:$M$242,12,FALSE)</f>
        <v>25.341060000000002</v>
      </c>
      <c r="C123" s="343">
        <f>VLOOKUP($A123,'2.1. Druty niestopowe'!$A$2:$M$242,11,FALSE)</f>
        <v>12670.53</v>
      </c>
      <c r="D123" s="343">
        <v>0</v>
      </c>
      <c r="E123" s="343">
        <v>25.341060000000002</v>
      </c>
      <c r="F123" s="343">
        <v>12670.53</v>
      </c>
      <c r="G123" s="1030">
        <v>0</v>
      </c>
      <c r="H123" s="556" t="s">
        <v>3114</v>
      </c>
      <c r="I123" s="683">
        <v>206</v>
      </c>
      <c r="J123" s="608" t="s">
        <v>2874</v>
      </c>
      <c r="K123" s="447">
        <v>500</v>
      </c>
      <c r="L123" s="561" t="s">
        <v>3121</v>
      </c>
      <c r="N123" s="2055">
        <f>'Spis treści'!$D$69/100</f>
        <v>0</v>
      </c>
      <c r="O123" s="150">
        <v>72292000</v>
      </c>
      <c r="P123" s="6">
        <v>500</v>
      </c>
    </row>
    <row r="124" spans="1:16">
      <c r="A124" s="747" t="s">
        <v>682</v>
      </c>
      <c r="B124" s="343">
        <f>VLOOKUP($A124,'2.1. Druty niestopowe'!$A$2:$M$242,12,FALSE)</f>
        <v>28.607849999999999</v>
      </c>
      <c r="C124" s="343">
        <f>VLOOKUP($A124,'2.1. Druty niestopowe'!$A$2:$M$242,11,FALSE)</f>
        <v>5721.57</v>
      </c>
      <c r="D124" s="343">
        <v>0</v>
      </c>
      <c r="E124" s="343">
        <v>28.607849999999999</v>
      </c>
      <c r="F124" s="343">
        <v>5721.57</v>
      </c>
      <c r="G124" s="1030">
        <v>0</v>
      </c>
      <c r="H124" s="471" t="s">
        <v>2100</v>
      </c>
      <c r="I124" s="683">
        <v>206</v>
      </c>
      <c r="J124" s="608" t="s">
        <v>2874</v>
      </c>
      <c r="K124" s="447">
        <v>200</v>
      </c>
      <c r="L124" s="561" t="s">
        <v>2101</v>
      </c>
      <c r="N124" s="2055">
        <f>'Spis treści'!$D$69/100</f>
        <v>0</v>
      </c>
      <c r="O124" s="150">
        <v>72292000</v>
      </c>
      <c r="P124" s="6">
        <v>200</v>
      </c>
    </row>
    <row r="125" spans="1:16">
      <c r="A125" s="747" t="s">
        <v>684</v>
      </c>
      <c r="B125" s="343">
        <f>VLOOKUP($A125,'2.1. Druty niestopowe'!$A$2:$M$242,12,FALSE)</f>
        <v>25.581319999999998</v>
      </c>
      <c r="C125" s="343">
        <f>VLOOKUP($A125,'2.1. Druty niestopowe'!$A$2:$M$242,11,FALSE)</f>
        <v>6395.33</v>
      </c>
      <c r="D125" s="343">
        <v>0</v>
      </c>
      <c r="E125" s="343">
        <v>25.581319999999998</v>
      </c>
      <c r="F125" s="343">
        <v>6395.33</v>
      </c>
      <c r="G125" s="1030">
        <v>0</v>
      </c>
      <c r="H125" s="471" t="s">
        <v>2104</v>
      </c>
      <c r="I125" s="683">
        <v>206</v>
      </c>
      <c r="J125" s="608" t="s">
        <v>2874</v>
      </c>
      <c r="K125" s="447">
        <v>250</v>
      </c>
      <c r="L125" s="561" t="s">
        <v>2105</v>
      </c>
      <c r="N125" s="2055">
        <f>'Spis treści'!$D$69/100</f>
        <v>0</v>
      </c>
      <c r="O125" s="150">
        <v>72292000</v>
      </c>
      <c r="P125" s="6">
        <v>250</v>
      </c>
    </row>
    <row r="126" spans="1:16">
      <c r="A126" s="749" t="s">
        <v>3104</v>
      </c>
      <c r="B126" s="343">
        <f>VLOOKUP($A126,'2.1. Druty niestopowe'!$A$2:$M$242,12,FALSE)</f>
        <v>25.067080000000004</v>
      </c>
      <c r="C126" s="343">
        <f>VLOOKUP($A126,'2.1. Druty niestopowe'!$A$2:$M$242,11,FALSE)</f>
        <v>12533.540000000003</v>
      </c>
      <c r="D126" s="343">
        <v>0</v>
      </c>
      <c r="E126" s="343">
        <v>25.067080000000004</v>
      </c>
      <c r="F126" s="343">
        <v>12533.540000000003</v>
      </c>
      <c r="G126" s="1030">
        <v>0</v>
      </c>
      <c r="H126" s="556" t="s">
        <v>3105</v>
      </c>
      <c r="I126" s="683">
        <v>206</v>
      </c>
      <c r="J126" s="608" t="s">
        <v>2874</v>
      </c>
      <c r="K126" s="447">
        <v>500</v>
      </c>
      <c r="L126" s="561" t="s">
        <v>3115</v>
      </c>
      <c r="N126" s="2055">
        <f>'Spis treści'!$D$69/100</f>
        <v>0</v>
      </c>
      <c r="O126" s="150">
        <v>72292000</v>
      </c>
      <c r="P126" s="6">
        <v>500</v>
      </c>
    </row>
    <row r="127" spans="1:16">
      <c r="A127" s="747" t="s">
        <v>641</v>
      </c>
      <c r="B127" s="343">
        <f>VLOOKUP($A127,'2.1. Druty niestopowe'!$A$2:$M$242,12,FALSE)</f>
        <v>24.878520000000002</v>
      </c>
      <c r="C127" s="343">
        <f>VLOOKUP($A127,'2.1. Druty niestopowe'!$A$2:$M$242,11,FALSE)</f>
        <v>6219.63</v>
      </c>
      <c r="D127" s="343">
        <v>0</v>
      </c>
      <c r="E127" s="343">
        <v>24.878520000000002</v>
      </c>
      <c r="F127" s="343">
        <v>6219.63</v>
      </c>
      <c r="G127" s="1030">
        <v>0</v>
      </c>
      <c r="H127" s="471" t="s">
        <v>2108</v>
      </c>
      <c r="I127" s="683">
        <v>206</v>
      </c>
      <c r="J127" s="608" t="s">
        <v>2874</v>
      </c>
      <c r="K127" s="447">
        <v>250</v>
      </c>
      <c r="L127" s="561" t="s">
        <v>2109</v>
      </c>
      <c r="N127" s="2055">
        <f>'Spis treści'!$D$69/100</f>
        <v>0</v>
      </c>
      <c r="O127" s="150">
        <v>72292000</v>
      </c>
      <c r="P127" s="6">
        <v>250</v>
      </c>
    </row>
    <row r="128" spans="1:16">
      <c r="A128" s="747" t="s">
        <v>692</v>
      </c>
      <c r="B128" s="343">
        <f>VLOOKUP($A128,'2.1. Druty niestopowe'!$A$2:$M$242,12,FALSE)</f>
        <v>24.878</v>
      </c>
      <c r="C128" s="343">
        <f>VLOOKUP($A128,'2.1. Druty niestopowe'!$A$2:$M$242,11,FALSE)</f>
        <v>11817.05</v>
      </c>
      <c r="D128" s="343">
        <v>0</v>
      </c>
      <c r="E128" s="343">
        <v>24.878</v>
      </c>
      <c r="F128" s="343">
        <v>11817.05</v>
      </c>
      <c r="G128" s="1030">
        <v>0</v>
      </c>
      <c r="H128" s="471" t="s">
        <v>2110</v>
      </c>
      <c r="I128" s="683">
        <v>206</v>
      </c>
      <c r="J128" s="608" t="s">
        <v>2875</v>
      </c>
      <c r="K128" s="447">
        <v>950</v>
      </c>
      <c r="L128" s="561" t="s">
        <v>2111</v>
      </c>
      <c r="N128" s="2055">
        <f>'Spis treści'!$D$69/100</f>
        <v>0</v>
      </c>
      <c r="O128" s="150">
        <v>72292000</v>
      </c>
      <c r="P128" s="6">
        <v>475</v>
      </c>
    </row>
    <row r="129" spans="1:16">
      <c r="A129" s="749" t="s">
        <v>3093</v>
      </c>
      <c r="B129" s="343">
        <f>VLOOKUP($A129,'2.1. Druty niestopowe'!$A$2:$M$242,12,FALSE)</f>
        <v>24.877860000000002</v>
      </c>
      <c r="C129" s="343">
        <f>VLOOKUP($A129,'2.1. Druty niestopowe'!$A$2:$M$242,11,FALSE)</f>
        <v>12438.93</v>
      </c>
      <c r="D129" s="343">
        <v>0</v>
      </c>
      <c r="E129" s="343">
        <v>24.877860000000002</v>
      </c>
      <c r="F129" s="343">
        <v>12438.93</v>
      </c>
      <c r="G129" s="1030">
        <v>0</v>
      </c>
      <c r="H129" s="556" t="s">
        <v>3123</v>
      </c>
      <c r="I129" s="683">
        <v>206</v>
      </c>
      <c r="J129" s="608" t="s">
        <v>2874</v>
      </c>
      <c r="K129" s="447">
        <v>500</v>
      </c>
      <c r="L129" s="561" t="s">
        <v>3116</v>
      </c>
      <c r="N129" s="2055">
        <f>'Spis treści'!$D$69/100</f>
        <v>0</v>
      </c>
      <c r="O129" s="150">
        <v>72292000</v>
      </c>
      <c r="P129" s="6">
        <v>500</v>
      </c>
    </row>
    <row r="130" spans="1:16">
      <c r="A130" s="749" t="s">
        <v>3678</v>
      </c>
      <c r="B130" s="343">
        <f>VLOOKUP($A130,'2.1. Druty niestopowe'!$A$2:$M$242,12,FALSE)</f>
        <v>25.707222222222224</v>
      </c>
      <c r="C130" s="343">
        <f>VLOOKUP($A130,'2.1. Druty niestopowe'!$A$2:$M$242,11,FALSE)</f>
        <v>462.73</v>
      </c>
      <c r="D130" s="343">
        <v>0</v>
      </c>
      <c r="E130" s="343">
        <v>25.707222222222224</v>
      </c>
      <c r="F130" s="343">
        <v>462.73</v>
      </c>
      <c r="G130" s="1030">
        <v>0</v>
      </c>
      <c r="H130" s="556" t="s">
        <v>3679</v>
      </c>
      <c r="I130" s="683">
        <v>206</v>
      </c>
      <c r="J130" s="608" t="s">
        <v>5080</v>
      </c>
      <c r="K130" s="447">
        <v>18</v>
      </c>
      <c r="L130" s="561" t="s">
        <v>3684</v>
      </c>
      <c r="N130" s="2055">
        <f>'Spis treści'!$D$69/100</f>
        <v>0</v>
      </c>
      <c r="O130" s="150">
        <v>72292000</v>
      </c>
      <c r="P130" s="6">
        <v>18</v>
      </c>
    </row>
    <row r="131" spans="1:16">
      <c r="A131" s="749" t="s">
        <v>3103</v>
      </c>
      <c r="B131" s="343">
        <f>VLOOKUP($A131,'2.1. Druty niestopowe'!$A$2:$M$242,12,FALSE)</f>
        <v>24.6938</v>
      </c>
      <c r="C131" s="343">
        <f>VLOOKUP($A131,'2.1. Druty niestopowe'!$A$2:$M$242,11,FALSE)</f>
        <v>12346.9</v>
      </c>
      <c r="D131" s="343">
        <v>0</v>
      </c>
      <c r="E131" s="343">
        <v>24.6938</v>
      </c>
      <c r="F131" s="343">
        <v>12346.9</v>
      </c>
      <c r="G131" s="1030">
        <v>0</v>
      </c>
      <c r="H131" s="556" t="s">
        <v>3106</v>
      </c>
      <c r="I131" s="683">
        <v>206</v>
      </c>
      <c r="J131" s="608" t="s">
        <v>2874</v>
      </c>
      <c r="K131" s="447">
        <v>500</v>
      </c>
      <c r="L131" s="561" t="s">
        <v>3124</v>
      </c>
      <c r="N131" s="2055">
        <f>'Spis treści'!$D$69/100</f>
        <v>0</v>
      </c>
      <c r="O131" s="150">
        <v>72292000</v>
      </c>
      <c r="P131" s="6">
        <v>500</v>
      </c>
    </row>
    <row r="132" spans="1:16">
      <c r="A132" s="747" t="s">
        <v>221</v>
      </c>
      <c r="B132" s="343">
        <f>VLOOKUP($A132,'2.1. Druty niestopowe'!$A$2:$M$242,12,FALSE)</f>
        <v>29.433649999999997</v>
      </c>
      <c r="C132" s="343">
        <f>VLOOKUP($A132,'2.1. Druty niestopowe'!$A$2:$M$242,11,FALSE)</f>
        <v>5886.73</v>
      </c>
      <c r="D132" s="343">
        <v>0</v>
      </c>
      <c r="E132" s="343">
        <v>29.433649999999997</v>
      </c>
      <c r="F132" s="343">
        <v>5886.73</v>
      </c>
      <c r="G132" s="1030">
        <v>0</v>
      </c>
      <c r="H132" s="471" t="s">
        <v>2116</v>
      </c>
      <c r="I132" s="683">
        <v>206</v>
      </c>
      <c r="J132" s="608" t="s">
        <v>2874</v>
      </c>
      <c r="K132" s="447">
        <v>200</v>
      </c>
      <c r="L132" s="561" t="s">
        <v>2117</v>
      </c>
      <c r="N132" s="2055">
        <f>'Spis treści'!$D$69/100</f>
        <v>0</v>
      </c>
      <c r="O132" s="150">
        <v>72292000</v>
      </c>
      <c r="P132" s="6">
        <v>200</v>
      </c>
    </row>
    <row r="133" spans="1:16">
      <c r="A133" s="747" t="s">
        <v>688</v>
      </c>
      <c r="B133" s="343">
        <f>VLOOKUP($A133,'2.1. Druty niestopowe'!$A$2:$M$242,12,FALSE)</f>
        <v>26.437080000000005</v>
      </c>
      <c r="C133" s="343">
        <f>VLOOKUP($A133,'2.1. Druty niestopowe'!$A$2:$M$242,11,FALSE)</f>
        <v>6609.2700000000013</v>
      </c>
      <c r="D133" s="343">
        <v>0</v>
      </c>
      <c r="E133" s="343">
        <v>26.437080000000005</v>
      </c>
      <c r="F133" s="343">
        <v>6609.2700000000013</v>
      </c>
      <c r="G133" s="1030">
        <v>0</v>
      </c>
      <c r="H133" s="471" t="s">
        <v>2120</v>
      </c>
      <c r="I133" s="683">
        <v>206</v>
      </c>
      <c r="J133" s="608" t="s">
        <v>2874</v>
      </c>
      <c r="K133" s="447">
        <v>250</v>
      </c>
      <c r="L133" s="561" t="s">
        <v>2121</v>
      </c>
      <c r="N133" s="2055">
        <f>'Spis treści'!$D$69/100</f>
        <v>0</v>
      </c>
      <c r="O133" s="150">
        <v>72292000</v>
      </c>
      <c r="P133" s="6">
        <v>250</v>
      </c>
    </row>
    <row r="134" spans="1:16">
      <c r="A134" s="749" t="s">
        <v>3098</v>
      </c>
      <c r="B134" s="343">
        <f>VLOOKUP($A134,'2.1. Druty niestopowe'!$A$2:$M$242,12,FALSE)</f>
        <v>26.43834</v>
      </c>
      <c r="C134" s="343">
        <f>VLOOKUP($A134,'2.1. Druty niestopowe'!$A$2:$M$242,11,FALSE)</f>
        <v>13219.17</v>
      </c>
      <c r="D134" s="343">
        <v>0</v>
      </c>
      <c r="E134" s="343">
        <v>26.43834</v>
      </c>
      <c r="F134" s="343">
        <v>13219.17</v>
      </c>
      <c r="G134" s="1030">
        <v>0</v>
      </c>
      <c r="H134" s="556" t="s">
        <v>3107</v>
      </c>
      <c r="I134" s="683">
        <v>206</v>
      </c>
      <c r="J134" s="608" t="s">
        <v>2874</v>
      </c>
      <c r="K134" s="447">
        <v>500</v>
      </c>
      <c r="L134" s="561" t="s">
        <v>3125</v>
      </c>
      <c r="N134" s="2055">
        <f>'Spis treści'!$D$69/100</f>
        <v>0</v>
      </c>
      <c r="O134" s="150">
        <v>72292000</v>
      </c>
      <c r="P134" s="6">
        <v>500</v>
      </c>
    </row>
    <row r="135" spans="1:16">
      <c r="A135" s="754" t="s">
        <v>690</v>
      </c>
      <c r="B135" s="758">
        <f>VLOOKUP($A135,'2.1. Druty niestopowe'!$A$2:$M$242,12,FALSE)</f>
        <v>25.734480000000005</v>
      </c>
      <c r="C135" s="758">
        <f>VLOOKUP($A135,'2.1. Druty niestopowe'!$A$2:$M$242,11,FALSE)</f>
        <v>6433.6200000000008</v>
      </c>
      <c r="D135" s="758">
        <v>0</v>
      </c>
      <c r="E135" s="758">
        <v>25.734480000000005</v>
      </c>
      <c r="F135" s="758">
        <v>6433.6200000000008</v>
      </c>
      <c r="G135" s="758">
        <v>0</v>
      </c>
      <c r="H135" s="728" t="s">
        <v>2124</v>
      </c>
      <c r="I135" s="759">
        <v>206</v>
      </c>
      <c r="J135" s="728" t="s">
        <v>2874</v>
      </c>
      <c r="K135" s="760">
        <v>250</v>
      </c>
      <c r="L135" s="761" t="s">
        <v>2125</v>
      </c>
      <c r="N135" s="2055">
        <f>'Spis treści'!$D$69/100</f>
        <v>0</v>
      </c>
      <c r="O135" s="150">
        <v>72292000</v>
      </c>
      <c r="P135" s="6">
        <v>250</v>
      </c>
    </row>
    <row r="136" spans="1:16">
      <c r="A136" s="754" t="s">
        <v>5115</v>
      </c>
      <c r="B136" s="758">
        <f>VLOOKUP($A136,'2.1. Druty niestopowe'!$A$2:$M$242,12,FALSE)</f>
        <v>25.788080000000001</v>
      </c>
      <c r="C136" s="758">
        <f>VLOOKUP($A136,'2.1. Druty niestopowe'!$A$2:$M$242,11,FALSE)</f>
        <v>6447.02</v>
      </c>
      <c r="D136" s="758">
        <v>0</v>
      </c>
      <c r="E136" s="758">
        <v>25.788080000000001</v>
      </c>
      <c r="F136" s="758">
        <v>6447.02</v>
      </c>
      <c r="G136" s="758">
        <v>0</v>
      </c>
      <c r="H136" s="728" t="s">
        <v>2124</v>
      </c>
      <c r="I136" s="759">
        <v>206</v>
      </c>
      <c r="J136" s="728" t="s">
        <v>2874</v>
      </c>
      <c r="K136" s="760">
        <v>250</v>
      </c>
      <c r="L136" s="761" t="s">
        <v>5117</v>
      </c>
      <c r="M136" s="1291"/>
      <c r="N136" s="2055">
        <v>0</v>
      </c>
      <c r="O136" s="150">
        <v>72292000</v>
      </c>
      <c r="P136" s="6">
        <v>250</v>
      </c>
    </row>
    <row r="137" spans="1:16">
      <c r="A137" s="749" t="s">
        <v>3099</v>
      </c>
      <c r="B137" s="343">
        <f>VLOOKUP($A137,'2.1. Druty niestopowe'!$A$2:$M$242,12,FALSE)</f>
        <v>25.7333</v>
      </c>
      <c r="C137" s="343">
        <f>VLOOKUP($A137,'2.1. Druty niestopowe'!$A$2:$M$242,11,FALSE)</f>
        <v>12866.65</v>
      </c>
      <c r="D137" s="343">
        <v>0</v>
      </c>
      <c r="E137" s="343">
        <v>25.7333</v>
      </c>
      <c r="F137" s="343">
        <v>12866.65</v>
      </c>
      <c r="G137" s="1030">
        <v>0</v>
      </c>
      <c r="H137" s="556" t="s">
        <v>3108</v>
      </c>
      <c r="I137" s="683">
        <v>206</v>
      </c>
      <c r="J137" s="608" t="s">
        <v>2874</v>
      </c>
      <c r="K137" s="447">
        <v>500</v>
      </c>
      <c r="L137" s="561" t="s">
        <v>3126</v>
      </c>
      <c r="N137" s="2055">
        <f>'Spis treści'!$D$69/100</f>
        <v>0</v>
      </c>
      <c r="O137" s="150">
        <v>72292000</v>
      </c>
      <c r="P137" s="6">
        <v>500</v>
      </c>
    </row>
    <row r="138" spans="1:16">
      <c r="A138" s="749" t="s">
        <v>3100</v>
      </c>
      <c r="B138" s="343">
        <f>VLOOKUP($A138,'2.1. Druty niestopowe'!$A$2:$M$242,12,FALSE)</f>
        <v>25.54888</v>
      </c>
      <c r="C138" s="343">
        <f>VLOOKUP($A138,'2.1. Druty niestopowe'!$A$2:$M$242,11,FALSE)</f>
        <v>12774.44</v>
      </c>
      <c r="D138" s="343">
        <v>0</v>
      </c>
      <c r="E138" s="343">
        <v>25.54888</v>
      </c>
      <c r="F138" s="343">
        <v>12774.44</v>
      </c>
      <c r="G138" s="1030">
        <v>0</v>
      </c>
      <c r="H138" s="556" t="s">
        <v>3109</v>
      </c>
      <c r="I138" s="683">
        <v>206</v>
      </c>
      <c r="J138" s="608" t="s">
        <v>2874</v>
      </c>
      <c r="K138" s="447">
        <v>500</v>
      </c>
      <c r="L138" s="561" t="s">
        <v>3127</v>
      </c>
      <c r="N138" s="2055">
        <f>'Spis treści'!$D$69/100</f>
        <v>0</v>
      </c>
      <c r="O138" s="150">
        <v>72292000</v>
      </c>
      <c r="P138" s="6">
        <v>500</v>
      </c>
    </row>
    <row r="139" spans="1:16">
      <c r="A139" s="754" t="s">
        <v>4510</v>
      </c>
      <c r="B139" s="343">
        <f>VLOOKUP($A139,'2.1. Druty niestopowe'!$A$2:$M$242,12,FALSE)</f>
        <v>28.746666666666663</v>
      </c>
      <c r="C139" s="343">
        <f>VLOOKUP($A139,'2.1. Druty niestopowe'!$A$2:$M$242,11,FALSE)</f>
        <v>431.19999999999993</v>
      </c>
      <c r="D139" s="343">
        <v>0</v>
      </c>
      <c r="E139" s="343">
        <v>28.746666666666663</v>
      </c>
      <c r="F139" s="343">
        <v>431.19999999999993</v>
      </c>
      <c r="G139" s="1030">
        <v>0</v>
      </c>
      <c r="H139" s="728" t="s">
        <v>4513</v>
      </c>
      <c r="I139" s="683">
        <v>207</v>
      </c>
      <c r="J139" s="608" t="s">
        <v>2874</v>
      </c>
      <c r="K139" s="447">
        <v>15</v>
      </c>
      <c r="L139" s="561" t="s">
        <v>4516</v>
      </c>
      <c r="N139" s="2055">
        <f>'Spis treści'!$D$69/100</f>
        <v>0</v>
      </c>
      <c r="O139" s="150">
        <v>72292000</v>
      </c>
      <c r="P139" s="6">
        <v>15</v>
      </c>
    </row>
    <row r="140" spans="1:16">
      <c r="A140" s="754" t="s">
        <v>4673</v>
      </c>
      <c r="B140" s="343">
        <f>VLOOKUP($A140,'2.1. Druty niestopowe'!$A$2:$M$242,12,FALSE)</f>
        <v>28.970999999999993</v>
      </c>
      <c r="C140" s="343">
        <f>VLOOKUP($A140,'2.1. Druty niestopowe'!$A$2:$M$242,11,FALSE)</f>
        <v>5794.1999999999989</v>
      </c>
      <c r="D140" s="343">
        <v>0</v>
      </c>
      <c r="E140" s="343">
        <v>28.970999999999993</v>
      </c>
      <c r="F140" s="343">
        <v>5794.1999999999989</v>
      </c>
      <c r="G140" s="1030">
        <v>0</v>
      </c>
      <c r="H140" s="728" t="s">
        <v>4676</v>
      </c>
      <c r="I140" s="683">
        <v>207</v>
      </c>
      <c r="J140" s="608" t="s">
        <v>2875</v>
      </c>
      <c r="K140" s="447">
        <v>800</v>
      </c>
      <c r="L140" s="561" t="s">
        <v>4679</v>
      </c>
      <c r="N140" s="2055">
        <f>'Spis treści'!$D$69/100</f>
        <v>0</v>
      </c>
      <c r="O140" s="150">
        <v>72292000</v>
      </c>
      <c r="P140" s="6">
        <v>200</v>
      </c>
    </row>
    <row r="141" spans="1:16">
      <c r="A141" s="754" t="s">
        <v>4511</v>
      </c>
      <c r="B141" s="343">
        <f>VLOOKUP($A141,'2.1. Druty niestopowe'!$A$2:$M$242,12,FALSE)</f>
        <v>27.063333333333333</v>
      </c>
      <c r="C141" s="343">
        <f>VLOOKUP($A141,'2.1. Druty niestopowe'!$A$2:$M$242,11,FALSE)</f>
        <v>487.14</v>
      </c>
      <c r="D141" s="343">
        <v>0</v>
      </c>
      <c r="E141" s="343">
        <v>27.063333333333333</v>
      </c>
      <c r="F141" s="343">
        <v>487.14</v>
      </c>
      <c r="G141" s="1030">
        <v>0</v>
      </c>
      <c r="H141" s="728" t="s">
        <v>4514</v>
      </c>
      <c r="I141" s="683">
        <v>207</v>
      </c>
      <c r="J141" s="608" t="s">
        <v>2874</v>
      </c>
      <c r="K141" s="447">
        <v>18</v>
      </c>
      <c r="L141" s="561" t="s">
        <v>4517</v>
      </c>
      <c r="N141" s="2055">
        <f>'Spis treści'!$D$69/100</f>
        <v>0</v>
      </c>
      <c r="O141" s="150">
        <v>72292000</v>
      </c>
      <c r="P141" s="6">
        <v>18</v>
      </c>
    </row>
    <row r="142" spans="1:16">
      <c r="A142" s="754" t="s">
        <v>4674</v>
      </c>
      <c r="B142" s="343">
        <f>VLOOKUP($A142,'2.1. Druty niestopowe'!$A$2:$M$242,12,FALSE)</f>
        <v>26.594400000000004</v>
      </c>
      <c r="C142" s="343">
        <f>VLOOKUP($A142,'2.1. Druty niestopowe'!$A$2:$M$242,11,FALSE)</f>
        <v>6648.6000000000013</v>
      </c>
      <c r="D142" s="343">
        <v>0</v>
      </c>
      <c r="E142" s="343">
        <v>26.594400000000004</v>
      </c>
      <c r="F142" s="343">
        <v>6648.6000000000013</v>
      </c>
      <c r="G142" s="1030">
        <v>0</v>
      </c>
      <c r="H142" s="728" t="s">
        <v>4677</v>
      </c>
      <c r="I142" s="683">
        <v>207</v>
      </c>
      <c r="J142" s="608" t="s">
        <v>2876</v>
      </c>
      <c r="K142" s="447">
        <v>250</v>
      </c>
      <c r="L142" s="561" t="s">
        <v>4680</v>
      </c>
      <c r="N142" s="2055">
        <f>'Spis treści'!$D$69/100</f>
        <v>0</v>
      </c>
      <c r="O142" s="150">
        <v>72292000</v>
      </c>
      <c r="P142" s="6">
        <v>250</v>
      </c>
    </row>
    <row r="143" spans="1:16">
      <c r="A143" s="754" t="s">
        <v>4512</v>
      </c>
      <c r="B143" s="343">
        <f>VLOOKUP($A143,'2.1. Druty niestopowe'!$A$2:$M$242,12,FALSE)</f>
        <v>26.318888888888889</v>
      </c>
      <c r="C143" s="343">
        <f>VLOOKUP($A143,'2.1. Druty niestopowe'!$A$2:$M$242,11,FALSE)</f>
        <v>473.74</v>
      </c>
      <c r="D143" s="343">
        <v>0</v>
      </c>
      <c r="E143" s="343">
        <v>26.318888888888889</v>
      </c>
      <c r="F143" s="343">
        <v>473.74</v>
      </c>
      <c r="G143" s="1030">
        <v>0</v>
      </c>
      <c r="H143" s="728" t="s">
        <v>4515</v>
      </c>
      <c r="I143" s="683">
        <v>207</v>
      </c>
      <c r="J143" s="608" t="s">
        <v>2874</v>
      </c>
      <c r="K143" s="447">
        <v>18</v>
      </c>
      <c r="L143" s="561" t="s">
        <v>4518</v>
      </c>
      <c r="N143" s="2055">
        <f>'Spis treści'!$D$69/100</f>
        <v>0</v>
      </c>
      <c r="O143" s="150">
        <v>72292000</v>
      </c>
      <c r="P143" s="6">
        <v>18</v>
      </c>
    </row>
    <row r="144" spans="1:16">
      <c r="A144" s="754" t="s">
        <v>4675</v>
      </c>
      <c r="B144" s="343">
        <f>VLOOKUP($A144,'2.1. Druty niestopowe'!$A$2:$M$242,12,FALSE)</f>
        <v>26.237400000000001</v>
      </c>
      <c r="C144" s="343">
        <f>VLOOKUP($A144,'2.1. Druty niestopowe'!$A$2:$M$242,11,FALSE)</f>
        <v>6559.35</v>
      </c>
      <c r="D144" s="343">
        <v>0</v>
      </c>
      <c r="E144" s="343">
        <v>26.237400000000001</v>
      </c>
      <c r="F144" s="343">
        <v>6559.35</v>
      </c>
      <c r="G144" s="1030">
        <v>0</v>
      </c>
      <c r="H144" s="728" t="s">
        <v>4678</v>
      </c>
      <c r="I144" s="683">
        <v>207</v>
      </c>
      <c r="J144" s="608" t="s">
        <v>2875</v>
      </c>
      <c r="K144" s="447">
        <v>1000</v>
      </c>
      <c r="L144" s="561" t="s">
        <v>4681</v>
      </c>
      <c r="N144" s="2055">
        <f>'Spis treści'!$D$69/100</f>
        <v>0</v>
      </c>
      <c r="O144" s="150">
        <v>72292000</v>
      </c>
      <c r="P144" s="6">
        <v>250</v>
      </c>
    </row>
    <row r="145" spans="1:16">
      <c r="A145" s="754" t="s">
        <v>4030</v>
      </c>
      <c r="B145" s="343">
        <f>VLOOKUP($A145,'2.1. Druty niestopowe'!$A$2:$M$242,12,FALSE)</f>
        <v>29.135333333333328</v>
      </c>
      <c r="C145" s="343">
        <f>VLOOKUP($A145,'2.1. Druty niestopowe'!$A$2:$M$242,11,FALSE)</f>
        <v>437.02999999999992</v>
      </c>
      <c r="D145" s="343">
        <v>0</v>
      </c>
      <c r="E145" s="343">
        <v>29.135333333333328</v>
      </c>
      <c r="F145" s="343">
        <v>437.02999999999992</v>
      </c>
      <c r="G145" s="1030">
        <v>0</v>
      </c>
      <c r="H145" s="728" t="s">
        <v>4022</v>
      </c>
      <c r="I145" s="683">
        <v>207</v>
      </c>
      <c r="J145" s="608" t="s">
        <v>2874</v>
      </c>
      <c r="K145" s="447">
        <v>15</v>
      </c>
      <c r="L145" s="561" t="s">
        <v>4026</v>
      </c>
      <c r="N145" s="2055">
        <f>'Spis treści'!$D$69/100</f>
        <v>0</v>
      </c>
      <c r="O145" s="150">
        <v>72292000</v>
      </c>
      <c r="P145" s="6">
        <v>15</v>
      </c>
    </row>
    <row r="146" spans="1:16">
      <c r="A146" s="754" t="s">
        <v>4155</v>
      </c>
      <c r="B146" s="343">
        <f>VLOOKUP($A146,'2.1. Druty niestopowe'!$A$2:$M$242,12,FALSE)</f>
        <v>29.798200000000001</v>
      </c>
      <c r="C146" s="343">
        <f>VLOOKUP($A146,'2.1. Druty niestopowe'!$A$2:$M$242,11,FALSE)</f>
        <v>5959.64</v>
      </c>
      <c r="D146" s="343">
        <v>0</v>
      </c>
      <c r="E146" s="343">
        <v>29.798200000000001</v>
      </c>
      <c r="F146" s="343">
        <v>5959.64</v>
      </c>
      <c r="G146" s="1030">
        <v>0</v>
      </c>
      <c r="H146" s="728" t="s">
        <v>4165</v>
      </c>
      <c r="I146" s="683">
        <v>206</v>
      </c>
      <c r="J146" s="608" t="s">
        <v>2875</v>
      </c>
      <c r="K146" s="447">
        <v>800</v>
      </c>
      <c r="L146" s="561" t="s">
        <v>4186</v>
      </c>
      <c r="N146" s="2055">
        <f>'Spis treści'!$D$69/100</f>
        <v>0</v>
      </c>
      <c r="O146" s="150">
        <v>72292000</v>
      </c>
      <c r="P146" s="6">
        <v>200</v>
      </c>
    </row>
    <row r="147" spans="1:16">
      <c r="A147" s="754" t="s">
        <v>4021</v>
      </c>
      <c r="B147" s="343">
        <f>VLOOKUP($A147,'2.1. Druty niestopowe'!$A$2:$M$242,12,FALSE)</f>
        <v>24.478333333333332</v>
      </c>
      <c r="C147" s="343">
        <f>VLOOKUP($A147,'2.1. Druty niestopowe'!$A$2:$M$242,11,FALSE)</f>
        <v>440.60999999999996</v>
      </c>
      <c r="D147" s="343">
        <v>0</v>
      </c>
      <c r="E147" s="343">
        <v>24.478333333333332</v>
      </c>
      <c r="F147" s="343">
        <v>440.60999999999996</v>
      </c>
      <c r="G147" s="1030">
        <v>0</v>
      </c>
      <c r="H147" s="728" t="s">
        <v>4023</v>
      </c>
      <c r="I147" s="683">
        <v>207</v>
      </c>
      <c r="J147" s="608" t="s">
        <v>2874</v>
      </c>
      <c r="K147" s="447">
        <v>18</v>
      </c>
      <c r="L147" s="561" t="s">
        <v>4027</v>
      </c>
      <c r="N147" s="2055">
        <f>'Spis treści'!$D$69/100</f>
        <v>0</v>
      </c>
      <c r="O147" s="150">
        <v>72292000</v>
      </c>
      <c r="P147" s="6">
        <v>18</v>
      </c>
    </row>
    <row r="148" spans="1:16">
      <c r="A148" s="754" t="s">
        <v>4156</v>
      </c>
      <c r="B148" s="343">
        <f>VLOOKUP($A148,'2.1. Druty niestopowe'!$A$2:$M$242,12,FALSE)</f>
        <v>26.589560000000002</v>
      </c>
      <c r="C148" s="343">
        <f>VLOOKUP($A148,'2.1. Druty niestopowe'!$A$2:$M$242,11,FALSE)</f>
        <v>6647.39</v>
      </c>
      <c r="D148" s="343">
        <v>0</v>
      </c>
      <c r="E148" s="343">
        <v>26.589560000000002</v>
      </c>
      <c r="F148" s="343">
        <v>6647.39</v>
      </c>
      <c r="G148" s="1030">
        <v>0</v>
      </c>
      <c r="H148" s="728" t="s">
        <v>4166</v>
      </c>
      <c r="I148" s="683">
        <v>206</v>
      </c>
      <c r="J148" s="608" t="s">
        <v>2874</v>
      </c>
      <c r="K148" s="447">
        <v>250</v>
      </c>
      <c r="L148" s="561" t="s">
        <v>4187</v>
      </c>
      <c r="N148" s="2055">
        <f>'Spis treści'!$D$69/100</f>
        <v>0</v>
      </c>
      <c r="O148" s="150">
        <v>72292000</v>
      </c>
      <c r="P148" s="6">
        <v>250</v>
      </c>
    </row>
    <row r="149" spans="1:16">
      <c r="A149" s="754" t="s">
        <v>4031</v>
      </c>
      <c r="B149" s="343">
        <f>VLOOKUP($A149,'2.1. Druty niestopowe'!$A$2:$M$242,12,FALSE)</f>
        <v>24.005000000000003</v>
      </c>
      <c r="C149" s="343">
        <f>VLOOKUP($A149,'2.1. Druty niestopowe'!$A$2:$M$242,11,FALSE)</f>
        <v>432.09000000000003</v>
      </c>
      <c r="D149" s="343">
        <v>0</v>
      </c>
      <c r="E149" s="343">
        <v>24.005000000000003</v>
      </c>
      <c r="F149" s="343">
        <v>432.09000000000003</v>
      </c>
      <c r="G149" s="1030">
        <v>0</v>
      </c>
      <c r="H149" s="728" t="s">
        <v>4024</v>
      </c>
      <c r="I149" s="683">
        <v>207</v>
      </c>
      <c r="J149" s="608" t="s">
        <v>2874</v>
      </c>
      <c r="K149" s="447">
        <v>18</v>
      </c>
      <c r="L149" s="561" t="s">
        <v>4028</v>
      </c>
      <c r="N149" s="2055">
        <f>'Spis treści'!$D$69/100</f>
        <v>0</v>
      </c>
      <c r="O149" s="150">
        <v>72292000</v>
      </c>
      <c r="P149" s="6">
        <v>18</v>
      </c>
    </row>
    <row r="150" spans="1:16">
      <c r="A150" s="754" t="s">
        <v>4157</v>
      </c>
      <c r="B150" s="343">
        <f>VLOOKUP($A150,'2.1. Druty niestopowe'!$A$2:$M$242,12,FALSE)</f>
        <v>25.8446</v>
      </c>
      <c r="C150" s="343">
        <f>VLOOKUP($A150,'2.1. Druty niestopowe'!$A$2:$M$242,11,FALSE)</f>
        <v>6461.15</v>
      </c>
      <c r="D150" s="343">
        <v>0</v>
      </c>
      <c r="E150" s="343">
        <v>25.8446</v>
      </c>
      <c r="F150" s="343">
        <v>6461.15</v>
      </c>
      <c r="G150" s="1030">
        <v>0</v>
      </c>
      <c r="H150" s="728" t="s">
        <v>4167</v>
      </c>
      <c r="I150" s="683">
        <v>206</v>
      </c>
      <c r="J150" s="608" t="s">
        <v>2874</v>
      </c>
      <c r="K150" s="447">
        <v>250</v>
      </c>
      <c r="L150" s="561" t="s">
        <v>4188</v>
      </c>
      <c r="N150" s="2055">
        <f>'Spis treści'!$D$69/100</f>
        <v>0</v>
      </c>
      <c r="O150" s="150">
        <v>72292000</v>
      </c>
      <c r="P150" s="6">
        <v>250</v>
      </c>
    </row>
    <row r="151" spans="1:16">
      <c r="A151" s="754" t="s">
        <v>4032</v>
      </c>
      <c r="B151" s="343">
        <f>VLOOKUP($A151,'2.1. Druty niestopowe'!$A$2:$M$242,12,FALSE)</f>
        <v>23.806111111111115</v>
      </c>
      <c r="C151" s="343">
        <f>VLOOKUP($A151,'2.1. Druty niestopowe'!$A$2:$M$242,11,FALSE)</f>
        <v>428.51000000000005</v>
      </c>
      <c r="D151" s="343">
        <v>0</v>
      </c>
      <c r="E151" s="343">
        <v>23.806111111111115</v>
      </c>
      <c r="F151" s="343">
        <v>428.51000000000005</v>
      </c>
      <c r="G151" s="1030">
        <v>0</v>
      </c>
      <c r="H151" s="728" t="s">
        <v>4025</v>
      </c>
      <c r="I151" s="683">
        <v>207</v>
      </c>
      <c r="J151" s="608" t="s">
        <v>2875</v>
      </c>
      <c r="K151" s="447">
        <v>1008</v>
      </c>
      <c r="L151" s="561" t="s">
        <v>4029</v>
      </c>
      <c r="N151" s="2055">
        <f>'Spis treści'!$D$69/100</f>
        <v>0</v>
      </c>
      <c r="O151" s="150">
        <v>72292000</v>
      </c>
      <c r="P151" s="6">
        <v>18</v>
      </c>
    </row>
    <row r="152" spans="1:16">
      <c r="A152" s="754" t="s">
        <v>4154</v>
      </c>
      <c r="B152" s="343">
        <f>VLOOKUP($A152,'2.1. Druty niestopowe'!$A$2:$M$242,12,FALSE)</f>
        <v>27.455333333333332</v>
      </c>
      <c r="C152" s="343">
        <f>VLOOKUP($A152,'2.1. Druty niestopowe'!$A$2:$M$242,11,FALSE)</f>
        <v>411.83</v>
      </c>
      <c r="D152" s="343">
        <v>0</v>
      </c>
      <c r="E152" s="343">
        <v>27.455333333333332</v>
      </c>
      <c r="F152" s="343">
        <v>411.83</v>
      </c>
      <c r="G152" s="1030">
        <v>0</v>
      </c>
      <c r="H152" s="728" t="s">
        <v>4168</v>
      </c>
      <c r="I152" s="683">
        <v>207</v>
      </c>
      <c r="J152" s="608" t="s">
        <v>2875</v>
      </c>
      <c r="K152" s="447">
        <v>840</v>
      </c>
      <c r="L152" s="561" t="s">
        <v>4189</v>
      </c>
      <c r="N152" s="2055">
        <f>'Spis treści'!$D$69/100</f>
        <v>0</v>
      </c>
      <c r="O152" s="150">
        <v>72292000</v>
      </c>
      <c r="P152" s="6">
        <v>15</v>
      </c>
    </row>
    <row r="153" spans="1:16">
      <c r="A153" s="754" t="s">
        <v>4162</v>
      </c>
      <c r="B153" s="343">
        <f>VLOOKUP($A153,'2.1. Druty niestopowe'!$A$2:$M$242,12,FALSE)</f>
        <v>24.868333333333329</v>
      </c>
      <c r="C153" s="343">
        <f>VLOOKUP($A153,'2.1. Druty niestopowe'!$A$2:$M$242,11,FALSE)</f>
        <v>447.62999999999994</v>
      </c>
      <c r="D153" s="343">
        <v>0</v>
      </c>
      <c r="E153" s="343">
        <v>24.868333333333329</v>
      </c>
      <c r="F153" s="343">
        <v>447.62999999999994</v>
      </c>
      <c r="G153" s="1030">
        <v>0</v>
      </c>
      <c r="H153" s="728" t="s">
        <v>4169</v>
      </c>
      <c r="I153" s="683">
        <v>207</v>
      </c>
      <c r="J153" s="608" t="s">
        <v>2874</v>
      </c>
      <c r="K153" s="447">
        <v>18</v>
      </c>
      <c r="L153" s="561" t="s">
        <v>4190</v>
      </c>
      <c r="N153" s="2055">
        <f>'Spis treści'!$D$69/100</f>
        <v>0</v>
      </c>
      <c r="O153" s="150">
        <v>72292000</v>
      </c>
      <c r="P153" s="6">
        <v>18</v>
      </c>
    </row>
    <row r="154" spans="1:16">
      <c r="A154" s="754" t="s">
        <v>4223</v>
      </c>
      <c r="B154" s="343">
        <f>VLOOKUP($A154,'2.1. Druty niestopowe'!$A$2:$M$242,12,FALSE)</f>
        <v>25.844120000000004</v>
      </c>
      <c r="C154" s="343">
        <f>VLOOKUP($A154,'2.1. Druty niestopowe'!$A$2:$M$242,11,FALSE)</f>
        <v>6461.0300000000007</v>
      </c>
      <c r="D154" s="343">
        <v>0</v>
      </c>
      <c r="E154" s="343">
        <v>25.844120000000004</v>
      </c>
      <c r="F154" s="343">
        <v>6461.0300000000007</v>
      </c>
      <c r="G154" s="1030">
        <v>0</v>
      </c>
      <c r="H154" s="728" t="s">
        <v>4170</v>
      </c>
      <c r="I154" s="683">
        <v>206</v>
      </c>
      <c r="J154" s="608" t="s">
        <v>2874</v>
      </c>
      <c r="K154" s="447">
        <v>250</v>
      </c>
      <c r="L154" s="561" t="s">
        <v>4191</v>
      </c>
      <c r="N154" s="2055">
        <f>'Spis treści'!$D$69/100</f>
        <v>0</v>
      </c>
      <c r="O154" s="150">
        <v>72292000</v>
      </c>
      <c r="P154" s="6">
        <v>250</v>
      </c>
    </row>
    <row r="155" spans="1:16">
      <c r="A155" s="754" t="s">
        <v>4163</v>
      </c>
      <c r="B155" s="343">
        <f>VLOOKUP($A155,'2.1. Druty niestopowe'!$A$2:$M$242,12,FALSE)</f>
        <v>24.865000000000002</v>
      </c>
      <c r="C155" s="343">
        <f>VLOOKUP($A155,'2.1. Druty niestopowe'!$A$2:$M$242,11,FALSE)</f>
        <v>447.57000000000005</v>
      </c>
      <c r="D155" s="343">
        <v>0</v>
      </c>
      <c r="E155" s="343">
        <v>24.865000000000002</v>
      </c>
      <c r="F155" s="343">
        <v>447.57000000000005</v>
      </c>
      <c r="G155" s="1030">
        <v>0</v>
      </c>
      <c r="H155" s="728" t="s">
        <v>4171</v>
      </c>
      <c r="I155" s="683">
        <v>207</v>
      </c>
      <c r="J155" s="608" t="s">
        <v>2874</v>
      </c>
      <c r="K155" s="447">
        <v>18</v>
      </c>
      <c r="L155" s="561" t="s">
        <v>4192</v>
      </c>
      <c r="N155" s="2055">
        <f>'Spis treści'!$D$69/100</f>
        <v>0</v>
      </c>
      <c r="O155" s="150">
        <v>72292000</v>
      </c>
      <c r="P155" s="6">
        <v>18</v>
      </c>
    </row>
    <row r="156" spans="1:16">
      <c r="A156" s="754" t="s">
        <v>4224</v>
      </c>
      <c r="B156" s="343">
        <f>VLOOKUP($A156,'2.1. Druty niestopowe'!$A$2:$M$242,12,FALSE)</f>
        <v>26.095640000000003</v>
      </c>
      <c r="C156" s="343">
        <f>VLOOKUP($A156,'2.1. Druty niestopowe'!$A$2:$M$242,11,FALSE)</f>
        <v>6523.9100000000008</v>
      </c>
      <c r="D156" s="343">
        <v>0</v>
      </c>
      <c r="E156" s="343">
        <v>26.095640000000003</v>
      </c>
      <c r="F156" s="343">
        <v>6523.9100000000008</v>
      </c>
      <c r="G156" s="1030">
        <v>0</v>
      </c>
      <c r="H156" s="728" t="s">
        <v>4172</v>
      </c>
      <c r="I156" s="683">
        <v>207</v>
      </c>
      <c r="J156" s="608" t="s">
        <v>2874</v>
      </c>
      <c r="K156" s="447">
        <v>250</v>
      </c>
      <c r="L156" s="561" t="s">
        <v>4193</v>
      </c>
      <c r="N156" s="2055">
        <f>'Spis treści'!$D$69/100</f>
        <v>0</v>
      </c>
      <c r="O156" s="150">
        <v>72292000</v>
      </c>
      <c r="P156" s="6">
        <v>250</v>
      </c>
    </row>
    <row r="157" spans="1:16">
      <c r="A157" s="754" t="s">
        <v>4164</v>
      </c>
      <c r="B157" s="343">
        <f>VLOOKUP($A157,'2.1. Druty niestopowe'!$A$2:$M$242,12,FALSE)</f>
        <v>24.02277777777778</v>
      </c>
      <c r="C157" s="343">
        <f>VLOOKUP($A157,'2.1. Druty niestopowe'!$A$2:$M$242,11,FALSE)</f>
        <v>432.41</v>
      </c>
      <c r="D157" s="343">
        <v>0</v>
      </c>
      <c r="E157" s="343">
        <v>24.02277777777778</v>
      </c>
      <c r="F157" s="343">
        <v>432.41</v>
      </c>
      <c r="G157" s="1030">
        <v>0</v>
      </c>
      <c r="H157" s="728" t="s">
        <v>4173</v>
      </c>
      <c r="I157" s="683">
        <v>207</v>
      </c>
      <c r="J157" s="608" t="s">
        <v>2875</v>
      </c>
      <c r="K157" s="447">
        <v>1008</v>
      </c>
      <c r="L157" s="561" t="s">
        <v>4194</v>
      </c>
      <c r="N157" s="2055">
        <f>'Spis treści'!$D$69/100</f>
        <v>0</v>
      </c>
      <c r="O157" s="150">
        <v>72292000</v>
      </c>
      <c r="P157" s="6">
        <v>18</v>
      </c>
    </row>
    <row r="158" spans="1:16">
      <c r="A158" s="754" t="s">
        <v>4148</v>
      </c>
      <c r="B158" s="343">
        <f>VLOOKUP($A158,'2.1. Druty niestopowe'!$A$2:$M$242,12,FALSE)</f>
        <v>32.068666666666658</v>
      </c>
      <c r="C158" s="343">
        <f>VLOOKUP($A158,'2.1. Druty niestopowe'!$A$2:$M$242,11,FALSE)</f>
        <v>481.02999999999992</v>
      </c>
      <c r="D158" s="343">
        <v>0</v>
      </c>
      <c r="E158" s="343">
        <v>32.068666666666658</v>
      </c>
      <c r="F158" s="343">
        <v>481.02999999999992</v>
      </c>
      <c r="G158" s="1030">
        <v>0</v>
      </c>
      <c r="H158" s="728" t="s">
        <v>4180</v>
      </c>
      <c r="I158" s="683">
        <v>207</v>
      </c>
      <c r="J158" s="608" t="s">
        <v>2875</v>
      </c>
      <c r="K158" s="447">
        <v>840</v>
      </c>
      <c r="L158" s="561" t="s">
        <v>4195</v>
      </c>
      <c r="N158" s="2055">
        <f>'Spis treści'!$D$69/100</f>
        <v>0</v>
      </c>
      <c r="O158" s="150">
        <v>72292000</v>
      </c>
      <c r="P158" s="6">
        <v>15</v>
      </c>
    </row>
    <row r="159" spans="1:16">
      <c r="A159" s="754" t="s">
        <v>4149</v>
      </c>
      <c r="B159" s="343">
        <f>VLOOKUP($A159,'2.1. Druty niestopowe'!$A$2:$M$242,12,FALSE)</f>
        <v>25.470000000000002</v>
      </c>
      <c r="C159" s="343">
        <f>VLOOKUP($A159,'2.1. Druty niestopowe'!$A$2:$M$242,11,FALSE)</f>
        <v>458.46000000000004</v>
      </c>
      <c r="D159" s="343">
        <v>0</v>
      </c>
      <c r="E159" s="343">
        <v>25.470000000000002</v>
      </c>
      <c r="F159" s="343">
        <v>458.46000000000004</v>
      </c>
      <c r="G159" s="1030">
        <v>0</v>
      </c>
      <c r="H159" s="728" t="s">
        <v>4181</v>
      </c>
      <c r="I159" s="683">
        <v>207</v>
      </c>
      <c r="J159" s="608" t="s">
        <v>2876</v>
      </c>
      <c r="K159" s="447">
        <v>18</v>
      </c>
      <c r="L159" s="561" t="s">
        <v>4196</v>
      </c>
      <c r="N159" s="2055">
        <f>'Spis treści'!$D$69/100</f>
        <v>0</v>
      </c>
      <c r="O159" s="150">
        <v>72292000</v>
      </c>
      <c r="P159" s="6">
        <v>18</v>
      </c>
    </row>
    <row r="160" spans="1:16">
      <c r="A160" s="754" t="s">
        <v>4158</v>
      </c>
      <c r="B160" s="343">
        <f>VLOOKUP($A160,'2.1. Druty niestopowe'!$A$2:$M$242,12,FALSE)</f>
        <v>27.226240000000001</v>
      </c>
      <c r="C160" s="343">
        <f>VLOOKUP($A160,'2.1. Druty niestopowe'!$A$2:$M$242,11,FALSE)</f>
        <v>6806.56</v>
      </c>
      <c r="D160" s="343">
        <v>0</v>
      </c>
      <c r="E160" s="343">
        <v>27.226240000000001</v>
      </c>
      <c r="F160" s="343">
        <v>6806.56</v>
      </c>
      <c r="G160" s="1030">
        <v>0</v>
      </c>
      <c r="H160" s="728" t="s">
        <v>4182</v>
      </c>
      <c r="I160" s="683">
        <v>206</v>
      </c>
      <c r="J160" s="608" t="s">
        <v>5080</v>
      </c>
      <c r="K160" s="447">
        <v>250</v>
      </c>
      <c r="L160" s="561" t="s">
        <v>4197</v>
      </c>
      <c r="N160" s="2055">
        <f>'Spis treści'!$D$69/100</f>
        <v>0</v>
      </c>
      <c r="O160" s="150">
        <v>72292000</v>
      </c>
      <c r="P160" s="6">
        <v>250</v>
      </c>
    </row>
    <row r="161" spans="1:16">
      <c r="A161" s="754" t="s">
        <v>4720</v>
      </c>
      <c r="B161" s="343">
        <f>VLOOKUP($A161,'2.1. Druty niestopowe'!$A$2:$M$242,12,FALSE)</f>
        <v>26.88</v>
      </c>
      <c r="C161" s="343">
        <f>VLOOKUP($A161,'2.1. Druty niestopowe'!$A$2:$M$242,11,FALSE)</f>
        <v>13440</v>
      </c>
      <c r="D161" s="343">
        <v>0</v>
      </c>
      <c r="E161" s="343">
        <v>26.88</v>
      </c>
      <c r="F161" s="343">
        <v>13440</v>
      </c>
      <c r="G161" s="1030">
        <v>0</v>
      </c>
      <c r="H161" s="728" t="s">
        <v>4722</v>
      </c>
      <c r="I161" s="683">
        <v>206</v>
      </c>
      <c r="J161" s="608" t="s">
        <v>2875</v>
      </c>
      <c r="K161" s="447">
        <v>1000</v>
      </c>
      <c r="L161" s="561" t="s">
        <v>4724</v>
      </c>
      <c r="N161" s="2055">
        <f>'Spis treści'!$D$69/100</f>
        <v>0</v>
      </c>
      <c r="O161" s="150">
        <v>72292000</v>
      </c>
      <c r="P161" s="6">
        <v>500</v>
      </c>
    </row>
    <row r="162" spans="1:16">
      <c r="A162" s="754" t="s">
        <v>4150</v>
      </c>
      <c r="B162" s="343">
        <f>VLOOKUP($A162,'2.1. Druty niestopowe'!$A$2:$M$242,12,FALSE)</f>
        <v>24.279444444444447</v>
      </c>
      <c r="C162" s="343">
        <f>VLOOKUP($A162,'2.1. Druty niestopowe'!$A$2:$M$242,11,FALSE)</f>
        <v>437.03000000000003</v>
      </c>
      <c r="D162" s="343">
        <v>0</v>
      </c>
      <c r="E162" s="343">
        <v>24.279444444444447</v>
      </c>
      <c r="F162" s="343">
        <v>437.03000000000003</v>
      </c>
      <c r="G162" s="1030">
        <v>0</v>
      </c>
      <c r="H162" s="728" t="s">
        <v>4183</v>
      </c>
      <c r="I162" s="683">
        <v>207</v>
      </c>
      <c r="J162" s="608" t="s">
        <v>2876</v>
      </c>
      <c r="K162" s="447">
        <v>18</v>
      </c>
      <c r="L162" s="561" t="s">
        <v>4198</v>
      </c>
      <c r="N162" s="2055">
        <f>'Spis treści'!$D$69/100</f>
        <v>0</v>
      </c>
      <c r="O162" s="150">
        <v>72292000</v>
      </c>
      <c r="P162" s="6">
        <v>18</v>
      </c>
    </row>
    <row r="163" spans="1:16">
      <c r="A163" s="754" t="s">
        <v>4159</v>
      </c>
      <c r="B163" s="343">
        <f>VLOOKUP($A163,'2.1. Druty niestopowe'!$A$2:$M$242,12,FALSE)</f>
        <v>26.836080000000003</v>
      </c>
      <c r="C163" s="343">
        <f>VLOOKUP($A163,'2.1. Druty niestopowe'!$A$2:$M$242,11,FALSE)</f>
        <v>6709.02</v>
      </c>
      <c r="D163" s="343">
        <v>0</v>
      </c>
      <c r="E163" s="343">
        <v>26.836080000000003</v>
      </c>
      <c r="F163" s="343">
        <v>6709.02</v>
      </c>
      <c r="G163" s="1030">
        <v>0</v>
      </c>
      <c r="H163" s="728" t="s">
        <v>4184</v>
      </c>
      <c r="I163" s="683">
        <v>206</v>
      </c>
      <c r="J163" s="608" t="s">
        <v>2874</v>
      </c>
      <c r="K163" s="447">
        <v>250</v>
      </c>
      <c r="L163" s="561" t="s">
        <v>4199</v>
      </c>
      <c r="N163" s="2055">
        <f>'Spis treści'!$D$69/100</f>
        <v>0</v>
      </c>
      <c r="O163" s="150">
        <v>72292000</v>
      </c>
      <c r="P163" s="6">
        <v>250</v>
      </c>
    </row>
    <row r="164" spans="1:16">
      <c r="A164" s="754" t="s">
        <v>4721</v>
      </c>
      <c r="B164" s="343">
        <f>VLOOKUP($A164,'2.1. Druty niestopowe'!$A$2:$M$242,12,FALSE)</f>
        <v>26.625</v>
      </c>
      <c r="C164" s="343">
        <f>VLOOKUP($A164,'2.1. Druty niestopowe'!$A$2:$M$242,11,FALSE)</f>
        <v>13312.5</v>
      </c>
      <c r="D164" s="343">
        <v>0</v>
      </c>
      <c r="E164" s="343">
        <v>26.625</v>
      </c>
      <c r="F164" s="343">
        <v>13312.5</v>
      </c>
      <c r="G164" s="1030">
        <v>0</v>
      </c>
      <c r="H164" s="728" t="s">
        <v>4723</v>
      </c>
      <c r="I164" s="683">
        <v>206</v>
      </c>
      <c r="J164" s="608" t="s">
        <v>2874</v>
      </c>
      <c r="K164" s="447">
        <v>500</v>
      </c>
      <c r="L164" s="561" t="s">
        <v>4725</v>
      </c>
      <c r="N164" s="2055">
        <f>'Spis treści'!$D$69/100</f>
        <v>0</v>
      </c>
      <c r="O164" s="150">
        <v>72292000</v>
      </c>
      <c r="P164" s="6">
        <v>500</v>
      </c>
    </row>
    <row r="165" spans="1:16">
      <c r="A165" s="754" t="s">
        <v>4151</v>
      </c>
      <c r="B165" s="343">
        <f>VLOOKUP($A165,'2.1. Druty niestopowe'!$A$2:$M$242,12,FALSE)</f>
        <v>24.679999999999996</v>
      </c>
      <c r="C165" s="343">
        <f>VLOOKUP($A165,'2.1. Druty niestopowe'!$A$2:$M$242,11,FALSE)</f>
        <v>444.23999999999995</v>
      </c>
      <c r="D165" s="343">
        <v>0</v>
      </c>
      <c r="E165" s="343">
        <v>24.679999999999996</v>
      </c>
      <c r="F165" s="343">
        <v>444.23999999999995</v>
      </c>
      <c r="G165" s="1030">
        <v>0</v>
      </c>
      <c r="H165" s="728" t="s">
        <v>4185</v>
      </c>
      <c r="I165" s="683">
        <v>207</v>
      </c>
      <c r="J165" s="608" t="s">
        <v>2875</v>
      </c>
      <c r="K165" s="447">
        <v>1008</v>
      </c>
      <c r="L165" s="561" t="s">
        <v>4200</v>
      </c>
      <c r="N165" s="2055">
        <f>'Spis treści'!$D$69/100</f>
        <v>0</v>
      </c>
      <c r="O165" s="150">
        <v>72292000</v>
      </c>
      <c r="P165" s="6">
        <v>18</v>
      </c>
    </row>
    <row r="166" spans="1:16">
      <c r="A166" s="754" t="s">
        <v>4152</v>
      </c>
      <c r="B166" s="343">
        <f>VLOOKUP($A166,'2.1. Druty niestopowe'!$A$2:$M$242,12,FALSE)</f>
        <v>33.293333333333329</v>
      </c>
      <c r="C166" s="343">
        <f>VLOOKUP($A166,'2.1. Druty niestopowe'!$A$2:$M$242,11,FALSE)</f>
        <v>499.4</v>
      </c>
      <c r="D166" s="343">
        <v>0</v>
      </c>
      <c r="E166" s="343">
        <v>33.293333333333329</v>
      </c>
      <c r="F166" s="343">
        <v>499.4</v>
      </c>
      <c r="G166" s="1030">
        <v>0</v>
      </c>
      <c r="H166" s="728" t="s">
        <v>4174</v>
      </c>
      <c r="I166" s="683">
        <v>207</v>
      </c>
      <c r="J166" s="608" t="s">
        <v>2875</v>
      </c>
      <c r="K166" s="447">
        <v>840</v>
      </c>
      <c r="L166" s="561" t="s">
        <v>4201</v>
      </c>
      <c r="N166" s="2055">
        <f>'Spis treści'!$D$69/100</f>
        <v>0</v>
      </c>
      <c r="O166" s="150">
        <v>72292000</v>
      </c>
      <c r="P166" s="6">
        <v>15</v>
      </c>
    </row>
    <row r="167" spans="1:16">
      <c r="A167" s="754" t="s">
        <v>4160</v>
      </c>
      <c r="B167" s="343">
        <f>VLOOKUP($A167,'2.1. Druty niestopowe'!$A$2:$M$242,12,FALSE)</f>
        <v>25.702777777777779</v>
      </c>
      <c r="C167" s="343">
        <f>VLOOKUP($A167,'2.1. Druty niestopowe'!$A$2:$M$242,11,FALSE)</f>
        <v>462.65000000000003</v>
      </c>
      <c r="D167" s="343">
        <v>0</v>
      </c>
      <c r="E167" s="343">
        <v>25.702777777777779</v>
      </c>
      <c r="F167" s="343">
        <v>462.65000000000003</v>
      </c>
      <c r="G167" s="1030">
        <v>0</v>
      </c>
      <c r="H167" s="728" t="s">
        <v>4175</v>
      </c>
      <c r="I167" s="683">
        <v>207</v>
      </c>
      <c r="J167" s="608" t="s">
        <v>2874</v>
      </c>
      <c r="K167" s="447">
        <v>18</v>
      </c>
      <c r="L167" s="561" t="s">
        <v>4202</v>
      </c>
      <c r="N167" s="2055">
        <f>'Spis treści'!$D$69/100</f>
        <v>0</v>
      </c>
      <c r="O167" s="150">
        <v>72292000</v>
      </c>
      <c r="P167" s="6">
        <v>18</v>
      </c>
    </row>
    <row r="168" spans="1:16">
      <c r="A168" s="754" t="s">
        <v>4225</v>
      </c>
      <c r="B168" s="343">
        <f>VLOOKUP($A168,'2.1. Druty niestopowe'!$A$2:$M$242,12,FALSE)</f>
        <v>27.317160000000005</v>
      </c>
      <c r="C168" s="343">
        <f>VLOOKUP($A168,'2.1. Druty niestopowe'!$A$2:$M$242,11,FALSE)</f>
        <v>6829.2900000000009</v>
      </c>
      <c r="D168" s="343">
        <v>0</v>
      </c>
      <c r="E168" s="343">
        <v>27.317160000000005</v>
      </c>
      <c r="F168" s="343">
        <v>6829.2900000000009</v>
      </c>
      <c r="G168" s="1030">
        <v>0</v>
      </c>
      <c r="H168" s="728" t="s">
        <v>4176</v>
      </c>
      <c r="I168" s="683">
        <v>206</v>
      </c>
      <c r="J168" s="608" t="s">
        <v>2874</v>
      </c>
      <c r="K168" s="447">
        <v>250</v>
      </c>
      <c r="L168" s="561" t="s">
        <v>4203</v>
      </c>
      <c r="N168" s="2055">
        <f>'Spis treści'!$D$69/100</f>
        <v>0</v>
      </c>
      <c r="O168" s="150">
        <v>72292000</v>
      </c>
      <c r="P168" s="6">
        <v>250</v>
      </c>
    </row>
    <row r="169" spans="1:16">
      <c r="A169" s="754" t="s">
        <v>4700</v>
      </c>
      <c r="B169" s="343">
        <f>VLOOKUP($A169,'2.1. Druty niestopowe'!$A$2:$M$242,12,FALSE)</f>
        <v>27.012600000000003</v>
      </c>
      <c r="C169" s="343">
        <f>VLOOKUP($A169,'2.1. Druty niestopowe'!$A$2:$M$242,11,FALSE)</f>
        <v>13506.300000000001</v>
      </c>
      <c r="D169" s="343">
        <v>0</v>
      </c>
      <c r="E169" s="343">
        <v>27.012600000000003</v>
      </c>
      <c r="F169" s="343">
        <v>13506.300000000001</v>
      </c>
      <c r="G169" s="1030">
        <v>0</v>
      </c>
      <c r="H169" s="728" t="s">
        <v>4702</v>
      </c>
      <c r="I169" s="683">
        <v>206</v>
      </c>
      <c r="J169" s="608" t="s">
        <v>2875</v>
      </c>
      <c r="K169" s="447">
        <v>1000</v>
      </c>
      <c r="L169" s="561" t="s">
        <v>4704</v>
      </c>
      <c r="N169" s="2055">
        <f>'Spis treści'!$D$69/100</f>
        <v>0</v>
      </c>
      <c r="O169" s="150">
        <v>72292000</v>
      </c>
      <c r="P169" s="6">
        <v>500</v>
      </c>
    </row>
    <row r="170" spans="1:16">
      <c r="A170" s="754" t="s">
        <v>4161</v>
      </c>
      <c r="B170" s="343">
        <f>VLOOKUP($A170,'2.1. Druty niestopowe'!$A$2:$M$242,12,FALSE)</f>
        <v>24.511666666666667</v>
      </c>
      <c r="C170" s="343">
        <f>VLOOKUP($A170,'2.1. Druty niestopowe'!$A$2:$M$242,11,FALSE)</f>
        <v>441.21</v>
      </c>
      <c r="D170" s="343">
        <v>0</v>
      </c>
      <c r="E170" s="343">
        <v>24.511666666666667</v>
      </c>
      <c r="F170" s="343">
        <v>441.21</v>
      </c>
      <c r="G170" s="1030">
        <v>0</v>
      </c>
      <c r="H170" s="728" t="s">
        <v>4177</v>
      </c>
      <c r="I170" s="683">
        <v>207</v>
      </c>
      <c r="J170" s="608" t="s">
        <v>2874</v>
      </c>
      <c r="K170" s="447">
        <v>18</v>
      </c>
      <c r="L170" s="561" t="s">
        <v>4204</v>
      </c>
      <c r="N170" s="2055">
        <f>'Spis treści'!$D$69/100</f>
        <v>0</v>
      </c>
      <c r="O170" s="150">
        <v>72292000</v>
      </c>
      <c r="P170" s="6">
        <v>18</v>
      </c>
    </row>
    <row r="171" spans="1:16">
      <c r="A171" s="754" t="s">
        <v>4226</v>
      </c>
      <c r="B171" s="343">
        <f>VLOOKUP($A171,'2.1. Druty niestopowe'!$A$2:$M$242,12,FALSE)</f>
        <v>27.107200000000002</v>
      </c>
      <c r="C171" s="343">
        <f>VLOOKUP($A171,'2.1. Druty niestopowe'!$A$2:$M$242,11,FALSE)</f>
        <v>6776.8</v>
      </c>
      <c r="D171" s="343">
        <v>0</v>
      </c>
      <c r="E171" s="343">
        <v>27.107200000000002</v>
      </c>
      <c r="F171" s="343">
        <v>6776.8</v>
      </c>
      <c r="G171" s="1030">
        <v>0</v>
      </c>
      <c r="H171" s="728" t="s">
        <v>4178</v>
      </c>
      <c r="I171" s="683">
        <v>206</v>
      </c>
      <c r="J171" s="608" t="s">
        <v>2874</v>
      </c>
      <c r="K171" s="447">
        <v>250</v>
      </c>
      <c r="L171" s="561" t="s">
        <v>4205</v>
      </c>
      <c r="N171" s="2055">
        <f>'Spis treści'!$D$69/100</f>
        <v>0</v>
      </c>
      <c r="O171" s="150">
        <v>72292000</v>
      </c>
      <c r="P171" s="6">
        <v>250</v>
      </c>
    </row>
    <row r="172" spans="1:16">
      <c r="A172" s="754" t="s">
        <v>4701</v>
      </c>
      <c r="B172" s="343">
        <f>VLOOKUP($A172,'2.1. Druty niestopowe'!$A$2:$M$242,12,FALSE)</f>
        <v>26.614799999999999</v>
      </c>
      <c r="C172" s="343">
        <f>VLOOKUP($A172,'2.1. Druty niestopowe'!$A$2:$M$242,11,FALSE)</f>
        <v>13307.4</v>
      </c>
      <c r="D172" s="343">
        <v>0</v>
      </c>
      <c r="E172" s="343">
        <v>26.614799999999999</v>
      </c>
      <c r="F172" s="343">
        <v>13307.4</v>
      </c>
      <c r="G172" s="1030">
        <v>0</v>
      </c>
      <c r="H172" s="728" t="s">
        <v>4703</v>
      </c>
      <c r="I172" s="683">
        <v>206</v>
      </c>
      <c r="J172" s="608" t="s">
        <v>2874</v>
      </c>
      <c r="K172" s="447">
        <v>500</v>
      </c>
      <c r="L172" s="561" t="s">
        <v>4705</v>
      </c>
      <c r="N172" s="2055">
        <f>'Spis treści'!$D$69/100</f>
        <v>0</v>
      </c>
      <c r="O172" s="150">
        <v>72292000</v>
      </c>
      <c r="P172" s="6">
        <v>500</v>
      </c>
    </row>
    <row r="173" spans="1:16">
      <c r="A173" s="754" t="s">
        <v>4153</v>
      </c>
      <c r="B173" s="343">
        <f>VLOOKUP($A173,'2.1. Druty niestopowe'!$A$2:$M$242,12,FALSE)</f>
        <v>24.997777777777777</v>
      </c>
      <c r="C173" s="343">
        <f>VLOOKUP($A173,'2.1. Druty niestopowe'!$A$2:$M$242,11,FALSE)</f>
        <v>449.96</v>
      </c>
      <c r="D173" s="343">
        <v>0</v>
      </c>
      <c r="E173" s="343">
        <v>24.997777777777777</v>
      </c>
      <c r="F173" s="343">
        <v>449.96</v>
      </c>
      <c r="G173" s="1030">
        <v>0</v>
      </c>
      <c r="H173" s="728" t="s">
        <v>4179</v>
      </c>
      <c r="I173" s="683">
        <v>207</v>
      </c>
      <c r="J173" s="608" t="s">
        <v>2875</v>
      </c>
      <c r="K173" s="447">
        <v>1008</v>
      </c>
      <c r="L173" s="561" t="s">
        <v>4206</v>
      </c>
      <c r="N173" s="2055">
        <f>'Spis treści'!$D$69/100</f>
        <v>0</v>
      </c>
      <c r="O173" s="150">
        <v>72292000</v>
      </c>
      <c r="P173" s="6">
        <v>18</v>
      </c>
    </row>
    <row r="174" spans="1:16">
      <c r="A174" s="747">
        <v>1251064600</v>
      </c>
      <c r="B174" s="343">
        <f>VLOOKUP($A174,'2.1. Druty niestopowe'!$A$2:$M$242,12,FALSE)</f>
        <v>45.960000000000008</v>
      </c>
      <c r="C174" s="343">
        <f>VLOOKUP($A174,'2.1. Druty niestopowe'!$A$2:$M$242,11,FALSE)</f>
        <v>229.80000000000004</v>
      </c>
      <c r="D174" s="343">
        <v>0</v>
      </c>
      <c r="E174" s="343">
        <v>45.960000000000008</v>
      </c>
      <c r="F174" s="343">
        <v>229.80000000000004</v>
      </c>
      <c r="G174" s="1030">
        <v>0</v>
      </c>
      <c r="H174" s="471" t="s">
        <v>1428</v>
      </c>
      <c r="I174" s="683">
        <v>207</v>
      </c>
      <c r="J174" s="608" t="s">
        <v>2874</v>
      </c>
      <c r="K174" s="447">
        <v>5</v>
      </c>
      <c r="L174" s="561" t="s">
        <v>1429</v>
      </c>
      <c r="N174" s="2055">
        <f>'Spis treści'!$D$69/100</f>
        <v>0</v>
      </c>
      <c r="O174" s="150">
        <v>72292000</v>
      </c>
      <c r="P174" s="6">
        <v>5</v>
      </c>
    </row>
    <row r="175" spans="1:16">
      <c r="A175" s="747">
        <v>1251084600</v>
      </c>
      <c r="B175" s="343">
        <f>VLOOKUP($A175,'2.1. Druty niestopowe'!$A$2:$M$242,12,FALSE)</f>
        <v>30.945999999999998</v>
      </c>
      <c r="C175" s="343">
        <f>VLOOKUP($A175,'2.1. Druty niestopowe'!$A$2:$M$242,11,FALSE)</f>
        <v>154.72999999999999</v>
      </c>
      <c r="D175" s="343">
        <v>0</v>
      </c>
      <c r="E175" s="343">
        <v>30.945999999999998</v>
      </c>
      <c r="F175" s="343">
        <v>154.72999999999999</v>
      </c>
      <c r="G175" s="1030">
        <v>0</v>
      </c>
      <c r="H175" s="471" t="s">
        <v>2725</v>
      </c>
      <c r="I175" s="683">
        <v>207</v>
      </c>
      <c r="J175" s="608" t="s">
        <v>2874</v>
      </c>
      <c r="K175" s="447">
        <v>5</v>
      </c>
      <c r="L175" s="561" t="s">
        <v>2787</v>
      </c>
      <c r="N175" s="2055">
        <f>'Spis treści'!$D$69/100</f>
        <v>0</v>
      </c>
      <c r="O175" s="150">
        <v>72292000</v>
      </c>
      <c r="P175" s="6">
        <v>5</v>
      </c>
    </row>
    <row r="176" spans="1:16">
      <c r="A176" s="747">
        <v>1251086700</v>
      </c>
      <c r="B176" s="343">
        <f>VLOOKUP($A176,'2.1. Druty niestopowe'!$A$2:$M$242,12,FALSE)</f>
        <v>25.959999999999997</v>
      </c>
      <c r="C176" s="343">
        <f>VLOOKUP($A176,'2.1. Druty niestopowe'!$A$2:$M$242,11,FALSE)</f>
        <v>389.4</v>
      </c>
      <c r="D176" s="343">
        <v>0</v>
      </c>
      <c r="E176" s="343">
        <v>25.959999999999997</v>
      </c>
      <c r="F176" s="343">
        <v>389.4</v>
      </c>
      <c r="G176" s="1030">
        <v>0</v>
      </c>
      <c r="H176" s="471" t="s">
        <v>1430</v>
      </c>
      <c r="I176" s="683">
        <v>207</v>
      </c>
      <c r="J176" s="608" t="s">
        <v>2874</v>
      </c>
      <c r="K176" s="447">
        <v>15</v>
      </c>
      <c r="L176" s="561" t="s">
        <v>1431</v>
      </c>
      <c r="N176" s="2055">
        <f>'Spis treści'!$D$69/100</f>
        <v>0</v>
      </c>
      <c r="O176" s="150">
        <v>72292000</v>
      </c>
      <c r="P176" s="6">
        <v>15</v>
      </c>
    </row>
    <row r="177" spans="1:16">
      <c r="A177" s="747">
        <v>1251087700</v>
      </c>
      <c r="B177" s="343">
        <f>VLOOKUP($A177,'2.1. Druty niestopowe'!$A$2:$M$242,12,FALSE)</f>
        <v>25.959999999999997</v>
      </c>
      <c r="C177" s="343">
        <f>VLOOKUP($A177,'2.1. Druty niestopowe'!$A$2:$M$242,11,FALSE)</f>
        <v>389.4</v>
      </c>
      <c r="D177" s="343">
        <v>0</v>
      </c>
      <c r="E177" s="343">
        <v>25.959999999999997</v>
      </c>
      <c r="F177" s="343">
        <v>389.4</v>
      </c>
      <c r="G177" s="1030">
        <v>0</v>
      </c>
      <c r="H177" s="471" t="s">
        <v>1430</v>
      </c>
      <c r="I177" s="683">
        <v>207</v>
      </c>
      <c r="J177" s="608" t="s">
        <v>2874</v>
      </c>
      <c r="K177" s="447">
        <v>15</v>
      </c>
      <c r="L177" s="561" t="s">
        <v>1432</v>
      </c>
      <c r="N177" s="2055">
        <f>'Spis treści'!$D$69/100</f>
        <v>0</v>
      </c>
      <c r="O177" s="150">
        <v>72292000</v>
      </c>
      <c r="P177" s="6">
        <v>15</v>
      </c>
    </row>
    <row r="178" spans="1:16">
      <c r="A178" s="747">
        <v>1251097710</v>
      </c>
      <c r="B178" s="343">
        <f>VLOOKUP($A178,'2.1. Druty niestopowe'!$A$2:$M$242,12,FALSE)</f>
        <v>24.815555555555552</v>
      </c>
      <c r="C178" s="343">
        <f>VLOOKUP($A178,'2.1. Druty niestopowe'!$A$2:$M$242,11,FALSE)</f>
        <v>446.67999999999995</v>
      </c>
      <c r="D178" s="343">
        <v>0</v>
      </c>
      <c r="E178" s="343">
        <v>24.815555555555552</v>
      </c>
      <c r="F178" s="343">
        <v>446.67999999999995</v>
      </c>
      <c r="G178" s="1030">
        <v>0</v>
      </c>
      <c r="H178" s="471" t="s">
        <v>1433</v>
      </c>
      <c r="I178" s="683">
        <v>207</v>
      </c>
      <c r="J178" s="608" t="s">
        <v>2875</v>
      </c>
      <c r="K178" s="447">
        <v>1008</v>
      </c>
      <c r="L178" s="561" t="s">
        <v>1434</v>
      </c>
      <c r="N178" s="2055">
        <f>'Spis treści'!$D$69/100</f>
        <v>0</v>
      </c>
      <c r="O178" s="150">
        <v>72292000</v>
      </c>
      <c r="P178" s="6">
        <v>18</v>
      </c>
    </row>
    <row r="179" spans="1:16">
      <c r="A179" s="747">
        <v>1251104600</v>
      </c>
      <c r="B179" s="343">
        <f>VLOOKUP($A179,'2.1. Druty niestopowe'!$A$2:$M$242,12,FALSE)</f>
        <v>29.064</v>
      </c>
      <c r="C179" s="343">
        <f>VLOOKUP($A179,'2.1. Druty niestopowe'!$A$2:$M$242,11,FALSE)</f>
        <v>145.32</v>
      </c>
      <c r="D179" s="343">
        <v>0</v>
      </c>
      <c r="E179" s="343">
        <v>29.064</v>
      </c>
      <c r="F179" s="343">
        <v>145.32</v>
      </c>
      <c r="G179" s="1030">
        <v>0</v>
      </c>
      <c r="H179" s="471" t="s">
        <v>1437</v>
      </c>
      <c r="I179" s="683">
        <v>207</v>
      </c>
      <c r="J179" s="608" t="s">
        <v>2874</v>
      </c>
      <c r="K179" s="447">
        <v>5</v>
      </c>
      <c r="L179" s="561" t="s">
        <v>1438</v>
      </c>
      <c r="N179" s="2055">
        <f>'Spis treści'!$D$69/100</f>
        <v>0</v>
      </c>
      <c r="O179" s="150">
        <v>72292000</v>
      </c>
      <c r="P179" s="6">
        <v>5</v>
      </c>
    </row>
    <row r="180" spans="1:16">
      <c r="A180" s="747">
        <v>1251106710</v>
      </c>
      <c r="B180" s="343">
        <f>VLOOKUP($A180,'2.1. Druty niestopowe'!$A$2:$M$242,12,FALSE)</f>
        <v>23.610555555555557</v>
      </c>
      <c r="C180" s="343">
        <f>VLOOKUP($A180,'2.1. Druty niestopowe'!$A$2:$M$242,11,FALSE)</f>
        <v>424.99</v>
      </c>
      <c r="D180" s="343">
        <v>0</v>
      </c>
      <c r="E180" s="343">
        <v>23.610555555555557</v>
      </c>
      <c r="F180" s="343">
        <v>424.99</v>
      </c>
      <c r="G180" s="1030">
        <v>0</v>
      </c>
      <c r="H180" s="471" t="s">
        <v>1439</v>
      </c>
      <c r="I180" s="683">
        <v>207</v>
      </c>
      <c r="J180" s="608" t="s">
        <v>2874</v>
      </c>
      <c r="K180" s="447">
        <v>18</v>
      </c>
      <c r="L180" s="561" t="s">
        <v>1440</v>
      </c>
      <c r="N180" s="2055">
        <f>'Spis treści'!$D$69/100</f>
        <v>0</v>
      </c>
      <c r="O180" s="150">
        <v>72292000</v>
      </c>
      <c r="P180" s="6">
        <v>18</v>
      </c>
    </row>
    <row r="181" spans="1:16">
      <c r="A181" s="747">
        <v>1251107700</v>
      </c>
      <c r="B181" s="343">
        <f>VLOOKUP($A181,'2.1. Druty niestopowe'!$A$2:$M$242,12,FALSE)</f>
        <v>23.855999999999998</v>
      </c>
      <c r="C181" s="343">
        <f>VLOOKUP($A181,'2.1. Druty niestopowe'!$A$2:$M$242,11,FALSE)</f>
        <v>357.84</v>
      </c>
      <c r="D181" s="343">
        <v>0</v>
      </c>
      <c r="E181" s="343">
        <v>23.855999999999998</v>
      </c>
      <c r="F181" s="343">
        <v>357.84</v>
      </c>
      <c r="G181" s="1030">
        <v>0</v>
      </c>
      <c r="H181" s="471" t="s">
        <v>1441</v>
      </c>
      <c r="I181" s="683">
        <v>207</v>
      </c>
      <c r="J181" s="608" t="s">
        <v>2874</v>
      </c>
      <c r="K181" s="447">
        <v>15</v>
      </c>
      <c r="L181" s="561" t="s">
        <v>1442</v>
      </c>
      <c r="N181" s="2055">
        <f>'Spis treści'!$D$69/100</f>
        <v>0</v>
      </c>
      <c r="O181" s="150">
        <v>72292000</v>
      </c>
      <c r="P181" s="6">
        <v>15</v>
      </c>
    </row>
    <row r="182" spans="1:16">
      <c r="A182" s="747">
        <v>1251107710</v>
      </c>
      <c r="B182" s="343">
        <f>VLOOKUP($A182,'2.1. Druty niestopowe'!$A$2:$M$242,12,FALSE)</f>
        <v>23.610555555555557</v>
      </c>
      <c r="C182" s="343">
        <f>VLOOKUP($A182,'2.1. Druty niestopowe'!$A$2:$M$242,11,FALSE)</f>
        <v>424.99</v>
      </c>
      <c r="D182" s="343">
        <v>0</v>
      </c>
      <c r="E182" s="343">
        <v>23.610555555555557</v>
      </c>
      <c r="F182" s="343">
        <v>424.99</v>
      </c>
      <c r="G182" s="1030">
        <v>0</v>
      </c>
      <c r="H182" s="471" t="s">
        <v>1439</v>
      </c>
      <c r="I182" s="683">
        <v>207</v>
      </c>
      <c r="J182" s="608" t="s">
        <v>2874</v>
      </c>
      <c r="K182" s="447">
        <v>18</v>
      </c>
      <c r="L182" s="561" t="s">
        <v>1443</v>
      </c>
      <c r="N182" s="2055">
        <f>'Spis treści'!$D$69/100</f>
        <v>0</v>
      </c>
      <c r="O182" s="150">
        <v>72292000</v>
      </c>
      <c r="P182" s="6">
        <v>18</v>
      </c>
    </row>
    <row r="183" spans="1:16">
      <c r="A183" s="747">
        <v>1251124600</v>
      </c>
      <c r="B183" s="343">
        <f>VLOOKUP($A183,'2.1. Druty niestopowe'!$A$2:$M$242,12,FALSE)</f>
        <v>28.488</v>
      </c>
      <c r="C183" s="343">
        <f>VLOOKUP($A183,'2.1. Druty niestopowe'!$A$2:$M$242,11,FALSE)</f>
        <v>142.44</v>
      </c>
      <c r="D183" s="343">
        <v>0</v>
      </c>
      <c r="E183" s="343">
        <v>28.488</v>
      </c>
      <c r="F183" s="343">
        <v>142.44</v>
      </c>
      <c r="G183" s="1030">
        <v>0</v>
      </c>
      <c r="H183" s="471" t="s">
        <v>2727</v>
      </c>
      <c r="I183" s="683">
        <v>207</v>
      </c>
      <c r="J183" s="608" t="s">
        <v>2874</v>
      </c>
      <c r="K183" s="447">
        <v>5</v>
      </c>
      <c r="L183" s="561" t="s">
        <v>2789</v>
      </c>
      <c r="N183" s="2055">
        <f>'Spis treści'!$D$69/100</f>
        <v>0</v>
      </c>
      <c r="O183" s="150">
        <v>72292000</v>
      </c>
      <c r="P183" s="6">
        <v>5</v>
      </c>
    </row>
    <row r="184" spans="1:16">
      <c r="A184" s="747">
        <v>1251126710</v>
      </c>
      <c r="B184" s="343">
        <f>VLOOKUP($A184,'2.1. Druty niestopowe'!$A$2:$M$242,12,FALSE)</f>
        <v>22.834999999999997</v>
      </c>
      <c r="C184" s="343">
        <f>VLOOKUP($A184,'2.1. Druty niestopowe'!$A$2:$M$242,11,FALSE)</f>
        <v>411.03</v>
      </c>
      <c r="D184" s="343">
        <v>0</v>
      </c>
      <c r="E184" s="343">
        <v>22.834999999999997</v>
      </c>
      <c r="F184" s="343">
        <v>411.03</v>
      </c>
      <c r="G184" s="1030">
        <v>0</v>
      </c>
      <c r="H184" s="471" t="s">
        <v>1448</v>
      </c>
      <c r="I184" s="683">
        <v>207</v>
      </c>
      <c r="J184" s="608" t="s">
        <v>2874</v>
      </c>
      <c r="K184" s="447">
        <v>18</v>
      </c>
      <c r="L184" s="561" t="s">
        <v>2790</v>
      </c>
      <c r="N184" s="2055">
        <f>'Spis treści'!$D$69/100</f>
        <v>0</v>
      </c>
      <c r="O184" s="150">
        <v>72292000</v>
      </c>
      <c r="P184" s="6">
        <v>18</v>
      </c>
    </row>
    <row r="185" spans="1:16">
      <c r="A185" s="747">
        <v>1251127700</v>
      </c>
      <c r="B185" s="343">
        <f>VLOOKUP($A185,'2.1. Druty niestopowe'!$A$2:$M$242,12,FALSE)</f>
        <v>23.001999999999995</v>
      </c>
      <c r="C185" s="343">
        <f>VLOOKUP($A185,'2.1. Druty niestopowe'!$A$2:$M$242,11,FALSE)</f>
        <v>345.02999999999992</v>
      </c>
      <c r="D185" s="343">
        <v>0</v>
      </c>
      <c r="E185" s="343">
        <v>23.001999999999995</v>
      </c>
      <c r="F185" s="343">
        <v>345.02999999999992</v>
      </c>
      <c r="G185" s="1030">
        <v>0</v>
      </c>
      <c r="H185" s="471" t="s">
        <v>1446</v>
      </c>
      <c r="I185" s="683">
        <v>207</v>
      </c>
      <c r="J185" s="608" t="s">
        <v>2874</v>
      </c>
      <c r="K185" s="447">
        <v>15</v>
      </c>
      <c r="L185" s="561" t="s">
        <v>1447</v>
      </c>
      <c r="N185" s="2055">
        <f>'Spis treści'!$D$69/100</f>
        <v>0</v>
      </c>
      <c r="O185" s="150">
        <v>72292000</v>
      </c>
      <c r="P185" s="6">
        <v>15</v>
      </c>
    </row>
    <row r="186" spans="1:16">
      <c r="A186" s="747">
        <v>1251127710</v>
      </c>
      <c r="B186" s="343">
        <f>VLOOKUP($A186,'2.1. Druty niestopowe'!$A$2:$M$242,12,FALSE)</f>
        <v>22.668333333333337</v>
      </c>
      <c r="C186" s="343">
        <f>VLOOKUP($A186,'2.1. Druty niestopowe'!$A$2:$M$242,11,FALSE)</f>
        <v>408.03000000000003</v>
      </c>
      <c r="D186" s="343">
        <v>0</v>
      </c>
      <c r="E186" s="343">
        <v>22.668333333333337</v>
      </c>
      <c r="F186" s="343">
        <v>408.03000000000003</v>
      </c>
      <c r="G186" s="1030">
        <v>0</v>
      </c>
      <c r="H186" s="471" t="s">
        <v>1448</v>
      </c>
      <c r="I186" s="683">
        <v>207</v>
      </c>
      <c r="J186" s="608" t="s">
        <v>2874</v>
      </c>
      <c r="K186" s="447">
        <v>18</v>
      </c>
      <c r="L186" s="561" t="s">
        <v>1449</v>
      </c>
      <c r="N186" s="2055">
        <f>'Spis treści'!$D$69/100</f>
        <v>0</v>
      </c>
      <c r="O186" s="150">
        <v>72292000</v>
      </c>
      <c r="P186" s="6">
        <v>18</v>
      </c>
    </row>
    <row r="187" spans="1:16">
      <c r="A187" s="747">
        <v>1251167710</v>
      </c>
      <c r="B187" s="343">
        <f>VLOOKUP($A187,'2.1. Druty niestopowe'!$A$2:$M$242,12,FALSE)</f>
        <v>22.65388888888889</v>
      </c>
      <c r="C187" s="343">
        <f>VLOOKUP($A187,'2.1. Druty niestopowe'!$A$2:$M$242,11,FALSE)</f>
        <v>407.77000000000004</v>
      </c>
      <c r="D187" s="343">
        <v>0</v>
      </c>
      <c r="E187" s="343">
        <v>22.65388888888889</v>
      </c>
      <c r="F187" s="343">
        <v>407.77000000000004</v>
      </c>
      <c r="G187" s="1030">
        <v>0</v>
      </c>
      <c r="H187" s="471" t="s">
        <v>2729</v>
      </c>
      <c r="I187" s="683">
        <v>207</v>
      </c>
      <c r="J187" s="608" t="s">
        <v>2874</v>
      </c>
      <c r="K187" s="447">
        <v>18</v>
      </c>
      <c r="L187" s="561" t="s">
        <v>2792</v>
      </c>
      <c r="N187" s="2055">
        <f>'Spis treści'!$D$69/100</f>
        <v>0</v>
      </c>
      <c r="O187" s="150">
        <v>72292000</v>
      </c>
      <c r="P187" s="6">
        <v>18</v>
      </c>
    </row>
    <row r="188" spans="1:16">
      <c r="A188" s="747">
        <v>1258087700</v>
      </c>
      <c r="B188" s="343">
        <f>VLOOKUP($A188,'2.1. Druty niestopowe'!$A$2:$M$242,12,FALSE)</f>
        <v>26.723333333333333</v>
      </c>
      <c r="C188" s="343">
        <f>VLOOKUP($A188,'2.1. Druty niestopowe'!$A$2:$M$242,11,FALSE)</f>
        <v>400.84999999999997</v>
      </c>
      <c r="D188" s="343">
        <v>0</v>
      </c>
      <c r="E188" s="343">
        <v>26.723333333333333</v>
      </c>
      <c r="F188" s="343">
        <v>400.84999999999997</v>
      </c>
      <c r="G188" s="1030">
        <v>0</v>
      </c>
      <c r="H188" s="471" t="s">
        <v>2730</v>
      </c>
      <c r="I188" s="683">
        <v>207</v>
      </c>
      <c r="J188" s="608" t="s">
        <v>2874</v>
      </c>
      <c r="K188" s="447">
        <v>15</v>
      </c>
      <c r="L188" s="561" t="s">
        <v>2793</v>
      </c>
      <c r="N188" s="2055">
        <f>'Spis treści'!$D$69/100</f>
        <v>0</v>
      </c>
      <c r="O188" s="150">
        <v>72292000</v>
      </c>
      <c r="P188" s="6">
        <v>15</v>
      </c>
    </row>
    <row r="189" spans="1:16">
      <c r="A189" s="747">
        <v>1258084600</v>
      </c>
      <c r="B189" s="343">
        <f>VLOOKUP($A189,'2.1. Druty niestopowe'!$A$2:$M$242,12,FALSE)</f>
        <v>33.239999999999995</v>
      </c>
      <c r="C189" s="343">
        <f>VLOOKUP($A189,'2.1. Druty niestopowe'!$A$2:$M$242,11,FALSE)</f>
        <v>166.2</v>
      </c>
      <c r="D189" s="343">
        <v>0</v>
      </c>
      <c r="E189" s="343">
        <v>33.239999999999995</v>
      </c>
      <c r="F189" s="343">
        <v>166.2</v>
      </c>
      <c r="G189" s="1030">
        <v>0</v>
      </c>
      <c r="H189" s="471" t="s">
        <v>3811</v>
      </c>
      <c r="I189" s="683">
        <v>207</v>
      </c>
      <c r="J189" s="608" t="s">
        <v>2874</v>
      </c>
      <c r="K189" s="447">
        <v>5</v>
      </c>
      <c r="L189" s="561" t="s">
        <v>3810</v>
      </c>
      <c r="N189" s="2055">
        <f>'Spis treści'!$D$69/100</f>
        <v>0</v>
      </c>
      <c r="O189" s="150">
        <v>72292000</v>
      </c>
      <c r="P189" s="6">
        <v>5</v>
      </c>
    </row>
    <row r="190" spans="1:16">
      <c r="A190" s="747">
        <v>1258107700</v>
      </c>
      <c r="B190" s="343">
        <f>VLOOKUP($A190,'2.1. Druty niestopowe'!$A$2:$M$242,12,FALSE)</f>
        <v>25.021333333333327</v>
      </c>
      <c r="C190" s="343">
        <f>VLOOKUP($A190,'2.1. Druty niestopowe'!$A$2:$M$242,11,FALSE)</f>
        <v>375.31999999999994</v>
      </c>
      <c r="D190" s="343">
        <v>0</v>
      </c>
      <c r="E190" s="343">
        <v>25.021333333333327</v>
      </c>
      <c r="F190" s="343">
        <v>375.31999999999994</v>
      </c>
      <c r="G190" s="1030">
        <v>0</v>
      </c>
      <c r="H190" s="471" t="s">
        <v>1452</v>
      </c>
      <c r="I190" s="683">
        <v>207</v>
      </c>
      <c r="J190" s="608" t="s">
        <v>2874</v>
      </c>
      <c r="K190" s="447">
        <v>15</v>
      </c>
      <c r="L190" s="561" t="s">
        <v>1453</v>
      </c>
      <c r="N190" s="2055">
        <f>'Spis treści'!$D$69/100</f>
        <v>0</v>
      </c>
      <c r="O190" s="150">
        <v>72292000</v>
      </c>
      <c r="P190" s="6">
        <v>15</v>
      </c>
    </row>
    <row r="191" spans="1:16">
      <c r="A191" s="747">
        <v>1258127700</v>
      </c>
      <c r="B191" s="343">
        <f>VLOOKUP($A191,'2.1. Druty niestopowe'!$A$2:$M$242,12,FALSE)</f>
        <v>24.473999999999997</v>
      </c>
      <c r="C191" s="343">
        <f>VLOOKUP($A191,'2.1. Druty niestopowe'!$A$2:$M$242,11,FALSE)</f>
        <v>367.10999999999996</v>
      </c>
      <c r="D191" s="343">
        <v>0</v>
      </c>
      <c r="E191" s="343">
        <v>24.473999999999997</v>
      </c>
      <c r="F191" s="343">
        <v>367.10999999999996</v>
      </c>
      <c r="G191" s="1030">
        <v>0</v>
      </c>
      <c r="H191" s="471" t="s">
        <v>1456</v>
      </c>
      <c r="I191" s="683">
        <v>207</v>
      </c>
      <c r="J191" s="608" t="s">
        <v>2874</v>
      </c>
      <c r="K191" s="447">
        <v>15</v>
      </c>
      <c r="L191" s="561" t="s">
        <v>1457</v>
      </c>
      <c r="N191" s="2055">
        <f>'Spis treści'!$D$69/100</f>
        <v>0</v>
      </c>
      <c r="O191" s="150">
        <v>72292000</v>
      </c>
      <c r="P191" s="6">
        <v>15</v>
      </c>
    </row>
    <row r="192" spans="1:16">
      <c r="A192" s="747">
        <v>1264086700</v>
      </c>
      <c r="B192" s="343">
        <f>VLOOKUP($A192,'2.1. Druty niestopowe'!$A$2:$M$242,12,FALSE)</f>
        <v>30.53533333333333</v>
      </c>
      <c r="C192" s="343">
        <f>VLOOKUP($A192,'2.1. Druty niestopowe'!$A$2:$M$242,11,FALSE)</f>
        <v>458.03</v>
      </c>
      <c r="D192" s="343">
        <v>0</v>
      </c>
      <c r="E192" s="343">
        <v>30.53533333333333</v>
      </c>
      <c r="F192" s="343">
        <v>458.03</v>
      </c>
      <c r="G192" s="1030">
        <v>0</v>
      </c>
      <c r="H192" s="471" t="s">
        <v>1460</v>
      </c>
      <c r="I192" s="683">
        <v>207</v>
      </c>
      <c r="J192" s="608" t="s">
        <v>2874</v>
      </c>
      <c r="K192" s="447">
        <v>15</v>
      </c>
      <c r="L192" s="561" t="s">
        <v>3021</v>
      </c>
      <c r="N192" s="2055">
        <f>'Spis treści'!$D$69/100</f>
        <v>0</v>
      </c>
      <c r="O192" s="150">
        <v>72292000</v>
      </c>
      <c r="P192" s="6">
        <v>15</v>
      </c>
    </row>
    <row r="193" spans="1:17">
      <c r="A193" s="747">
        <v>1264087700</v>
      </c>
      <c r="B193" s="343">
        <f>VLOOKUP($A193,'2.1. Druty niestopowe'!$A$2:$M$242,12,FALSE)</f>
        <v>30.401999999999994</v>
      </c>
      <c r="C193" s="343">
        <f>VLOOKUP($A193,'2.1. Druty niestopowe'!$A$2:$M$242,11,FALSE)</f>
        <v>456.02999999999992</v>
      </c>
      <c r="D193" s="343">
        <v>0</v>
      </c>
      <c r="E193" s="343">
        <v>30.401999999999994</v>
      </c>
      <c r="F193" s="343">
        <v>456.02999999999992</v>
      </c>
      <c r="G193" s="1030">
        <v>0</v>
      </c>
      <c r="H193" s="471" t="s">
        <v>1460</v>
      </c>
      <c r="I193" s="683">
        <v>207</v>
      </c>
      <c r="J193" s="608" t="s">
        <v>2874</v>
      </c>
      <c r="K193" s="447">
        <v>15</v>
      </c>
      <c r="L193" s="561" t="s">
        <v>1461</v>
      </c>
      <c r="N193" s="2055">
        <f>'Spis treści'!$D$69/100</f>
        <v>0</v>
      </c>
      <c r="O193" s="150">
        <v>72292000</v>
      </c>
      <c r="P193" s="6">
        <v>15</v>
      </c>
    </row>
    <row r="194" spans="1:17">
      <c r="A194" s="747">
        <v>1264106710</v>
      </c>
      <c r="B194" s="343">
        <f>VLOOKUP($A194,'2.1. Druty niestopowe'!$A$2:$M$242,12,FALSE)</f>
        <v>24.993333333333332</v>
      </c>
      <c r="C194" s="343">
        <f>VLOOKUP($A194,'2.1. Druty niestopowe'!$A$2:$M$242,11,FALSE)</f>
        <v>449.88</v>
      </c>
      <c r="D194" s="343">
        <v>0</v>
      </c>
      <c r="E194" s="343">
        <v>24.993333333333332</v>
      </c>
      <c r="F194" s="343">
        <v>449.88</v>
      </c>
      <c r="G194" s="1030">
        <v>0</v>
      </c>
      <c r="H194" s="471" t="s">
        <v>2732</v>
      </c>
      <c r="I194" s="683">
        <v>207</v>
      </c>
      <c r="J194" s="608" t="s">
        <v>2874</v>
      </c>
      <c r="K194" s="447">
        <v>18</v>
      </c>
      <c r="L194" s="561" t="s">
        <v>2795</v>
      </c>
      <c r="N194" s="2055">
        <f>'Spis treści'!$D$69/100</f>
        <v>0</v>
      </c>
      <c r="O194" s="150">
        <v>72292000</v>
      </c>
      <c r="P194" s="6">
        <v>18</v>
      </c>
    </row>
    <row r="195" spans="1:17">
      <c r="A195" s="747">
        <v>1264107710</v>
      </c>
      <c r="B195" s="343">
        <f>VLOOKUP($A195,'2.1. Druty niestopowe'!$A$2:$M$242,12,FALSE)</f>
        <v>24.068333333333332</v>
      </c>
      <c r="C195" s="343">
        <f>VLOOKUP($A195,'2.1. Druty niestopowe'!$A$2:$M$242,11,FALSE)</f>
        <v>433.22999999999996</v>
      </c>
      <c r="D195" s="343">
        <v>0</v>
      </c>
      <c r="E195" s="343">
        <v>24.068333333333332</v>
      </c>
      <c r="F195" s="343">
        <v>433.22999999999996</v>
      </c>
      <c r="G195" s="1030">
        <v>0</v>
      </c>
      <c r="H195" s="471" t="s">
        <v>2732</v>
      </c>
      <c r="I195" s="683">
        <v>207</v>
      </c>
      <c r="J195" s="608" t="s">
        <v>2874</v>
      </c>
      <c r="K195" s="447">
        <v>18</v>
      </c>
      <c r="L195" s="561" t="s">
        <v>2796</v>
      </c>
      <c r="N195" s="2055">
        <f>'Spis treści'!$D$69/100</f>
        <v>0</v>
      </c>
      <c r="O195" s="150">
        <v>72292000</v>
      </c>
      <c r="P195" s="6">
        <v>18</v>
      </c>
    </row>
    <row r="196" spans="1:17">
      <c r="A196" s="747">
        <v>1264126710</v>
      </c>
      <c r="B196" s="343">
        <f>VLOOKUP($A196,'2.1. Druty niestopowe'!$A$2:$M$242,12,FALSE)</f>
        <v>24.46833333333333</v>
      </c>
      <c r="C196" s="343">
        <f>VLOOKUP($A196,'2.1. Druty niestopowe'!$A$2:$M$242,11,FALSE)</f>
        <v>440.42999999999995</v>
      </c>
      <c r="D196" s="343">
        <v>0</v>
      </c>
      <c r="E196" s="343">
        <v>24.46833333333333</v>
      </c>
      <c r="F196" s="343">
        <v>440.42999999999995</v>
      </c>
      <c r="G196" s="1030">
        <v>0</v>
      </c>
      <c r="H196" s="471" t="s">
        <v>1462</v>
      </c>
      <c r="I196" s="683">
        <v>207</v>
      </c>
      <c r="J196" s="608" t="s">
        <v>2874</v>
      </c>
      <c r="K196" s="447">
        <v>18</v>
      </c>
      <c r="L196" s="561" t="s">
        <v>2798</v>
      </c>
      <c r="N196" s="2055">
        <f>'Spis treści'!$D$69/100</f>
        <v>0</v>
      </c>
      <c r="O196" s="150">
        <v>72292000</v>
      </c>
      <c r="P196" s="6">
        <v>18</v>
      </c>
    </row>
    <row r="197" spans="1:17">
      <c r="A197" s="747">
        <v>1264127710</v>
      </c>
      <c r="B197" s="343">
        <f>VLOOKUP($A197,'2.1. Druty niestopowe'!$A$2:$M$242,12,FALSE)</f>
        <v>23.563333333333336</v>
      </c>
      <c r="C197" s="343">
        <f>VLOOKUP($A197,'2.1. Druty niestopowe'!$A$2:$M$242,11,FALSE)</f>
        <v>424.14000000000004</v>
      </c>
      <c r="D197" s="343">
        <v>0</v>
      </c>
      <c r="E197" s="343">
        <v>23.563333333333336</v>
      </c>
      <c r="F197" s="343">
        <v>424.14000000000004</v>
      </c>
      <c r="G197" s="1030">
        <v>0</v>
      </c>
      <c r="H197" s="471" t="s">
        <v>1462</v>
      </c>
      <c r="I197" s="683">
        <v>207</v>
      </c>
      <c r="J197" s="608" t="s">
        <v>2874</v>
      </c>
      <c r="K197" s="447">
        <v>18</v>
      </c>
      <c r="L197" s="561" t="s">
        <v>1463</v>
      </c>
      <c r="N197" s="2055">
        <f>'Spis treści'!$D$69/100</f>
        <v>0</v>
      </c>
      <c r="O197" s="150">
        <v>72292000</v>
      </c>
      <c r="P197" s="6">
        <v>18</v>
      </c>
    </row>
    <row r="198" spans="1:17">
      <c r="A198" s="747">
        <v>1264166710</v>
      </c>
      <c r="B198" s="343">
        <f>VLOOKUP($A198,'2.1. Druty niestopowe'!$A$2:$M$242,12,FALSE)</f>
        <v>23.571666666666669</v>
      </c>
      <c r="C198" s="343">
        <f>VLOOKUP($A198,'2.1. Druty niestopowe'!$A$2:$M$242,11,FALSE)</f>
        <v>424.29</v>
      </c>
      <c r="D198" s="343">
        <v>0</v>
      </c>
      <c r="E198" s="343">
        <v>23.571666666666669</v>
      </c>
      <c r="F198" s="343">
        <v>424.29</v>
      </c>
      <c r="G198" s="1030">
        <v>0</v>
      </c>
      <c r="H198" s="471" t="s">
        <v>1464</v>
      </c>
      <c r="I198" s="683">
        <v>207</v>
      </c>
      <c r="J198" s="608" t="s">
        <v>2875</v>
      </c>
      <c r="K198" s="447">
        <v>1008</v>
      </c>
      <c r="L198" s="561" t="s">
        <v>3075</v>
      </c>
      <c r="N198" s="2055">
        <f>'Spis treści'!$D$69/100</f>
        <v>0</v>
      </c>
      <c r="O198" s="150">
        <v>72292000</v>
      </c>
      <c r="P198" s="6">
        <v>18</v>
      </c>
    </row>
    <row r="199" spans="1:17">
      <c r="A199" s="747" t="s">
        <v>384</v>
      </c>
      <c r="B199" s="343">
        <f>VLOOKUP($A199,'2.1. Druty niestopowe'!$A$2:$M$242,12,FALSE)</f>
        <v>39.154000000000011</v>
      </c>
      <c r="C199" s="343">
        <f>VLOOKUP($A199,'2.1. Druty niestopowe'!$A$2:$M$242,11,FALSE)</f>
        <v>195.77000000000004</v>
      </c>
      <c r="D199" s="343">
        <v>0</v>
      </c>
      <c r="E199" s="343">
        <v>39.154000000000011</v>
      </c>
      <c r="F199" s="343">
        <v>195.77000000000004</v>
      </c>
      <c r="G199" s="1030">
        <v>0</v>
      </c>
      <c r="H199" s="471" t="s">
        <v>1839</v>
      </c>
      <c r="I199" s="683">
        <v>207</v>
      </c>
      <c r="J199" s="608" t="s">
        <v>2874</v>
      </c>
      <c r="K199" s="447">
        <v>5</v>
      </c>
      <c r="L199" s="561" t="s">
        <v>1840</v>
      </c>
      <c r="N199" s="2055">
        <f>'Spis treści'!$D$69/100</f>
        <v>0</v>
      </c>
      <c r="O199" s="150">
        <v>72282099</v>
      </c>
      <c r="P199" s="6">
        <v>5</v>
      </c>
    </row>
    <row r="200" spans="1:17">
      <c r="A200" s="747" t="s">
        <v>385</v>
      </c>
      <c r="B200" s="343">
        <f>VLOOKUP($A200,'2.1. Druty niestopowe'!$A$2:$M$242,12,FALSE)</f>
        <v>37.238000000000007</v>
      </c>
      <c r="C200" s="343">
        <f>VLOOKUP($A200,'2.1. Druty niestopowe'!$A$2:$M$242,11,FALSE)</f>
        <v>186.19000000000003</v>
      </c>
      <c r="D200" s="343">
        <v>0</v>
      </c>
      <c r="E200" s="343">
        <v>37.238000000000007</v>
      </c>
      <c r="F200" s="343">
        <v>186.19000000000003</v>
      </c>
      <c r="G200" s="1030">
        <v>0</v>
      </c>
      <c r="H200" s="471" t="s">
        <v>1841</v>
      </c>
      <c r="I200" s="683">
        <v>207</v>
      </c>
      <c r="J200" s="608" t="s">
        <v>2874</v>
      </c>
      <c r="K200" s="447">
        <v>5</v>
      </c>
      <c r="L200" s="561" t="s">
        <v>1842</v>
      </c>
      <c r="N200" s="2055">
        <f>'Spis treści'!$D$69/100</f>
        <v>0</v>
      </c>
      <c r="O200" s="150">
        <v>72282099</v>
      </c>
      <c r="P200" s="6">
        <v>5</v>
      </c>
    </row>
    <row r="201" spans="1:17" s="606" customFormat="1">
      <c r="A201" s="747" t="s">
        <v>386</v>
      </c>
      <c r="B201" s="343">
        <f>VLOOKUP($A201,'2.1. Druty niestopowe'!$A$2:$M$242,12,FALSE)</f>
        <v>35.106000000000002</v>
      </c>
      <c r="C201" s="343">
        <f>VLOOKUP($A201,'2.1. Druty niestopowe'!$A$2:$M$242,11,FALSE)</f>
        <v>175.53</v>
      </c>
      <c r="D201" s="343">
        <v>0</v>
      </c>
      <c r="E201" s="343">
        <v>35.106000000000002</v>
      </c>
      <c r="F201" s="343">
        <v>175.53</v>
      </c>
      <c r="G201" s="1030">
        <v>0</v>
      </c>
      <c r="H201" s="471" t="s">
        <v>1843</v>
      </c>
      <c r="I201" s="683">
        <v>207</v>
      </c>
      <c r="J201" s="608" t="s">
        <v>2874</v>
      </c>
      <c r="K201" s="447">
        <v>5</v>
      </c>
      <c r="L201" s="561" t="s">
        <v>1844</v>
      </c>
      <c r="M201" s="167"/>
      <c r="N201" s="2055">
        <f>'Spis treści'!$D$69/100</f>
        <v>0</v>
      </c>
      <c r="O201" s="150">
        <v>72282099</v>
      </c>
      <c r="P201" s="6">
        <v>5</v>
      </c>
      <c r="Q201" s="167"/>
    </row>
    <row r="202" spans="1:17">
      <c r="A202" s="747" t="s">
        <v>387</v>
      </c>
      <c r="B202" s="343">
        <f>VLOOKUP($A202,'2.1. Druty niestopowe'!$A$2:$M$242,12,FALSE)</f>
        <v>33.400000000000006</v>
      </c>
      <c r="C202" s="343">
        <f>VLOOKUP($A202,'2.1. Druty niestopowe'!$A$2:$M$242,11,FALSE)</f>
        <v>167.00000000000003</v>
      </c>
      <c r="D202" s="343">
        <v>0</v>
      </c>
      <c r="E202" s="343">
        <v>33.400000000000006</v>
      </c>
      <c r="F202" s="343">
        <v>167.00000000000003</v>
      </c>
      <c r="G202" s="1030">
        <v>0</v>
      </c>
      <c r="H202" s="471" t="s">
        <v>1845</v>
      </c>
      <c r="I202" s="683">
        <v>207</v>
      </c>
      <c r="J202" s="608" t="s">
        <v>2874</v>
      </c>
      <c r="K202" s="447">
        <v>5</v>
      </c>
      <c r="L202" s="561" t="s">
        <v>1846</v>
      </c>
      <c r="N202" s="2055">
        <f>'Spis treści'!$D$69/100</f>
        <v>0</v>
      </c>
      <c r="O202" s="150">
        <v>72282099</v>
      </c>
      <c r="P202" s="6">
        <v>5</v>
      </c>
    </row>
    <row r="203" spans="1:17">
      <c r="A203" s="747" t="s">
        <v>388</v>
      </c>
      <c r="B203" s="343">
        <f>VLOOKUP($A203,'2.1. Druty niestopowe'!$A$2:$M$242,12,FALSE)</f>
        <v>39.998000000000005</v>
      </c>
      <c r="C203" s="343">
        <f>VLOOKUP($A203,'2.1. Druty niestopowe'!$A$2:$M$242,11,FALSE)</f>
        <v>199.99</v>
      </c>
      <c r="D203" s="343">
        <v>0</v>
      </c>
      <c r="E203" s="343">
        <v>39.998000000000005</v>
      </c>
      <c r="F203" s="343">
        <v>199.99</v>
      </c>
      <c r="G203" s="1030">
        <v>0</v>
      </c>
      <c r="H203" s="471" t="s">
        <v>1847</v>
      </c>
      <c r="I203" s="683">
        <v>207</v>
      </c>
      <c r="J203" s="608" t="s">
        <v>2874</v>
      </c>
      <c r="K203" s="447">
        <v>5</v>
      </c>
      <c r="L203" s="561" t="s">
        <v>1848</v>
      </c>
      <c r="N203" s="2055">
        <f>'Spis treści'!$D$69/100</f>
        <v>0</v>
      </c>
      <c r="O203" s="150">
        <v>72282099</v>
      </c>
      <c r="P203" s="6">
        <v>5</v>
      </c>
    </row>
    <row r="204" spans="1:17" s="606" customFormat="1">
      <c r="A204" s="747" t="s">
        <v>389</v>
      </c>
      <c r="B204" s="343">
        <f>VLOOKUP($A204,'2.1. Druty niestopowe'!$A$2:$M$242,12,FALSE)</f>
        <v>38.084000000000003</v>
      </c>
      <c r="C204" s="343">
        <f>VLOOKUP($A204,'2.1. Druty niestopowe'!$A$2:$M$242,11,FALSE)</f>
        <v>190.42000000000002</v>
      </c>
      <c r="D204" s="343">
        <v>0</v>
      </c>
      <c r="E204" s="343">
        <v>38.084000000000003</v>
      </c>
      <c r="F204" s="343">
        <v>190.42000000000002</v>
      </c>
      <c r="G204" s="1030">
        <v>0</v>
      </c>
      <c r="H204" s="471" t="s">
        <v>1849</v>
      </c>
      <c r="I204" s="683">
        <v>207</v>
      </c>
      <c r="J204" s="608" t="s">
        <v>2874</v>
      </c>
      <c r="K204" s="447">
        <v>5</v>
      </c>
      <c r="L204" s="561" t="s">
        <v>1850</v>
      </c>
      <c r="M204" s="167"/>
      <c r="N204" s="2055">
        <f>'Spis treści'!$D$69/100</f>
        <v>0</v>
      </c>
      <c r="O204" s="150">
        <v>72282099</v>
      </c>
      <c r="P204" s="6">
        <v>5</v>
      </c>
      <c r="Q204" s="167"/>
    </row>
    <row r="205" spans="1:17">
      <c r="A205" s="747" t="s">
        <v>390</v>
      </c>
      <c r="B205" s="343">
        <f>VLOOKUP($A205,'2.1. Druty niestopowe'!$A$2:$M$242,12,FALSE)</f>
        <v>35.968000000000004</v>
      </c>
      <c r="C205" s="343">
        <f>VLOOKUP($A205,'2.1. Druty niestopowe'!$A$2:$M$242,11,FALSE)</f>
        <v>179.84</v>
      </c>
      <c r="D205" s="343">
        <v>0</v>
      </c>
      <c r="E205" s="343">
        <v>35.968000000000004</v>
      </c>
      <c r="F205" s="343">
        <v>179.84</v>
      </c>
      <c r="G205" s="1030">
        <v>0</v>
      </c>
      <c r="H205" s="471" t="s">
        <v>1851</v>
      </c>
      <c r="I205" s="683">
        <v>207</v>
      </c>
      <c r="J205" s="608" t="s">
        <v>2874</v>
      </c>
      <c r="K205" s="447">
        <v>5</v>
      </c>
      <c r="L205" s="561" t="s">
        <v>1852</v>
      </c>
      <c r="N205" s="2055">
        <f>'Spis treści'!$D$69/100</f>
        <v>0</v>
      </c>
      <c r="O205" s="150">
        <v>72282099</v>
      </c>
      <c r="P205" s="6">
        <v>5</v>
      </c>
    </row>
    <row r="206" spans="1:17">
      <c r="A206" s="747" t="s">
        <v>391</v>
      </c>
      <c r="B206" s="343">
        <f>VLOOKUP($A206,'2.1. Druty niestopowe'!$A$2:$M$242,12,FALSE)</f>
        <v>34.138000000000005</v>
      </c>
      <c r="C206" s="343">
        <f>VLOOKUP($A206,'2.1. Druty niestopowe'!$A$2:$M$242,11,FALSE)</f>
        <v>170.69000000000003</v>
      </c>
      <c r="D206" s="343">
        <v>0</v>
      </c>
      <c r="E206" s="343">
        <v>34.138000000000005</v>
      </c>
      <c r="F206" s="343">
        <v>170.69000000000003</v>
      </c>
      <c r="G206" s="1030">
        <v>0</v>
      </c>
      <c r="H206" s="471" t="s">
        <v>1853</v>
      </c>
      <c r="I206" s="683">
        <v>207</v>
      </c>
      <c r="J206" s="608" t="s">
        <v>2874</v>
      </c>
      <c r="K206" s="447">
        <v>5</v>
      </c>
      <c r="L206" s="561" t="s">
        <v>1854</v>
      </c>
      <c r="N206" s="2055">
        <f>'Spis treści'!$D$69/100</f>
        <v>0</v>
      </c>
      <c r="O206" s="150">
        <v>72282099</v>
      </c>
      <c r="P206" s="6">
        <v>5</v>
      </c>
    </row>
    <row r="207" spans="1:17">
      <c r="A207" s="754" t="s">
        <v>3700</v>
      </c>
      <c r="B207" s="343">
        <f>VLOOKUP($A207,'2.1. Druty niestopowe'!$A$2:$M$242,12,FALSE)</f>
        <v>41.560000000000009</v>
      </c>
      <c r="C207" s="343">
        <f>VLOOKUP($A207,'2.1. Druty niestopowe'!$A$2:$M$242,11,FALSE)</f>
        <v>207.80000000000004</v>
      </c>
      <c r="D207" s="343">
        <v>0</v>
      </c>
      <c r="E207" s="343">
        <v>41.560000000000009</v>
      </c>
      <c r="F207" s="343">
        <v>207.80000000000004</v>
      </c>
      <c r="G207" s="1030">
        <v>0</v>
      </c>
      <c r="H207" s="728" t="s">
        <v>3704</v>
      </c>
      <c r="I207" s="683">
        <v>207</v>
      </c>
      <c r="J207" s="608" t="s">
        <v>5080</v>
      </c>
      <c r="K207" s="447">
        <v>900</v>
      </c>
      <c r="L207" s="561" t="s">
        <v>3706</v>
      </c>
      <c r="N207" s="2055">
        <f>'Spis treści'!$D$69/100</f>
        <v>0</v>
      </c>
      <c r="O207" s="150">
        <v>72282099</v>
      </c>
      <c r="P207" s="6">
        <v>5</v>
      </c>
    </row>
    <row r="208" spans="1:17">
      <c r="A208" s="754" t="s">
        <v>3701</v>
      </c>
      <c r="B208" s="343">
        <f>VLOOKUP($A208,'2.1. Druty niestopowe'!$A$2:$M$242,12,FALSE)</f>
        <v>38.019999999999996</v>
      </c>
      <c r="C208" s="343">
        <f>VLOOKUP($A208,'2.1. Druty niestopowe'!$A$2:$M$242,11,FALSE)</f>
        <v>190.1</v>
      </c>
      <c r="D208" s="343">
        <v>0</v>
      </c>
      <c r="E208" s="343">
        <v>38.019999999999996</v>
      </c>
      <c r="F208" s="343">
        <v>190.1</v>
      </c>
      <c r="G208" s="1030">
        <v>0</v>
      </c>
      <c r="H208" s="728" t="s">
        <v>3705</v>
      </c>
      <c r="I208" s="683">
        <v>207</v>
      </c>
      <c r="J208" s="608" t="s">
        <v>2874</v>
      </c>
      <c r="K208" s="447">
        <v>5</v>
      </c>
      <c r="L208" s="561" t="s">
        <v>3707</v>
      </c>
      <c r="N208" s="2055">
        <f>'Spis treści'!$D$69/100</f>
        <v>0</v>
      </c>
      <c r="O208" s="150">
        <v>72282099</v>
      </c>
      <c r="P208" s="6">
        <v>5</v>
      </c>
    </row>
    <row r="209" spans="1:16">
      <c r="A209" s="747" t="s">
        <v>392</v>
      </c>
      <c r="B209" s="343">
        <f>VLOOKUP($A209,'2.1. Druty niestopowe'!$A$2:$M$242,12,FALSE)</f>
        <v>40.852000000000004</v>
      </c>
      <c r="C209" s="343">
        <f>VLOOKUP($A209,'2.1. Druty niestopowe'!$A$2:$M$242,11,FALSE)</f>
        <v>204.26000000000002</v>
      </c>
      <c r="D209" s="343">
        <v>0</v>
      </c>
      <c r="E209" s="343">
        <v>40.852000000000004</v>
      </c>
      <c r="F209" s="343">
        <v>204.26000000000002</v>
      </c>
      <c r="G209" s="1030">
        <v>0</v>
      </c>
      <c r="H209" s="471" t="s">
        <v>1855</v>
      </c>
      <c r="I209" s="683">
        <v>207</v>
      </c>
      <c r="J209" s="608" t="s">
        <v>2874</v>
      </c>
      <c r="K209" s="447">
        <v>5</v>
      </c>
      <c r="L209" s="561" t="s">
        <v>1856</v>
      </c>
      <c r="N209" s="2055">
        <f>'Spis treści'!$D$69/100</f>
        <v>0</v>
      </c>
      <c r="O209" s="150">
        <v>72282099</v>
      </c>
      <c r="P209" s="6">
        <v>5</v>
      </c>
    </row>
    <row r="210" spans="1:16">
      <c r="A210" s="747" t="s">
        <v>394</v>
      </c>
      <c r="B210" s="343">
        <f>VLOOKUP($A210,'2.1. Druty niestopowe'!$A$2:$M$242,12,FALSE)</f>
        <v>38.930000000000007</v>
      </c>
      <c r="C210" s="343">
        <f>VLOOKUP($A210,'2.1. Druty niestopowe'!$A$2:$M$242,11,FALSE)</f>
        <v>194.65000000000003</v>
      </c>
      <c r="D210" s="343">
        <v>0</v>
      </c>
      <c r="E210" s="343">
        <v>38.930000000000007</v>
      </c>
      <c r="F210" s="343">
        <v>194.65000000000003</v>
      </c>
      <c r="G210" s="1030">
        <v>0</v>
      </c>
      <c r="H210" s="471" t="s">
        <v>1857</v>
      </c>
      <c r="I210" s="683">
        <v>207</v>
      </c>
      <c r="J210" s="608" t="s">
        <v>2874</v>
      </c>
      <c r="K210" s="447">
        <v>5</v>
      </c>
      <c r="L210" s="561" t="s">
        <v>1858</v>
      </c>
      <c r="N210" s="2055">
        <f>'Spis treści'!$D$69/100</f>
        <v>0</v>
      </c>
      <c r="O210" s="150">
        <v>72282099</v>
      </c>
      <c r="P210" s="6">
        <v>5</v>
      </c>
    </row>
    <row r="211" spans="1:16">
      <c r="A211" s="747" t="s">
        <v>393</v>
      </c>
      <c r="B211" s="343">
        <f>VLOOKUP($A211,'2.1. Druty niestopowe'!$A$2:$M$242,12,FALSE)</f>
        <v>36.814</v>
      </c>
      <c r="C211" s="343">
        <f>VLOOKUP($A211,'2.1. Druty niestopowe'!$A$2:$M$242,11,FALSE)</f>
        <v>184.07</v>
      </c>
      <c r="D211" s="343">
        <v>0</v>
      </c>
      <c r="E211" s="343">
        <v>36.814</v>
      </c>
      <c r="F211" s="343">
        <v>184.07</v>
      </c>
      <c r="G211" s="1030">
        <v>0</v>
      </c>
      <c r="H211" s="471" t="s">
        <v>1859</v>
      </c>
      <c r="I211" s="683">
        <v>207</v>
      </c>
      <c r="J211" s="608" t="s">
        <v>2874</v>
      </c>
      <c r="K211" s="447">
        <v>5</v>
      </c>
      <c r="L211" s="561" t="s">
        <v>1860</v>
      </c>
      <c r="N211" s="2055">
        <f>'Spis treści'!$D$69/100</f>
        <v>0</v>
      </c>
      <c r="O211" s="150">
        <v>72282099</v>
      </c>
      <c r="P211" s="6">
        <v>5</v>
      </c>
    </row>
    <row r="212" spans="1:16">
      <c r="A212" s="747" t="s">
        <v>395</v>
      </c>
      <c r="B212" s="343">
        <f>VLOOKUP($A212,'2.1. Druty niestopowe'!$A$2:$M$242,12,FALSE)</f>
        <v>35.106000000000002</v>
      </c>
      <c r="C212" s="343">
        <f>VLOOKUP($A212,'2.1. Druty niestopowe'!$A$2:$M$242,11,FALSE)</f>
        <v>175.53</v>
      </c>
      <c r="D212" s="343">
        <v>0</v>
      </c>
      <c r="E212" s="343">
        <v>35.106000000000002</v>
      </c>
      <c r="F212" s="343">
        <v>175.53</v>
      </c>
      <c r="G212" s="1030">
        <v>0</v>
      </c>
      <c r="H212" s="471" t="s">
        <v>1861</v>
      </c>
      <c r="I212" s="683">
        <v>207</v>
      </c>
      <c r="J212" s="608" t="s">
        <v>2874</v>
      </c>
      <c r="K212" s="447">
        <v>5</v>
      </c>
      <c r="L212" s="561" t="s">
        <v>1862</v>
      </c>
      <c r="N212" s="2055">
        <f>'Spis treści'!$D$69/100</f>
        <v>0</v>
      </c>
      <c r="O212" s="150">
        <v>72282099</v>
      </c>
      <c r="P212" s="6">
        <v>5</v>
      </c>
    </row>
    <row r="213" spans="1:16">
      <c r="A213" s="754" t="s">
        <v>681</v>
      </c>
      <c r="B213" s="343">
        <f>VLOOKUP($A213,'2.1. Druty niestopowe'!$A$2:$M$242,12,FALSE)</f>
        <v>26.051999999999996</v>
      </c>
      <c r="C213" s="343">
        <f>VLOOKUP($A213,'2.1. Druty niestopowe'!$A$2:$M$242,11,FALSE)</f>
        <v>390.77999999999992</v>
      </c>
      <c r="D213" s="343">
        <v>0</v>
      </c>
      <c r="E213" s="343">
        <v>26.051999999999996</v>
      </c>
      <c r="F213" s="343">
        <v>390.77999999999992</v>
      </c>
      <c r="G213" s="1030">
        <v>0</v>
      </c>
      <c r="H213" s="471" t="s">
        <v>2098</v>
      </c>
      <c r="I213" s="683">
        <v>207</v>
      </c>
      <c r="J213" s="608" t="s">
        <v>2874</v>
      </c>
      <c r="K213" s="447">
        <v>15</v>
      </c>
      <c r="L213" s="561" t="s">
        <v>2099</v>
      </c>
      <c r="N213" s="2055">
        <f>'Spis treści'!$D$69/100</f>
        <v>0</v>
      </c>
      <c r="O213" s="150">
        <v>72292000</v>
      </c>
      <c r="P213" s="6">
        <v>15</v>
      </c>
    </row>
    <row r="214" spans="1:16">
      <c r="A214" s="747" t="s">
        <v>3774</v>
      </c>
      <c r="B214" s="343">
        <f>VLOOKUP($A214,'2.1. Druty niestopowe'!$A$2:$M$242,12,FALSE)</f>
        <v>29.96</v>
      </c>
      <c r="C214" s="343">
        <f>VLOOKUP($A214,'2.1. Druty niestopowe'!$A$2:$M$242,11,FALSE)</f>
        <v>149.80000000000001</v>
      </c>
      <c r="D214" s="343">
        <v>0</v>
      </c>
      <c r="E214" s="343">
        <v>29.96</v>
      </c>
      <c r="F214" s="343">
        <v>149.80000000000001</v>
      </c>
      <c r="G214" s="1030">
        <v>0</v>
      </c>
      <c r="H214" s="471" t="s">
        <v>3804</v>
      </c>
      <c r="I214" s="683">
        <v>207</v>
      </c>
      <c r="J214" s="608" t="s">
        <v>2874</v>
      </c>
      <c r="K214" s="447">
        <v>5</v>
      </c>
      <c r="L214" s="561" t="s">
        <v>3807</v>
      </c>
      <c r="N214" s="2055">
        <f>'Spis treści'!$D$69/100</f>
        <v>0</v>
      </c>
      <c r="O214" s="150">
        <v>72292000</v>
      </c>
      <c r="P214" s="6">
        <v>5</v>
      </c>
    </row>
    <row r="215" spans="1:16">
      <c r="A215" s="747" t="s">
        <v>3775</v>
      </c>
      <c r="B215" s="343">
        <f>VLOOKUP($A215,'2.1. Druty niestopowe'!$A$2:$M$242,12,FALSE)</f>
        <v>27.560000000000002</v>
      </c>
      <c r="C215" s="343">
        <f>VLOOKUP($A215,'2.1. Druty niestopowe'!$A$2:$M$242,11,FALSE)</f>
        <v>137.80000000000001</v>
      </c>
      <c r="D215" s="343">
        <v>0</v>
      </c>
      <c r="E215" s="343">
        <v>27.560000000000002</v>
      </c>
      <c r="F215" s="343">
        <v>137.80000000000001</v>
      </c>
      <c r="G215" s="1030">
        <v>0</v>
      </c>
      <c r="H215" s="471" t="s">
        <v>3805</v>
      </c>
      <c r="I215" s="683">
        <v>207</v>
      </c>
      <c r="J215" s="608" t="s">
        <v>2874</v>
      </c>
      <c r="K215" s="447">
        <v>5</v>
      </c>
      <c r="L215" s="561" t="s">
        <v>3808</v>
      </c>
      <c r="N215" s="2055">
        <f>'Spis treści'!$D$69/100</f>
        <v>0</v>
      </c>
      <c r="O215" s="150">
        <v>72292000</v>
      </c>
      <c r="P215" s="6">
        <v>5</v>
      </c>
    </row>
    <row r="216" spans="1:16">
      <c r="A216" s="747" t="s">
        <v>683</v>
      </c>
      <c r="B216" s="343">
        <f>VLOOKUP($A216,'2.1. Druty niestopowe'!$A$2:$M$242,12,FALSE)</f>
        <v>23.731111111111108</v>
      </c>
      <c r="C216" s="343">
        <f>VLOOKUP($A216,'2.1. Druty niestopowe'!$A$2:$M$242,11,FALSE)</f>
        <v>427.15999999999997</v>
      </c>
      <c r="D216" s="343">
        <v>0</v>
      </c>
      <c r="E216" s="343">
        <v>23.731111111111108</v>
      </c>
      <c r="F216" s="343">
        <v>427.15999999999997</v>
      </c>
      <c r="G216" s="1030">
        <v>0</v>
      </c>
      <c r="H216" s="471" t="s">
        <v>2102</v>
      </c>
      <c r="I216" s="683">
        <v>207</v>
      </c>
      <c r="J216" s="608" t="s">
        <v>2874</v>
      </c>
      <c r="K216" s="447">
        <v>18</v>
      </c>
      <c r="L216" s="561" t="s">
        <v>2103</v>
      </c>
      <c r="N216" s="2055">
        <f>'Spis treści'!$D$69/100</f>
        <v>0</v>
      </c>
      <c r="O216" s="150">
        <v>72292000</v>
      </c>
      <c r="P216" s="6">
        <v>18</v>
      </c>
    </row>
    <row r="217" spans="1:16">
      <c r="A217" s="747" t="s">
        <v>3776</v>
      </c>
      <c r="B217" s="343">
        <f>VLOOKUP($A217,'2.1. Druty niestopowe'!$A$2:$M$242,12,FALSE)</f>
        <v>26.360000000000003</v>
      </c>
      <c r="C217" s="343">
        <f>VLOOKUP($A217,'2.1. Druty niestopowe'!$A$2:$M$242,11,FALSE)</f>
        <v>131.80000000000001</v>
      </c>
      <c r="D217" s="343">
        <v>0</v>
      </c>
      <c r="E217" s="343">
        <v>26.360000000000003</v>
      </c>
      <c r="F217" s="343">
        <v>131.80000000000001</v>
      </c>
      <c r="G217" s="1030">
        <v>0</v>
      </c>
      <c r="H217" s="471" t="s">
        <v>3806</v>
      </c>
      <c r="I217" s="683">
        <v>207</v>
      </c>
      <c r="J217" s="608" t="s">
        <v>2874</v>
      </c>
      <c r="K217" s="447">
        <v>5</v>
      </c>
      <c r="L217" s="561" t="s">
        <v>3809</v>
      </c>
      <c r="N217" s="2055">
        <f>'Spis treści'!$D$69/100</f>
        <v>0</v>
      </c>
      <c r="O217" s="150">
        <v>72292000</v>
      </c>
      <c r="P217" s="6">
        <v>5</v>
      </c>
    </row>
    <row r="218" spans="1:16">
      <c r="A218" s="747" t="s">
        <v>685</v>
      </c>
      <c r="B218" s="343">
        <f>VLOOKUP($A218,'2.1. Druty niestopowe'!$A$2:$M$242,12,FALSE)</f>
        <v>23.145</v>
      </c>
      <c r="C218" s="343">
        <f>VLOOKUP($A218,'2.1. Druty niestopowe'!$A$2:$M$242,11,FALSE)</f>
        <v>416.61</v>
      </c>
      <c r="D218" s="343">
        <v>0</v>
      </c>
      <c r="E218" s="343">
        <v>23.145</v>
      </c>
      <c r="F218" s="343">
        <v>416.61</v>
      </c>
      <c r="G218" s="1030">
        <v>0</v>
      </c>
      <c r="H218" s="471" t="s">
        <v>2106</v>
      </c>
      <c r="I218" s="683">
        <v>207</v>
      </c>
      <c r="J218" s="608" t="s">
        <v>2874</v>
      </c>
      <c r="K218" s="447">
        <v>18</v>
      </c>
      <c r="L218" s="561" t="s">
        <v>2107</v>
      </c>
      <c r="N218" s="2055">
        <f>'Spis treści'!$D$69/100</f>
        <v>0</v>
      </c>
      <c r="O218" s="150">
        <v>72292000</v>
      </c>
      <c r="P218" s="6">
        <v>18</v>
      </c>
    </row>
    <row r="219" spans="1:16">
      <c r="A219" s="747" t="s">
        <v>331</v>
      </c>
      <c r="B219" s="343">
        <f>VLOOKUP($A219,'2.1. Druty niestopowe'!$A$2:$M$242,12,FALSE)</f>
        <v>22.984999999999999</v>
      </c>
      <c r="C219" s="343">
        <f>VLOOKUP($A219,'2.1. Druty niestopowe'!$A$2:$M$242,11,FALSE)</f>
        <v>413.73</v>
      </c>
      <c r="D219" s="343">
        <v>0</v>
      </c>
      <c r="E219" s="343">
        <v>22.984999999999999</v>
      </c>
      <c r="F219" s="343">
        <v>413.73</v>
      </c>
      <c r="G219" s="1030">
        <v>0</v>
      </c>
      <c r="H219" s="471" t="s">
        <v>2112</v>
      </c>
      <c r="I219" s="683">
        <v>207</v>
      </c>
      <c r="J219" s="608" t="s">
        <v>2874</v>
      </c>
      <c r="K219" s="447">
        <v>18</v>
      </c>
      <c r="L219" s="561" t="s">
        <v>2113</v>
      </c>
      <c r="N219" s="2055">
        <f>'Spis treści'!$D$69/100</f>
        <v>0</v>
      </c>
      <c r="O219" s="150">
        <v>72292000</v>
      </c>
      <c r="P219" s="6">
        <v>18</v>
      </c>
    </row>
    <row r="220" spans="1:16">
      <c r="A220" s="747" t="s">
        <v>686</v>
      </c>
      <c r="B220" s="343">
        <f>VLOOKUP($A220,'2.1. Druty niestopowe'!$A$2:$M$242,12,FALSE)</f>
        <v>29.135333333333328</v>
      </c>
      <c r="C220" s="343">
        <f>VLOOKUP($A220,'2.1. Druty niestopowe'!$A$2:$M$242,11,FALSE)</f>
        <v>437.02999999999992</v>
      </c>
      <c r="D220" s="343">
        <v>0</v>
      </c>
      <c r="E220" s="343">
        <v>29.135333333333328</v>
      </c>
      <c r="F220" s="343">
        <v>437.02999999999992</v>
      </c>
      <c r="G220" s="1030">
        <v>0</v>
      </c>
      <c r="H220" s="471" t="s">
        <v>2114</v>
      </c>
      <c r="I220" s="683">
        <v>207</v>
      </c>
      <c r="J220" s="608" t="s">
        <v>2874</v>
      </c>
      <c r="K220" s="447">
        <v>15</v>
      </c>
      <c r="L220" s="561" t="s">
        <v>2115</v>
      </c>
      <c r="N220" s="2055">
        <f>'Spis treści'!$D$69/100</f>
        <v>0</v>
      </c>
      <c r="O220" s="150">
        <v>72292000</v>
      </c>
      <c r="P220" s="6">
        <v>15</v>
      </c>
    </row>
    <row r="221" spans="1:16">
      <c r="A221" s="747" t="s">
        <v>687</v>
      </c>
      <c r="B221" s="343">
        <f>VLOOKUP($A221,'2.1. Druty niestopowe'!$A$2:$M$242,12,FALSE)</f>
        <v>24.524999999999999</v>
      </c>
      <c r="C221" s="343">
        <f>VLOOKUP($A221,'2.1. Druty niestopowe'!$A$2:$M$242,11,FALSE)</f>
        <v>441.45</v>
      </c>
      <c r="D221" s="343">
        <v>0</v>
      </c>
      <c r="E221" s="343">
        <v>24.524999999999999</v>
      </c>
      <c r="F221" s="343">
        <v>441.45</v>
      </c>
      <c r="G221" s="1030">
        <v>0</v>
      </c>
      <c r="H221" s="471" t="s">
        <v>2118</v>
      </c>
      <c r="I221" s="683">
        <v>207</v>
      </c>
      <c r="J221" s="608" t="s">
        <v>2874</v>
      </c>
      <c r="K221" s="447">
        <v>18</v>
      </c>
      <c r="L221" s="561" t="s">
        <v>2119</v>
      </c>
      <c r="N221" s="2055">
        <f>'Spis treści'!$D$69/100</f>
        <v>0</v>
      </c>
      <c r="O221" s="150">
        <v>72292000</v>
      </c>
      <c r="P221" s="6">
        <v>18</v>
      </c>
    </row>
    <row r="222" spans="1:16">
      <c r="A222" s="747" t="s">
        <v>689</v>
      </c>
      <c r="B222" s="343">
        <f>VLOOKUP($A222,'2.1. Druty niestopowe'!$A$2:$M$242,12,FALSE)</f>
        <v>23.93888888888889</v>
      </c>
      <c r="C222" s="343">
        <f>VLOOKUP($A222,'2.1. Druty niestopowe'!$A$2:$M$242,11,FALSE)</f>
        <v>430.90000000000003</v>
      </c>
      <c r="D222" s="343">
        <v>0</v>
      </c>
      <c r="E222" s="343">
        <v>23.93888888888889</v>
      </c>
      <c r="F222" s="343">
        <v>430.90000000000003</v>
      </c>
      <c r="G222" s="1030">
        <v>0</v>
      </c>
      <c r="H222" s="471" t="s">
        <v>2122</v>
      </c>
      <c r="I222" s="683">
        <v>207</v>
      </c>
      <c r="J222" s="608" t="s">
        <v>2874</v>
      </c>
      <c r="K222" s="447">
        <v>18</v>
      </c>
      <c r="L222" s="561" t="s">
        <v>2123</v>
      </c>
      <c r="N222" s="2055">
        <f>'Spis treści'!$D$69/100</f>
        <v>0</v>
      </c>
      <c r="O222" s="150">
        <v>72292000</v>
      </c>
      <c r="P222" s="6">
        <v>18</v>
      </c>
    </row>
    <row r="223" spans="1:16">
      <c r="A223" s="747" t="s">
        <v>4621</v>
      </c>
      <c r="B223" s="343">
        <f>VLOOKUP($A223,'2.1. Druty niestopowe'!$A$2:$M$242,12,FALSE)</f>
        <v>24.585000000000001</v>
      </c>
      <c r="C223" s="343">
        <f>VLOOKUP($A223,'2.1. Druty niestopowe'!$A$2:$M$242,11,FALSE)</f>
        <v>442.53000000000003</v>
      </c>
      <c r="D223" s="343">
        <v>0</v>
      </c>
      <c r="E223" s="343">
        <v>24.585000000000001</v>
      </c>
      <c r="F223" s="343">
        <v>442.53000000000003</v>
      </c>
      <c r="G223" s="1030">
        <v>0</v>
      </c>
      <c r="H223" s="471" t="s">
        <v>4622</v>
      </c>
      <c r="I223" s="683">
        <v>207</v>
      </c>
      <c r="J223" s="608" t="s">
        <v>2875</v>
      </c>
      <c r="K223" s="447">
        <v>1008</v>
      </c>
      <c r="L223" s="561" t="s">
        <v>4623</v>
      </c>
      <c r="N223" s="2055">
        <f>'Spis treści'!$D$69/100</f>
        <v>0</v>
      </c>
      <c r="O223" s="150">
        <v>72292000</v>
      </c>
      <c r="P223" s="6">
        <v>18</v>
      </c>
    </row>
    <row r="224" spans="1:16">
      <c r="A224" s="747" t="s">
        <v>220</v>
      </c>
      <c r="B224" s="343">
        <f>VLOOKUP($A224,'2.1. Druty niestopowe'!$A$2:$M$242,12,FALSE)</f>
        <v>23.777777777777779</v>
      </c>
      <c r="C224" s="343">
        <f>VLOOKUP($A224,'2.1. Druty niestopowe'!$A$2:$M$242,11,FALSE)</f>
        <v>428</v>
      </c>
      <c r="D224" s="343">
        <v>0</v>
      </c>
      <c r="E224" s="343">
        <v>23.777777777777779</v>
      </c>
      <c r="F224" s="343">
        <v>428</v>
      </c>
      <c r="G224" s="1030">
        <v>0</v>
      </c>
      <c r="H224" s="471" t="s">
        <v>2126</v>
      </c>
      <c r="I224" s="683">
        <v>207</v>
      </c>
      <c r="J224" s="608" t="s">
        <v>2874</v>
      </c>
      <c r="K224" s="447">
        <v>18</v>
      </c>
      <c r="L224" s="561" t="s">
        <v>2127</v>
      </c>
      <c r="N224" s="2055">
        <f>'Spis treści'!$D$69/100</f>
        <v>0</v>
      </c>
      <c r="O224" s="150">
        <v>72292000</v>
      </c>
      <c r="P224" s="6">
        <v>18</v>
      </c>
    </row>
    <row r="225" spans="1:16">
      <c r="A225" s="747" t="s">
        <v>2941</v>
      </c>
      <c r="B225" s="343" t="str">
        <f>VLOOKUP($A225,'2.1. Druty niestopowe'!$A$2:$M$242,12,FALSE)</f>
        <v>*</v>
      </c>
      <c r="C225" s="343">
        <f>VLOOKUP($A225,'2.1. Druty niestopowe'!$A$2:$M$242,11,FALSE)</f>
        <v>349.05999999999995</v>
      </c>
      <c r="D225" s="343">
        <v>0</v>
      </c>
      <c r="E225" s="631" t="s">
        <v>4222</v>
      </c>
      <c r="F225" s="631">
        <v>349.05999999999995</v>
      </c>
      <c r="G225" s="1031">
        <v>0</v>
      </c>
      <c r="H225" s="471" t="s">
        <v>2944</v>
      </c>
      <c r="I225" s="683">
        <v>207</v>
      </c>
      <c r="J225" s="608" t="s">
        <v>2874</v>
      </c>
      <c r="K225" s="447">
        <v>1080</v>
      </c>
      <c r="L225" s="561" t="s">
        <v>2947</v>
      </c>
      <c r="N225" s="2055">
        <f>'Spis treści'!$D$69/100</f>
        <v>0</v>
      </c>
      <c r="O225" s="150">
        <v>72292000</v>
      </c>
      <c r="P225" s="6">
        <v>15</v>
      </c>
    </row>
    <row r="226" spans="1:16">
      <c r="A226" s="747" t="s">
        <v>2942</v>
      </c>
      <c r="B226" s="343" t="str">
        <f>VLOOKUP($A226,'2.1. Druty niestopowe'!$A$2:$M$242,12,FALSE)</f>
        <v>*</v>
      </c>
      <c r="C226" s="343">
        <f>VLOOKUP($A226,'2.1. Druty niestopowe'!$A$2:$M$242,11,FALSE)</f>
        <v>327.49</v>
      </c>
      <c r="D226" s="343">
        <v>0</v>
      </c>
      <c r="E226" s="631" t="s">
        <v>4222</v>
      </c>
      <c r="F226" s="631">
        <v>327.49</v>
      </c>
      <c r="G226" s="1031">
        <v>0</v>
      </c>
      <c r="H226" s="471" t="s">
        <v>2945</v>
      </c>
      <c r="I226" s="683">
        <v>207</v>
      </c>
      <c r="J226" s="608" t="s">
        <v>2874</v>
      </c>
      <c r="K226" s="447">
        <v>1080</v>
      </c>
      <c r="L226" s="561" t="s">
        <v>2948</v>
      </c>
      <c r="N226" s="2055">
        <f>'Spis treści'!$D$69/100</f>
        <v>0</v>
      </c>
      <c r="O226" s="150">
        <v>72292000</v>
      </c>
      <c r="P226" s="6">
        <v>15</v>
      </c>
    </row>
    <row r="227" spans="1:16">
      <c r="A227" s="747" t="s">
        <v>2943</v>
      </c>
      <c r="B227" s="343" t="str">
        <f>VLOOKUP($A227,'2.1. Druty niestopowe'!$A$2:$M$242,12,FALSE)</f>
        <v>*</v>
      </c>
      <c r="C227" s="343">
        <f>VLOOKUP($A227,'2.1. Druty niestopowe'!$A$2:$M$242,11,FALSE)</f>
        <v>316.61</v>
      </c>
      <c r="D227" s="343">
        <v>0</v>
      </c>
      <c r="E227" s="631" t="s">
        <v>4222</v>
      </c>
      <c r="F227" s="631">
        <v>316.61</v>
      </c>
      <c r="G227" s="1031">
        <v>0</v>
      </c>
      <c r="H227" s="471" t="s">
        <v>2946</v>
      </c>
      <c r="I227" s="683">
        <v>207</v>
      </c>
      <c r="J227" s="608" t="s">
        <v>2874</v>
      </c>
      <c r="K227" s="447">
        <v>1080</v>
      </c>
      <c r="L227" s="561" t="s">
        <v>2949</v>
      </c>
      <c r="N227" s="2055">
        <f>'Spis treści'!$D$69/100</f>
        <v>0</v>
      </c>
      <c r="O227" s="150">
        <v>72292000</v>
      </c>
      <c r="P227" s="6">
        <v>15</v>
      </c>
    </row>
    <row r="228" spans="1:16">
      <c r="A228" s="747">
        <v>1401127630</v>
      </c>
      <c r="B228" s="343">
        <f>VLOOKUP($A228,'3.1.Druty rdzeniowe niestopowe'!$A$2:$M$221,11,FALSE)</f>
        <v>53.392361111111114</v>
      </c>
      <c r="C228" s="343">
        <f>VLOOKUP($A228,'3.1.Druty rdzeniowe niestopowe'!$A$2:$M$221,10,FALSE)</f>
        <v>854.27777777777783</v>
      </c>
      <c r="D228" s="343">
        <v>0</v>
      </c>
      <c r="E228" s="343">
        <v>53.392361111111114</v>
      </c>
      <c r="F228" s="343">
        <v>854.27777777777783</v>
      </c>
      <c r="G228" s="1030">
        <v>0</v>
      </c>
      <c r="H228" s="471" t="s">
        <v>1471</v>
      </c>
      <c r="I228" s="683">
        <v>208</v>
      </c>
      <c r="J228" s="608" t="s">
        <v>2874</v>
      </c>
      <c r="K228" s="447">
        <v>16</v>
      </c>
      <c r="L228" s="561" t="s">
        <v>1472</v>
      </c>
      <c r="N228" s="2055">
        <f>'Spis treści'!$D$69/100</f>
        <v>0</v>
      </c>
      <c r="O228" s="150">
        <v>83112000</v>
      </c>
      <c r="P228" s="6">
        <v>16</v>
      </c>
    </row>
    <row r="229" spans="1:16">
      <c r="A229" s="747">
        <v>1402127730</v>
      </c>
      <c r="B229" s="343">
        <f>VLOOKUP($A229,'3.1.Druty rdzeniowe niestopowe'!$A$2:$M$221,11,FALSE)</f>
        <v>54.94423611111111</v>
      </c>
      <c r="C229" s="343">
        <f>VLOOKUP($A229,'3.1.Druty rdzeniowe niestopowe'!$A$2:$M$221,10,FALSE)</f>
        <v>879.10777777777776</v>
      </c>
      <c r="D229" s="343">
        <v>0</v>
      </c>
      <c r="E229" s="343">
        <v>54.94423611111111</v>
      </c>
      <c r="F229" s="343">
        <v>879.10777777777776</v>
      </c>
      <c r="G229" s="1030">
        <v>0</v>
      </c>
      <c r="H229" s="471" t="s">
        <v>1473</v>
      </c>
      <c r="I229" s="683">
        <v>208</v>
      </c>
      <c r="J229" s="608" t="s">
        <v>2874</v>
      </c>
      <c r="K229" s="447">
        <v>16</v>
      </c>
      <c r="L229" s="561" t="s">
        <v>1474</v>
      </c>
      <c r="N229" s="2055">
        <f>'Spis treści'!$D$69/100</f>
        <v>0</v>
      </c>
      <c r="O229" s="150">
        <v>83112000</v>
      </c>
      <c r="P229" s="6">
        <v>16</v>
      </c>
    </row>
    <row r="230" spans="1:16">
      <c r="A230" s="747">
        <v>1402169310</v>
      </c>
      <c r="B230" s="343">
        <f>VLOOKUP($A230,'3.1.Druty rdzeniowe niestopowe'!$A$2:$M$221,11,FALSE)</f>
        <v>48.647333333333329</v>
      </c>
      <c r="C230" s="343">
        <f>VLOOKUP($A230,'3.1.Druty rdzeniowe niestopowe'!$A$2:$M$221,10,FALSE)</f>
        <v>10945.65</v>
      </c>
      <c r="D230" s="343">
        <v>0</v>
      </c>
      <c r="E230" s="343">
        <v>48.647333333333329</v>
      </c>
      <c r="F230" s="343">
        <v>10945.65</v>
      </c>
      <c r="G230" s="1030">
        <v>0</v>
      </c>
      <c r="H230" s="471" t="s">
        <v>2950</v>
      </c>
      <c r="I230" s="683">
        <v>208</v>
      </c>
      <c r="J230" s="608" t="s">
        <v>2874</v>
      </c>
      <c r="K230" s="447">
        <v>225</v>
      </c>
      <c r="L230" s="561" t="s">
        <v>1925</v>
      </c>
      <c r="N230" s="2055">
        <f>'Spis treści'!$D$69/100</f>
        <v>0</v>
      </c>
      <c r="O230" s="150">
        <v>83112000</v>
      </c>
      <c r="P230" s="6">
        <v>225</v>
      </c>
    </row>
    <row r="231" spans="1:16">
      <c r="A231" s="747">
        <v>1403127630</v>
      </c>
      <c r="B231" s="343">
        <f>VLOOKUP($A231,'3.1.Druty rdzeniowe niestopowe'!$A$2:$M$221,11,FALSE)</f>
        <v>52.067361111111119</v>
      </c>
      <c r="C231" s="343">
        <f>VLOOKUP($A231,'3.1.Druty rdzeniowe niestopowe'!$A$2:$M$221,10,FALSE)</f>
        <v>833.0777777777779</v>
      </c>
      <c r="D231" s="343">
        <v>0</v>
      </c>
      <c r="E231" s="343">
        <v>52.067361111111119</v>
      </c>
      <c r="F231" s="343">
        <v>833.0777777777779</v>
      </c>
      <c r="G231" s="1030">
        <v>0</v>
      </c>
      <c r="H231" s="471" t="s">
        <v>1475</v>
      </c>
      <c r="I231" s="683">
        <v>208</v>
      </c>
      <c r="J231" s="608" t="s">
        <v>2874</v>
      </c>
      <c r="K231" s="447">
        <v>16</v>
      </c>
      <c r="L231" s="561" t="s">
        <v>1476</v>
      </c>
      <c r="N231" s="2055">
        <f>'Spis treści'!$D$69/100</f>
        <v>0</v>
      </c>
      <c r="O231" s="150">
        <v>83112000</v>
      </c>
      <c r="P231" s="6">
        <v>16</v>
      </c>
    </row>
    <row r="232" spans="1:16">
      <c r="A232" s="747">
        <v>1403167630</v>
      </c>
      <c r="B232" s="343">
        <f>VLOOKUP($A232,'3.1.Druty rdzeniowe niestopowe'!$A$2:$M$221,11,FALSE)</f>
        <v>54.216736111111118</v>
      </c>
      <c r="C232" s="343">
        <f>VLOOKUP($A232,'3.1.Druty rdzeniowe niestopowe'!$A$2:$M$221,10,FALSE)</f>
        <v>867.46777777777788</v>
      </c>
      <c r="D232" s="343">
        <v>0</v>
      </c>
      <c r="E232" s="343">
        <v>54.216736111111118</v>
      </c>
      <c r="F232" s="343">
        <v>867.46777777777788</v>
      </c>
      <c r="G232" s="1030">
        <v>0</v>
      </c>
      <c r="H232" s="471" t="s">
        <v>2740</v>
      </c>
      <c r="I232" s="683">
        <v>208</v>
      </c>
      <c r="J232" s="608" t="s">
        <v>2874</v>
      </c>
      <c r="K232" s="447">
        <v>16</v>
      </c>
      <c r="L232" s="561" t="s">
        <v>2809</v>
      </c>
      <c r="N232" s="2055">
        <f>'Spis treści'!$D$69/100</f>
        <v>0</v>
      </c>
      <c r="O232" s="150">
        <v>83112000</v>
      </c>
      <c r="P232" s="6">
        <v>16</v>
      </c>
    </row>
    <row r="233" spans="1:16">
      <c r="A233" s="747">
        <v>1404127630</v>
      </c>
      <c r="B233" s="343">
        <f>VLOOKUP($A233,'3.1.Druty rdzeniowe niestopowe'!$A$2:$M$221,11,FALSE)</f>
        <v>56.055486111111115</v>
      </c>
      <c r="C233" s="343">
        <f>VLOOKUP($A233,'3.1.Druty rdzeniowe niestopowe'!$A$2:$M$221,10,FALSE)</f>
        <v>896.88777777777784</v>
      </c>
      <c r="D233" s="343">
        <v>0</v>
      </c>
      <c r="E233" s="343">
        <v>56.055486111111115</v>
      </c>
      <c r="F233" s="343">
        <v>896.88777777777784</v>
      </c>
      <c r="G233" s="1030">
        <v>0</v>
      </c>
      <c r="H233" s="471" t="s">
        <v>1477</v>
      </c>
      <c r="I233" s="683">
        <v>208</v>
      </c>
      <c r="J233" s="608" t="s">
        <v>5080</v>
      </c>
      <c r="K233" s="447">
        <v>896</v>
      </c>
      <c r="L233" s="561" t="s">
        <v>1478</v>
      </c>
      <c r="N233" s="2055">
        <f>'Spis treści'!$D$69/100</f>
        <v>0</v>
      </c>
      <c r="O233" s="150">
        <v>83112000</v>
      </c>
      <c r="P233" s="6">
        <v>16</v>
      </c>
    </row>
    <row r="234" spans="1:16">
      <c r="A234" s="747">
        <v>1405107630</v>
      </c>
      <c r="B234" s="343">
        <f>VLOOKUP($A234,'3.1.Druty rdzeniowe niestopowe'!$A$2:$M$221,11,FALSE)</f>
        <v>60.23736111111112</v>
      </c>
      <c r="C234" s="343">
        <f>VLOOKUP($A234,'3.1.Druty rdzeniowe niestopowe'!$A$2:$M$221,10,FALSE)</f>
        <v>963.79777777777792</v>
      </c>
      <c r="D234" s="343">
        <v>0</v>
      </c>
      <c r="E234" s="343">
        <v>60.23736111111112</v>
      </c>
      <c r="F234" s="343">
        <v>963.79777777777792</v>
      </c>
      <c r="G234" s="1030">
        <v>0</v>
      </c>
      <c r="H234" s="471" t="s">
        <v>2741</v>
      </c>
      <c r="I234" s="683">
        <v>208</v>
      </c>
      <c r="J234" s="608" t="s">
        <v>5080</v>
      </c>
      <c r="K234" s="447">
        <v>592</v>
      </c>
      <c r="L234" s="561" t="s">
        <v>2810</v>
      </c>
      <c r="N234" s="2055">
        <f>'Spis treści'!$D$69/100</f>
        <v>0</v>
      </c>
      <c r="O234" s="150">
        <v>83112000</v>
      </c>
      <c r="P234" s="6">
        <v>16</v>
      </c>
    </row>
    <row r="235" spans="1:16">
      <c r="A235" s="747">
        <v>1405127630</v>
      </c>
      <c r="B235" s="343">
        <f>VLOOKUP($A235,'3.1.Druty rdzeniowe niestopowe'!$A$2:$M$221,11,FALSE)</f>
        <v>43.541736111111113</v>
      </c>
      <c r="C235" s="343">
        <f>VLOOKUP($A235,'3.1.Druty rdzeniowe niestopowe'!$A$2:$M$221,10,FALSE)</f>
        <v>696.66777777777781</v>
      </c>
      <c r="D235" s="343">
        <v>0</v>
      </c>
      <c r="E235" s="343">
        <v>43.541736111111113</v>
      </c>
      <c r="F235" s="343">
        <v>696.66777777777781</v>
      </c>
      <c r="G235" s="1030">
        <v>0</v>
      </c>
      <c r="H235" s="471" t="s">
        <v>2742</v>
      </c>
      <c r="I235" s="683">
        <v>208</v>
      </c>
      <c r="J235" s="608" t="s">
        <v>2875</v>
      </c>
      <c r="K235" s="447">
        <v>544</v>
      </c>
      <c r="L235" s="561" t="s">
        <v>2811</v>
      </c>
      <c r="N235" s="2055">
        <f>'Spis treści'!$D$69/100</f>
        <v>0</v>
      </c>
      <c r="O235" s="150">
        <v>83112000</v>
      </c>
      <c r="P235" s="6">
        <v>16</v>
      </c>
    </row>
    <row r="236" spans="1:16">
      <c r="A236" s="747">
        <v>1410127730</v>
      </c>
      <c r="B236" s="343">
        <f>VLOOKUP($A236,'3.1.Druty rdzeniowe niestopowe'!$A$2:$M$221,11,FALSE)</f>
        <v>38.929236111111109</v>
      </c>
      <c r="C236" s="343">
        <f>VLOOKUP($A236,'3.1.Druty rdzeniowe niestopowe'!$A$2:$M$221,10,FALSE)</f>
        <v>622.86777777777775</v>
      </c>
      <c r="D236" s="343">
        <v>0</v>
      </c>
      <c r="E236" s="343">
        <v>38.929236111111109</v>
      </c>
      <c r="F236" s="343">
        <v>622.86777777777775</v>
      </c>
      <c r="G236" s="1030">
        <v>0</v>
      </c>
      <c r="H236" s="728" t="s">
        <v>4088</v>
      </c>
      <c r="I236" s="683">
        <v>208</v>
      </c>
      <c r="J236" s="608" t="s">
        <v>2874</v>
      </c>
      <c r="K236" s="447">
        <v>16</v>
      </c>
      <c r="L236" s="561" t="s">
        <v>4089</v>
      </c>
      <c r="N236" s="2055">
        <f>'Spis treści'!$D$69/100</f>
        <v>0</v>
      </c>
      <c r="O236" s="150">
        <v>83112000</v>
      </c>
      <c r="P236" s="6">
        <v>16</v>
      </c>
    </row>
    <row r="237" spans="1:16">
      <c r="A237" s="747">
        <v>1411127730</v>
      </c>
      <c r="B237" s="343">
        <f>VLOOKUP($A237,'3.1.Druty rdzeniowe niestopowe'!$A$2:$M$221,11,FALSE)</f>
        <v>45.074861111111119</v>
      </c>
      <c r="C237" s="343">
        <f>VLOOKUP($A237,'3.1.Druty rdzeniowe niestopowe'!$A$2:$M$221,10,FALSE)</f>
        <v>721.1977777777779</v>
      </c>
      <c r="D237" s="343">
        <v>0</v>
      </c>
      <c r="E237" s="343">
        <v>45.074861111111119</v>
      </c>
      <c r="F237" s="343">
        <v>721.1977777777779</v>
      </c>
      <c r="G237" s="1030">
        <v>0</v>
      </c>
      <c r="H237" s="728" t="s">
        <v>3898</v>
      </c>
      <c r="I237" s="683">
        <v>208</v>
      </c>
      <c r="J237" s="608" t="s">
        <v>2874</v>
      </c>
      <c r="K237" s="447">
        <v>16</v>
      </c>
      <c r="L237" s="561" t="s">
        <v>3900</v>
      </c>
      <c r="N237" s="2055">
        <f>'Spis treści'!$D$69/100</f>
        <v>0</v>
      </c>
      <c r="O237" s="150">
        <v>83112000</v>
      </c>
      <c r="P237" s="6">
        <v>16</v>
      </c>
    </row>
    <row r="238" spans="1:16">
      <c r="A238" s="747">
        <v>1411129310</v>
      </c>
      <c r="B238" s="343">
        <f>VLOOKUP($A238,'3.1.Druty rdzeniowe niestopowe'!$A$2:$M$221,11,FALSE)</f>
        <v>44.882177777777777</v>
      </c>
      <c r="C238" s="343">
        <f>VLOOKUP($A238,'3.1.Druty rdzeniowe niestopowe'!$A$2:$M$221,10,FALSE)</f>
        <v>10098.49</v>
      </c>
      <c r="D238" s="343">
        <v>0</v>
      </c>
      <c r="E238" s="343">
        <v>44.882177777777777</v>
      </c>
      <c r="F238" s="343">
        <v>10098.49</v>
      </c>
      <c r="G238" s="1030">
        <v>0</v>
      </c>
      <c r="H238" s="728" t="s">
        <v>3899</v>
      </c>
      <c r="I238" s="683">
        <v>208</v>
      </c>
      <c r="J238" s="608" t="s">
        <v>2874</v>
      </c>
      <c r="K238" s="447">
        <v>450</v>
      </c>
      <c r="L238" s="561" t="s">
        <v>3901</v>
      </c>
      <c r="N238" s="2055">
        <f>'Spis treści'!$D$69/100</f>
        <v>0</v>
      </c>
      <c r="O238" s="150">
        <v>83112000</v>
      </c>
      <c r="P238" s="6">
        <v>225</v>
      </c>
    </row>
    <row r="239" spans="1:16">
      <c r="A239" s="747">
        <v>1411147730</v>
      </c>
      <c r="B239" s="343">
        <f>VLOOKUP($A239,'3.1.Druty rdzeniowe niestopowe'!$A$2:$M$221,11,FALSE)</f>
        <v>39.41736111111112</v>
      </c>
      <c r="C239" s="343">
        <f>VLOOKUP($A239,'3.1.Druty rdzeniowe niestopowe'!$A$2:$M$221,10,FALSE)</f>
        <v>630.67777777777792</v>
      </c>
      <c r="D239" s="343">
        <v>0</v>
      </c>
      <c r="E239" s="343">
        <v>39.41736111111112</v>
      </c>
      <c r="F239" s="343">
        <v>630.67777777777792</v>
      </c>
      <c r="G239" s="1030">
        <v>0</v>
      </c>
      <c r="H239" s="471" t="s">
        <v>2743</v>
      </c>
      <c r="I239" s="683">
        <v>208</v>
      </c>
      <c r="J239" s="608" t="s">
        <v>2874</v>
      </c>
      <c r="K239" s="447">
        <v>16</v>
      </c>
      <c r="L239" s="561" t="s">
        <v>2812</v>
      </c>
      <c r="N239" s="2055">
        <f>'Spis treści'!$D$69/100</f>
        <v>0</v>
      </c>
      <c r="O239" s="150">
        <v>83112000</v>
      </c>
      <c r="P239" s="6">
        <v>16</v>
      </c>
    </row>
    <row r="240" spans="1:16">
      <c r="A240" s="747">
        <v>1411149310</v>
      </c>
      <c r="B240" s="343">
        <f>VLOOKUP($A240,'3.1.Druty rdzeniowe niestopowe'!$A$2:$M$221,11,FALSE)</f>
        <v>40.891155555555557</v>
      </c>
      <c r="C240" s="343">
        <f>VLOOKUP($A240,'3.1.Druty rdzeniowe niestopowe'!$A$2:$M$221,10,FALSE)</f>
        <v>9200.51</v>
      </c>
      <c r="D240" s="343">
        <v>0</v>
      </c>
      <c r="E240" s="343">
        <v>40.891155555555557</v>
      </c>
      <c r="F240" s="343">
        <v>9200.51</v>
      </c>
      <c r="G240" s="1030">
        <v>0</v>
      </c>
      <c r="H240" s="728" t="s">
        <v>3902</v>
      </c>
      <c r="I240" s="683">
        <v>208</v>
      </c>
      <c r="J240" s="608" t="s">
        <v>2874</v>
      </c>
      <c r="K240" s="447">
        <v>450</v>
      </c>
      <c r="L240" s="561" t="s">
        <v>3903</v>
      </c>
      <c r="N240" s="2055">
        <f>'Spis treści'!$D$69/100</f>
        <v>0</v>
      </c>
      <c r="O240" s="150">
        <v>83112000</v>
      </c>
      <c r="P240" s="6">
        <v>225</v>
      </c>
    </row>
    <row r="241" spans="1:17">
      <c r="A241" s="747">
        <v>1412107630</v>
      </c>
      <c r="B241" s="343">
        <f>VLOOKUP($A241,'3.1.Druty rdzeniowe niestopowe'!$A$2:$M$221,11,FALSE)</f>
        <v>52.107361111111118</v>
      </c>
      <c r="C241" s="343">
        <f>VLOOKUP($A241,'3.1.Druty rdzeniowe niestopowe'!$A$2:$M$221,10,FALSE)</f>
        <v>833.71777777777788</v>
      </c>
      <c r="D241" s="343">
        <v>0</v>
      </c>
      <c r="E241" s="343">
        <v>52.107361111111118</v>
      </c>
      <c r="F241" s="343">
        <v>833.71777777777788</v>
      </c>
      <c r="G241" s="1030">
        <v>0</v>
      </c>
      <c r="H241" s="471" t="s">
        <v>2744</v>
      </c>
      <c r="I241" s="683">
        <v>208</v>
      </c>
      <c r="J241" s="608" t="s">
        <v>2874</v>
      </c>
      <c r="K241" s="447">
        <v>16</v>
      </c>
      <c r="L241" s="561" t="s">
        <v>2813</v>
      </c>
      <c r="N241" s="2055">
        <f>'Spis treści'!$D$69/100</f>
        <v>0</v>
      </c>
      <c r="O241" s="150">
        <v>83112000</v>
      </c>
      <c r="P241" s="6">
        <v>16</v>
      </c>
    </row>
    <row r="242" spans="1:17">
      <c r="A242" s="747">
        <v>1412124630</v>
      </c>
      <c r="B242" s="343">
        <f>VLOOKUP($A242,'3.1.Druty rdzeniowe niestopowe'!$A$2:$M$221,11,FALSE)</f>
        <v>51.68277777777778</v>
      </c>
      <c r="C242" s="343">
        <f>VLOOKUP($A242,'3.1.Druty rdzeniowe niestopowe'!$A$2:$M$221,10,FALSE)</f>
        <v>930.29000000000008</v>
      </c>
      <c r="D242" s="343">
        <v>0</v>
      </c>
      <c r="E242" s="343">
        <v>51.68277777777778</v>
      </c>
      <c r="F242" s="343">
        <v>930.29000000000008</v>
      </c>
      <c r="G242" s="1030">
        <v>0</v>
      </c>
      <c r="H242" s="471" t="s">
        <v>2745</v>
      </c>
      <c r="I242" s="683">
        <v>208</v>
      </c>
      <c r="J242" s="608" t="s">
        <v>5080</v>
      </c>
      <c r="K242" s="447">
        <v>810</v>
      </c>
      <c r="L242" s="561" t="s">
        <v>2814</v>
      </c>
      <c r="N242" s="2055">
        <f>'Spis treści'!$D$69/100</f>
        <v>0</v>
      </c>
      <c r="O242" s="150">
        <v>83112000</v>
      </c>
      <c r="P242" s="6">
        <v>18</v>
      </c>
    </row>
    <row r="243" spans="1:17">
      <c r="A243" s="747">
        <v>1412127630</v>
      </c>
      <c r="B243" s="343">
        <f>VLOOKUP($A243,'3.1.Druty rdzeniowe niestopowe'!$A$2:$M$221,11,FALSE)</f>
        <v>37.341736111111118</v>
      </c>
      <c r="C243" s="343">
        <f>VLOOKUP($A243,'3.1.Druty rdzeniowe niestopowe'!$A$2:$M$221,10,FALSE)</f>
        <v>597.46777777777788</v>
      </c>
      <c r="D243" s="343">
        <v>0</v>
      </c>
      <c r="E243" s="343">
        <v>37.341736111111118</v>
      </c>
      <c r="F243" s="343">
        <v>597.46777777777788</v>
      </c>
      <c r="G243" s="1030">
        <v>0</v>
      </c>
      <c r="H243" s="471" t="s">
        <v>2746</v>
      </c>
      <c r="I243" s="683">
        <v>208</v>
      </c>
      <c r="J243" s="608" t="s">
        <v>2874</v>
      </c>
      <c r="K243" s="447">
        <v>16</v>
      </c>
      <c r="L243" s="561" t="s">
        <v>2815</v>
      </c>
      <c r="N243" s="2055">
        <f>'Spis treści'!$D$69/100</f>
        <v>0</v>
      </c>
      <c r="O243" s="150">
        <v>83112000</v>
      </c>
      <c r="P243" s="6">
        <v>16</v>
      </c>
    </row>
    <row r="244" spans="1:17">
      <c r="A244" s="747">
        <v>1412129300</v>
      </c>
      <c r="B244" s="343">
        <f>VLOOKUP($A244,'3.1.Druty rdzeniowe niestopowe'!$A$2:$M$221,11,FALSE)</f>
        <v>39.34601111111111</v>
      </c>
      <c r="C244" s="343">
        <f>VLOOKUP($A244,'3.1.Druty rdzeniowe niestopowe'!$A$2:$M$221,10,FALSE)</f>
        <v>7869.2022222222222</v>
      </c>
      <c r="D244" s="343">
        <v>0</v>
      </c>
      <c r="E244" s="343">
        <v>39.34601111111111</v>
      </c>
      <c r="F244" s="343">
        <v>7869.2022222222222</v>
      </c>
      <c r="G244" s="1030">
        <v>0</v>
      </c>
      <c r="H244" s="471" t="s">
        <v>1926</v>
      </c>
      <c r="I244" s="683">
        <v>208</v>
      </c>
      <c r="J244" s="608" t="s">
        <v>5080</v>
      </c>
      <c r="K244" s="447">
        <v>400</v>
      </c>
      <c r="L244" s="561" t="s">
        <v>1927</v>
      </c>
      <c r="N244" s="2055">
        <f>'Spis treści'!$D$69/100</f>
        <v>0</v>
      </c>
      <c r="O244" s="150">
        <v>83112000</v>
      </c>
      <c r="P244" s="6">
        <v>200</v>
      </c>
    </row>
    <row r="245" spans="1:17">
      <c r="A245" s="747">
        <v>1412147630</v>
      </c>
      <c r="B245" s="343">
        <f>VLOOKUP($A245,'3.1.Druty rdzeniowe niestopowe'!$A$2:$M$221,11,FALSE)</f>
        <v>47.359861111111115</v>
      </c>
      <c r="C245" s="343">
        <f>VLOOKUP($A245,'3.1.Druty rdzeniowe niestopowe'!$A$2:$M$221,10,FALSE)</f>
        <v>757.75777777777785</v>
      </c>
      <c r="D245" s="343">
        <v>0</v>
      </c>
      <c r="E245" s="343">
        <v>47.359861111111115</v>
      </c>
      <c r="F245" s="343">
        <v>757.75777777777785</v>
      </c>
      <c r="G245" s="1030">
        <v>0</v>
      </c>
      <c r="H245" s="471" t="s">
        <v>2747</v>
      </c>
      <c r="I245" s="683">
        <v>208</v>
      </c>
      <c r="J245" s="608" t="s">
        <v>2875</v>
      </c>
      <c r="K245" s="447">
        <v>512</v>
      </c>
      <c r="L245" s="561" t="s">
        <v>2816</v>
      </c>
      <c r="N245" s="2055">
        <f>'Spis treści'!$D$69/100</f>
        <v>0</v>
      </c>
      <c r="O245" s="150">
        <v>83112000</v>
      </c>
      <c r="P245" s="6">
        <v>16</v>
      </c>
    </row>
    <row r="246" spans="1:17">
      <c r="A246" s="747">
        <v>1412167630</v>
      </c>
      <c r="B246" s="343">
        <f>VLOOKUP($A246,'3.1.Druty rdzeniowe niestopowe'!$A$2:$M$221,11,FALSE)</f>
        <v>43.804861111111116</v>
      </c>
      <c r="C246" s="343">
        <f>VLOOKUP($A246,'3.1.Druty rdzeniowe niestopowe'!$A$2:$M$221,10,FALSE)</f>
        <v>700.87777777777785</v>
      </c>
      <c r="D246" s="343">
        <v>0</v>
      </c>
      <c r="E246" s="343">
        <v>43.804861111111116</v>
      </c>
      <c r="F246" s="343">
        <v>700.87777777777785</v>
      </c>
      <c r="G246" s="1030">
        <v>0</v>
      </c>
      <c r="H246" s="471" t="s">
        <v>2748</v>
      </c>
      <c r="I246" s="683">
        <v>208</v>
      </c>
      <c r="J246" s="608" t="s">
        <v>2875</v>
      </c>
      <c r="K246" s="447">
        <v>896</v>
      </c>
      <c r="L246" s="561" t="s">
        <v>2817</v>
      </c>
      <c r="N246" s="2055">
        <f>'Spis treści'!$D$69/100</f>
        <v>0</v>
      </c>
      <c r="O246" s="150">
        <v>83112000</v>
      </c>
      <c r="P246" s="6">
        <v>16</v>
      </c>
    </row>
    <row r="247" spans="1:17">
      <c r="A247" s="747">
        <v>1413127730</v>
      </c>
      <c r="B247" s="343">
        <f>VLOOKUP($A247,'3.1.Druty rdzeniowe niestopowe'!$A$2:$M$221,11,FALSE)</f>
        <v>35.058611111111112</v>
      </c>
      <c r="C247" s="343">
        <f>VLOOKUP($A247,'3.1.Druty rdzeniowe niestopowe'!$A$2:$M$221,10,FALSE)</f>
        <v>560.9377777777778</v>
      </c>
      <c r="D247" s="343">
        <v>0</v>
      </c>
      <c r="E247" s="343">
        <v>35.058611111111112</v>
      </c>
      <c r="F247" s="343">
        <v>560.9377777777778</v>
      </c>
      <c r="G247" s="1030">
        <v>0</v>
      </c>
      <c r="H247" s="471" t="s">
        <v>1479</v>
      </c>
      <c r="I247" s="683">
        <v>208</v>
      </c>
      <c r="J247" s="608" t="s">
        <v>2874</v>
      </c>
      <c r="K247" s="447">
        <v>16</v>
      </c>
      <c r="L247" s="561" t="s">
        <v>1480</v>
      </c>
      <c r="N247" s="2055">
        <f>'Spis treści'!$D$69/100</f>
        <v>0</v>
      </c>
      <c r="O247" s="150">
        <v>83112000</v>
      </c>
      <c r="P247" s="6">
        <v>16</v>
      </c>
    </row>
    <row r="248" spans="1:17">
      <c r="A248" s="747">
        <v>1413129310</v>
      </c>
      <c r="B248" s="343">
        <f>VLOOKUP($A248,'3.1.Druty rdzeniowe niestopowe'!$A$2:$M$221,11,FALSE)</f>
        <v>39.106400000000001</v>
      </c>
      <c r="C248" s="343">
        <f>VLOOKUP($A248,'3.1.Druty rdzeniowe niestopowe'!$A$2:$M$221,10,FALSE)</f>
        <v>8798.94</v>
      </c>
      <c r="D248" s="343">
        <v>0</v>
      </c>
      <c r="E248" s="343">
        <v>39.106400000000001</v>
      </c>
      <c r="F248" s="343">
        <v>8798.94</v>
      </c>
      <c r="G248" s="1030">
        <v>0</v>
      </c>
      <c r="H248" s="471" t="s">
        <v>2951</v>
      </c>
      <c r="I248" s="683">
        <v>208</v>
      </c>
      <c r="J248" s="608" t="s">
        <v>2874</v>
      </c>
      <c r="K248" s="447">
        <v>225</v>
      </c>
      <c r="L248" s="561" t="s">
        <v>1928</v>
      </c>
      <c r="N248" s="2055">
        <f>'Spis treści'!$D$69/100</f>
        <v>0</v>
      </c>
      <c r="O248" s="150">
        <v>83112000</v>
      </c>
      <c r="P248" s="6">
        <v>225</v>
      </c>
    </row>
    <row r="249" spans="1:17" s="763" customFormat="1">
      <c r="A249" s="754">
        <v>1413147730</v>
      </c>
      <c r="B249" s="758">
        <f>VLOOKUP($A249,'3.1.Druty rdzeniowe niestopowe'!$A$2:$M$221,11,FALSE)</f>
        <v>45.290486111111107</v>
      </c>
      <c r="C249" s="758">
        <f>VLOOKUP($A249,'3.1.Druty rdzeniowe niestopowe'!$A$2:$M$221,10,FALSE)</f>
        <v>724.64777777777772</v>
      </c>
      <c r="D249" s="758">
        <v>0</v>
      </c>
      <c r="E249" s="758">
        <v>45.290486111111107</v>
      </c>
      <c r="F249" s="758">
        <v>724.64777777777772</v>
      </c>
      <c r="G249" s="1030">
        <v>0</v>
      </c>
      <c r="H249" s="728" t="s">
        <v>3737</v>
      </c>
      <c r="I249" s="759">
        <v>208</v>
      </c>
      <c r="J249" s="728" t="s">
        <v>2874</v>
      </c>
      <c r="K249" s="760">
        <v>16</v>
      </c>
      <c r="L249" s="761" t="s">
        <v>3738</v>
      </c>
      <c r="M249" s="762"/>
      <c r="N249" s="2055">
        <f>'Spis treści'!$D$69/100</f>
        <v>0</v>
      </c>
      <c r="O249" s="150">
        <v>83112000</v>
      </c>
      <c r="P249" s="6">
        <v>16</v>
      </c>
      <c r="Q249" s="167"/>
    </row>
    <row r="250" spans="1:17">
      <c r="A250" s="749">
        <v>1413167730</v>
      </c>
      <c r="B250" s="343">
        <f>VLOOKUP($A250,'3.1.Druty rdzeniowe niestopowe'!$A$2:$M$221,11,FALSE)</f>
        <v>41.827361111111117</v>
      </c>
      <c r="C250" s="343">
        <f>VLOOKUP($A250,'3.1.Druty rdzeniowe niestopowe'!$A$2:$M$221,10,FALSE)</f>
        <v>669.23777777777786</v>
      </c>
      <c r="D250" s="343">
        <v>0</v>
      </c>
      <c r="E250" s="544">
        <v>41.827361111111117</v>
      </c>
      <c r="F250" s="544">
        <v>669.23777777777786</v>
      </c>
      <c r="G250" s="1030">
        <v>0</v>
      </c>
      <c r="H250" s="556" t="s">
        <v>2887</v>
      </c>
      <c r="I250" s="683">
        <v>208</v>
      </c>
      <c r="J250" s="608" t="s">
        <v>2874</v>
      </c>
      <c r="K250" s="447">
        <v>16</v>
      </c>
      <c r="L250" s="562" t="s">
        <v>2885</v>
      </c>
      <c r="M250" s="605"/>
      <c r="N250" s="2055">
        <f>'Spis treści'!$D$69/100</f>
        <v>0</v>
      </c>
      <c r="O250" s="150">
        <v>83112000</v>
      </c>
      <c r="P250" s="6">
        <v>16</v>
      </c>
    </row>
    <row r="251" spans="1:17">
      <c r="A251" s="749">
        <v>1413169310</v>
      </c>
      <c r="B251" s="343">
        <f>VLOOKUP($A251,'3.1.Druty rdzeniowe niestopowe'!$A$2:$M$221,11,FALSE)</f>
        <v>39.373911111111106</v>
      </c>
      <c r="C251" s="343">
        <f>VLOOKUP($A251,'3.1.Druty rdzeniowe niestopowe'!$A$2:$M$221,10,FALSE)</f>
        <v>8859.1299999999992</v>
      </c>
      <c r="D251" s="343">
        <v>0</v>
      </c>
      <c r="E251" s="544">
        <v>39.373911111111106</v>
      </c>
      <c r="F251" s="544">
        <v>8859.1299999999992</v>
      </c>
      <c r="G251" s="1030">
        <v>0</v>
      </c>
      <c r="H251" s="556" t="s">
        <v>2952</v>
      </c>
      <c r="I251" s="683">
        <v>208</v>
      </c>
      <c r="J251" s="608" t="s">
        <v>2875</v>
      </c>
      <c r="K251" s="447">
        <v>450</v>
      </c>
      <c r="L251" s="562" t="s">
        <v>2886</v>
      </c>
      <c r="M251" s="605"/>
      <c r="N251" s="2055">
        <f>'Spis treści'!$D$69/100</f>
        <v>0</v>
      </c>
      <c r="O251" s="150">
        <v>83112000</v>
      </c>
      <c r="P251" s="6">
        <v>225</v>
      </c>
    </row>
    <row r="252" spans="1:17">
      <c r="A252" s="747">
        <v>1500107630</v>
      </c>
      <c r="B252" s="343">
        <f>VLOOKUP($A252,'3.1.Druty rdzeniowe niestopowe'!$A$2:$M$221,11,FALSE)</f>
        <v>50.635486111111113</v>
      </c>
      <c r="C252" s="343">
        <f>VLOOKUP($A252,'3.1.Druty rdzeniowe niestopowe'!$A$2:$M$221,10,FALSE)</f>
        <v>810.16777777777781</v>
      </c>
      <c r="D252" s="343">
        <v>0</v>
      </c>
      <c r="E252" s="343">
        <v>50.635486111111113</v>
      </c>
      <c r="F252" s="343">
        <v>810.16777777777781</v>
      </c>
      <c r="G252" s="1030">
        <v>0</v>
      </c>
      <c r="H252" s="471" t="s">
        <v>1482</v>
      </c>
      <c r="I252" s="683">
        <v>208</v>
      </c>
      <c r="J252" s="608" t="s">
        <v>2875</v>
      </c>
      <c r="K252" s="447">
        <v>608</v>
      </c>
      <c r="L252" s="561" t="s">
        <v>1483</v>
      </c>
      <c r="N252" s="2055">
        <f>'Spis treści'!$D$69/100</f>
        <v>0</v>
      </c>
      <c r="O252" s="150">
        <v>83112000</v>
      </c>
      <c r="P252" s="6">
        <v>16</v>
      </c>
    </row>
    <row r="253" spans="1:17">
      <c r="A253" s="747">
        <v>1500127630</v>
      </c>
      <c r="B253" s="343">
        <f>VLOOKUP($A253,'3.1.Druty rdzeniowe niestopowe'!$A$2:$M$221,11,FALSE)</f>
        <v>39.621736111111119</v>
      </c>
      <c r="C253" s="343">
        <f>VLOOKUP($A253,'3.1.Druty rdzeniowe niestopowe'!$A$2:$M$221,10,FALSE)</f>
        <v>633.9477777777779</v>
      </c>
      <c r="D253" s="343">
        <v>0</v>
      </c>
      <c r="E253" s="343">
        <v>39.621736111111119</v>
      </c>
      <c r="F253" s="343">
        <v>633.9477777777779</v>
      </c>
      <c r="G253" s="1030">
        <v>0</v>
      </c>
      <c r="H253" s="471" t="s">
        <v>1484</v>
      </c>
      <c r="I253" s="683">
        <v>208</v>
      </c>
      <c r="J253" s="608" t="s">
        <v>2874</v>
      </c>
      <c r="K253" s="447">
        <v>16</v>
      </c>
      <c r="L253" s="561" t="s">
        <v>1485</v>
      </c>
      <c r="N253" s="2055">
        <f>'Spis treści'!$D$69/100</f>
        <v>0</v>
      </c>
      <c r="O253" s="150">
        <v>83112000</v>
      </c>
      <c r="P253" s="6">
        <v>16</v>
      </c>
    </row>
    <row r="254" spans="1:17">
      <c r="A254" s="747">
        <v>1500147630</v>
      </c>
      <c r="B254" s="343">
        <f>VLOOKUP($A254,'3.1.Druty rdzeniowe niestopowe'!$A$2:$M$221,11,FALSE)</f>
        <v>48.299236111111114</v>
      </c>
      <c r="C254" s="343">
        <f>VLOOKUP($A254,'3.1.Druty rdzeniowe niestopowe'!$A$2:$M$221,10,FALSE)</f>
        <v>772.78777777777782</v>
      </c>
      <c r="D254" s="343">
        <v>0</v>
      </c>
      <c r="E254" s="343">
        <v>48.299236111111114</v>
      </c>
      <c r="F254" s="343">
        <v>772.78777777777782</v>
      </c>
      <c r="G254" s="1030">
        <v>0</v>
      </c>
      <c r="H254" s="471" t="s">
        <v>2749</v>
      </c>
      <c r="I254" s="683">
        <v>208</v>
      </c>
      <c r="J254" s="608" t="s">
        <v>2875</v>
      </c>
      <c r="K254" s="447">
        <v>688</v>
      </c>
      <c r="L254" s="561" t="s">
        <v>2819</v>
      </c>
      <c r="N254" s="2055">
        <f>'Spis treści'!$D$69/100</f>
        <v>0</v>
      </c>
      <c r="O254" s="150">
        <v>83112000</v>
      </c>
      <c r="P254" s="6">
        <v>16</v>
      </c>
    </row>
    <row r="255" spans="1:17">
      <c r="A255" s="747">
        <v>1500167630</v>
      </c>
      <c r="B255" s="343">
        <f>VLOOKUP($A255,'3.1.Druty rdzeniowe niestopowe'!$A$2:$M$221,11,FALSE)</f>
        <v>40.527361111111112</v>
      </c>
      <c r="C255" s="343">
        <f>VLOOKUP($A255,'3.1.Druty rdzeniowe niestopowe'!$A$2:$M$221,10,FALSE)</f>
        <v>648.4377777777778</v>
      </c>
      <c r="D255" s="343">
        <v>0</v>
      </c>
      <c r="E255" s="343">
        <v>40.527361111111112</v>
      </c>
      <c r="F255" s="343">
        <v>648.4377777777778</v>
      </c>
      <c r="G255" s="1030">
        <v>0</v>
      </c>
      <c r="H255" s="471" t="s">
        <v>2750</v>
      </c>
      <c r="I255" s="683">
        <v>208</v>
      </c>
      <c r="J255" s="608" t="s">
        <v>2874</v>
      </c>
      <c r="K255" s="447">
        <v>16</v>
      </c>
      <c r="L255" s="561" t="s">
        <v>2820</v>
      </c>
      <c r="N255" s="2055">
        <f>'Spis treści'!$D$69/100</f>
        <v>0</v>
      </c>
      <c r="O255" s="150">
        <v>83112000</v>
      </c>
      <c r="P255" s="6">
        <v>16</v>
      </c>
    </row>
    <row r="256" spans="1:17">
      <c r="A256" s="747">
        <v>1509127730</v>
      </c>
      <c r="B256" s="343">
        <f>VLOOKUP($A256,'3.1.Druty rdzeniowe niestopowe'!$A$2:$M$221,11,FALSE)</f>
        <v>60.894861111111112</v>
      </c>
      <c r="C256" s="343">
        <f>VLOOKUP($A256,'3.1.Druty rdzeniowe niestopowe'!$A$2:$M$221,10,FALSE)</f>
        <v>974.31777777777779</v>
      </c>
      <c r="D256" s="343">
        <v>0</v>
      </c>
      <c r="E256" s="343">
        <v>60.894861111111112</v>
      </c>
      <c r="F256" s="343">
        <v>974.31777777777779</v>
      </c>
      <c r="G256" s="1030">
        <v>0</v>
      </c>
      <c r="H256" s="728" t="s">
        <v>4093</v>
      </c>
      <c r="I256" s="683">
        <v>208</v>
      </c>
      <c r="J256" s="608" t="s">
        <v>2874</v>
      </c>
      <c r="K256" s="447">
        <v>16</v>
      </c>
      <c r="L256" s="561" t="s">
        <v>4094</v>
      </c>
      <c r="N256" s="2055">
        <f>'Spis treści'!$D$69/100</f>
        <v>0</v>
      </c>
      <c r="O256" s="150">
        <v>83112000</v>
      </c>
      <c r="P256" s="6">
        <v>16</v>
      </c>
    </row>
    <row r="257" spans="1:16">
      <c r="A257" s="747">
        <v>1513127730</v>
      </c>
      <c r="B257" s="343">
        <f>VLOOKUP($A257,'3.1.Druty rdzeniowe niestopowe'!$A$2:$M$221,11,FALSE)</f>
        <v>39.216736111111118</v>
      </c>
      <c r="C257" s="343">
        <f>VLOOKUP($A257,'3.1.Druty rdzeniowe niestopowe'!$A$2:$M$221,10,FALSE)</f>
        <v>627.46777777777788</v>
      </c>
      <c r="D257" s="343">
        <v>0</v>
      </c>
      <c r="E257" s="343">
        <v>39.216736111111118</v>
      </c>
      <c r="F257" s="343">
        <v>627.46777777777788</v>
      </c>
      <c r="G257" s="1030">
        <v>0</v>
      </c>
      <c r="H257" s="471" t="s">
        <v>1486</v>
      </c>
      <c r="I257" s="683">
        <v>208</v>
      </c>
      <c r="J257" s="608" t="s">
        <v>2874</v>
      </c>
      <c r="K257" s="447">
        <v>16</v>
      </c>
      <c r="L257" s="561" t="s">
        <v>1487</v>
      </c>
      <c r="N257" s="2055">
        <f>'Spis treści'!$D$69/100</f>
        <v>0</v>
      </c>
      <c r="O257" s="150">
        <v>83112000</v>
      </c>
      <c r="P257" s="6">
        <v>16</v>
      </c>
    </row>
    <row r="258" spans="1:16">
      <c r="A258" s="749">
        <v>1514125600</v>
      </c>
      <c r="B258" s="343">
        <f>VLOOKUP($A258,'3.1.Druty rdzeniowe niestopowe'!$A$2:$M$221,11,FALSE)</f>
        <v>34.032111111111107</v>
      </c>
      <c r="C258" s="343">
        <f>VLOOKUP($A258,'3.1.Druty rdzeniowe niestopowe'!$A$2:$M$221,10,FALSE)</f>
        <v>680.64222222222213</v>
      </c>
      <c r="D258" s="343">
        <v>0</v>
      </c>
      <c r="E258" s="544">
        <v>34.032111111111107</v>
      </c>
      <c r="F258" s="544">
        <v>680.64222222222213</v>
      </c>
      <c r="G258" s="1030">
        <v>0</v>
      </c>
      <c r="H258" s="556" t="s">
        <v>2890</v>
      </c>
      <c r="I258" s="683">
        <v>208</v>
      </c>
      <c r="J258" s="608" t="s">
        <v>2874</v>
      </c>
      <c r="K258" s="447">
        <v>20</v>
      </c>
      <c r="L258" s="562" t="s">
        <v>2889</v>
      </c>
      <c r="M258" s="605"/>
      <c r="N258" s="2055">
        <f>'Spis treści'!$D$69/100</f>
        <v>0</v>
      </c>
      <c r="O258" s="150">
        <v>83112000</v>
      </c>
      <c r="P258" s="6">
        <v>20</v>
      </c>
    </row>
    <row r="259" spans="1:16">
      <c r="A259" s="747">
        <v>1514127730</v>
      </c>
      <c r="B259" s="343">
        <f>VLOOKUP($A259,'3.1.Druty rdzeniowe niestopowe'!$A$2:$M$221,11,FALSE)</f>
        <v>27.976111111111109</v>
      </c>
      <c r="C259" s="343">
        <f>VLOOKUP($A259,'3.1.Druty rdzeniowe niestopowe'!$A$2:$M$221,10,FALSE)</f>
        <v>447.61777777777775</v>
      </c>
      <c r="D259" s="343">
        <v>0</v>
      </c>
      <c r="E259" s="343">
        <v>27.976111111111109</v>
      </c>
      <c r="F259" s="343">
        <v>447.61777777777775</v>
      </c>
      <c r="G259" s="1030">
        <v>0</v>
      </c>
      <c r="H259" s="471" t="s">
        <v>1488</v>
      </c>
      <c r="I259" s="683">
        <v>208</v>
      </c>
      <c r="J259" s="608" t="s">
        <v>2874</v>
      </c>
      <c r="K259" s="447">
        <v>16</v>
      </c>
      <c r="L259" s="561" t="s">
        <v>1489</v>
      </c>
      <c r="N259" s="2055">
        <f>'Spis treści'!$D$69/100</f>
        <v>0</v>
      </c>
      <c r="O259" s="150">
        <v>83112000</v>
      </c>
      <c r="P259" s="6">
        <v>16</v>
      </c>
    </row>
    <row r="260" spans="1:16">
      <c r="A260" s="747">
        <v>1514147730</v>
      </c>
      <c r="B260" s="343">
        <f>VLOOKUP($A260,'3.1.Druty rdzeniowe niestopowe'!$A$2:$M$221,11,FALSE)</f>
        <v>34.082361111111112</v>
      </c>
      <c r="C260" s="343">
        <f>VLOOKUP($A260,'3.1.Druty rdzeniowe niestopowe'!$A$2:$M$221,10,FALSE)</f>
        <v>545.31777777777779</v>
      </c>
      <c r="D260" s="343">
        <v>0</v>
      </c>
      <c r="E260" s="343">
        <v>34.082361111111112</v>
      </c>
      <c r="F260" s="343">
        <v>545.31777777777779</v>
      </c>
      <c r="G260" s="1030">
        <v>0</v>
      </c>
      <c r="H260" s="471" t="s">
        <v>1490</v>
      </c>
      <c r="I260" s="683">
        <v>208</v>
      </c>
      <c r="J260" s="608" t="s">
        <v>5080</v>
      </c>
      <c r="K260" s="447">
        <v>16</v>
      </c>
      <c r="L260" s="561" t="s">
        <v>1491</v>
      </c>
      <c r="N260" s="2055">
        <f>'Spis treści'!$D$69/100</f>
        <v>0</v>
      </c>
      <c r="O260" s="150">
        <v>83112000</v>
      </c>
      <c r="P260" s="6">
        <v>16</v>
      </c>
    </row>
    <row r="261" spans="1:16">
      <c r="A261" s="749">
        <v>1514167730</v>
      </c>
      <c r="B261" s="343">
        <f>VLOOKUP($A261,'3.1.Druty rdzeniowe niestopowe'!$A$2:$M$221,11,FALSE)</f>
        <v>30.852361111111112</v>
      </c>
      <c r="C261" s="343">
        <f>VLOOKUP($A261,'3.1.Druty rdzeniowe niestopowe'!$A$2:$M$221,10,FALSE)</f>
        <v>493.63777777777779</v>
      </c>
      <c r="D261" s="343">
        <v>0</v>
      </c>
      <c r="E261" s="544">
        <v>30.852361111111112</v>
      </c>
      <c r="F261" s="544">
        <v>493.63777777777779</v>
      </c>
      <c r="G261" s="1030">
        <v>0</v>
      </c>
      <c r="H261" s="556" t="s">
        <v>2891</v>
      </c>
      <c r="I261" s="683">
        <v>208</v>
      </c>
      <c r="J261" s="608" t="s">
        <v>2874</v>
      </c>
      <c r="K261" s="447">
        <v>16</v>
      </c>
      <c r="L261" s="562" t="s">
        <v>2892</v>
      </c>
      <c r="M261" s="605"/>
      <c r="N261" s="2055">
        <f>'Spis treści'!$D$69/100</f>
        <v>0</v>
      </c>
      <c r="O261" s="150">
        <v>83112000</v>
      </c>
      <c r="P261" s="6">
        <v>16</v>
      </c>
    </row>
    <row r="262" spans="1:16">
      <c r="A262" s="747">
        <v>1515127730</v>
      </c>
      <c r="B262" s="343">
        <f>VLOOKUP($A262,'3.1.Druty rdzeniowe niestopowe'!$A$2:$M$221,11,FALSE)</f>
        <v>38.944861111111116</v>
      </c>
      <c r="C262" s="343">
        <f>VLOOKUP($A262,'3.1.Druty rdzeniowe niestopowe'!$A$2:$M$221,10,FALSE)</f>
        <v>623.11777777777786</v>
      </c>
      <c r="D262" s="343">
        <v>0</v>
      </c>
      <c r="E262" s="343">
        <v>38.944861111111116</v>
      </c>
      <c r="F262" s="343">
        <v>623.11777777777786</v>
      </c>
      <c r="G262" s="1030">
        <v>0</v>
      </c>
      <c r="H262" s="471" t="s">
        <v>2751</v>
      </c>
      <c r="I262" s="683">
        <v>208</v>
      </c>
      <c r="J262" s="608" t="s">
        <v>2874</v>
      </c>
      <c r="K262" s="447">
        <v>16</v>
      </c>
      <c r="L262" s="561" t="s">
        <v>2821</v>
      </c>
      <c r="N262" s="2055">
        <f>'Spis treści'!$D$69/100</f>
        <v>0</v>
      </c>
      <c r="O262" s="150">
        <v>83112000</v>
      </c>
      <c r="P262" s="6">
        <v>16</v>
      </c>
    </row>
    <row r="263" spans="1:16">
      <c r="A263" s="747">
        <v>1517127730</v>
      </c>
      <c r="B263" s="343">
        <f>VLOOKUP($A263,'3.1.Druty rdzeniowe niestopowe'!$A$2:$M$221,11,FALSE)</f>
        <v>39.841736111111118</v>
      </c>
      <c r="C263" s="343">
        <f>VLOOKUP($A263,'3.1.Druty rdzeniowe niestopowe'!$A$2:$M$221,10,FALSE)</f>
        <v>637.46777777777788</v>
      </c>
      <c r="D263" s="343">
        <v>0</v>
      </c>
      <c r="E263" s="343">
        <v>39.841736111111118</v>
      </c>
      <c r="F263" s="343">
        <v>637.46777777777788</v>
      </c>
      <c r="G263" s="1030">
        <v>0</v>
      </c>
      <c r="H263" s="471" t="s">
        <v>2752</v>
      </c>
      <c r="I263" s="683">
        <v>208</v>
      </c>
      <c r="J263" s="608" t="s">
        <v>2874</v>
      </c>
      <c r="K263" s="447">
        <v>16</v>
      </c>
      <c r="L263" s="561" t="s">
        <v>2822</v>
      </c>
      <c r="N263" s="2055">
        <f>'Spis treści'!$D$69/100</f>
        <v>0</v>
      </c>
      <c r="O263" s="150">
        <v>83112000</v>
      </c>
      <c r="P263" s="6">
        <v>16</v>
      </c>
    </row>
    <row r="264" spans="1:16">
      <c r="A264" s="747">
        <v>1517167630</v>
      </c>
      <c r="B264" s="343">
        <f>VLOOKUP($A264,'3.1.Druty rdzeniowe niestopowe'!$A$2:$M$221,11,FALSE)</f>
        <v>50.217986111111109</v>
      </c>
      <c r="C264" s="343">
        <f>VLOOKUP($A264,'3.1.Druty rdzeniowe niestopowe'!$A$2:$M$221,10,FALSE)</f>
        <v>803.48777777777775</v>
      </c>
      <c r="D264" s="343">
        <v>0</v>
      </c>
      <c r="E264" s="343">
        <v>50.217986111111109</v>
      </c>
      <c r="F264" s="343">
        <v>803.48777777777775</v>
      </c>
      <c r="G264" s="1030">
        <v>0</v>
      </c>
      <c r="H264" s="471" t="s">
        <v>1492</v>
      </c>
      <c r="I264" s="683">
        <v>208</v>
      </c>
      <c r="J264" s="608" t="s">
        <v>2875</v>
      </c>
      <c r="K264" s="447">
        <v>480</v>
      </c>
      <c r="L264" s="561" t="s">
        <v>1493</v>
      </c>
      <c r="N264" s="2055">
        <f>'Spis treści'!$D$69/100</f>
        <v>0</v>
      </c>
      <c r="O264" s="150">
        <v>83112000</v>
      </c>
      <c r="P264" s="6">
        <v>16</v>
      </c>
    </row>
    <row r="265" spans="1:16">
      <c r="A265" s="747">
        <v>1519127730</v>
      </c>
      <c r="B265" s="343">
        <f>VLOOKUP($A265,'3.1.Druty rdzeniowe niestopowe'!$A$2:$M$221,11,FALSE)</f>
        <v>60.211736111111108</v>
      </c>
      <c r="C265" s="343">
        <f>VLOOKUP($A265,'3.1.Druty rdzeniowe niestopowe'!$A$2:$M$221,10,FALSE)</f>
        <v>963.38777777777773</v>
      </c>
      <c r="D265" s="343">
        <v>0</v>
      </c>
      <c r="E265" s="343">
        <v>60.211736111111108</v>
      </c>
      <c r="F265" s="343">
        <v>963.38777777777773</v>
      </c>
      <c r="G265" s="1030">
        <v>0</v>
      </c>
      <c r="H265" s="471" t="s">
        <v>1494</v>
      </c>
      <c r="I265" s="683">
        <v>208</v>
      </c>
      <c r="J265" s="608" t="s">
        <v>5080</v>
      </c>
      <c r="K265" s="447">
        <v>16</v>
      </c>
      <c r="L265" s="561" t="s">
        <v>1495</v>
      </c>
      <c r="N265" s="2055">
        <f>'Spis treści'!$D$69/100</f>
        <v>0</v>
      </c>
      <c r="O265" s="150">
        <v>83112000</v>
      </c>
      <c r="P265" s="6">
        <v>16</v>
      </c>
    </row>
    <row r="266" spans="1:16">
      <c r="A266" s="754" t="s">
        <v>5489</v>
      </c>
      <c r="B266" s="343">
        <f>VLOOKUP($A266,'3.1.Druty rdzeniowe niestopowe'!$A$2:$M$221,11,FALSE)</f>
        <v>65.416611111111109</v>
      </c>
      <c r="C266" s="343">
        <f>VLOOKUP($A266,'3.1.Druty rdzeniowe niestopowe'!$A$2:$M$221,10,FALSE)</f>
        <v>1308.3322222222221</v>
      </c>
      <c r="D266" s="343">
        <v>0</v>
      </c>
      <c r="E266" s="343">
        <v>65.416611111111109</v>
      </c>
      <c r="F266" s="343">
        <v>1308.3322222222221</v>
      </c>
      <c r="G266" s="1030">
        <v>0</v>
      </c>
      <c r="H266" s="728" t="s">
        <v>5490</v>
      </c>
      <c r="I266" s="683">
        <v>208</v>
      </c>
      <c r="J266" s="608" t="s">
        <v>2875</v>
      </c>
      <c r="K266" s="447">
        <v>480</v>
      </c>
      <c r="L266" s="1363" t="s">
        <v>5491</v>
      </c>
      <c r="N266" s="2055">
        <v>0</v>
      </c>
      <c r="O266" s="150">
        <v>83112000</v>
      </c>
      <c r="P266" s="6">
        <v>20</v>
      </c>
    </row>
    <row r="267" spans="1:16">
      <c r="A267" s="747">
        <v>1520127630</v>
      </c>
      <c r="B267" s="343">
        <f>VLOOKUP($A267,'3.1.Druty rdzeniowe niestopowe'!$A$2:$M$221,11,FALSE)</f>
        <v>53.991736111111109</v>
      </c>
      <c r="C267" s="343">
        <f>VLOOKUP($A267,'3.1.Druty rdzeniowe niestopowe'!$A$2:$M$221,10,FALSE)</f>
        <v>863.86777777777775</v>
      </c>
      <c r="D267" s="343">
        <v>0</v>
      </c>
      <c r="E267" s="343">
        <v>53.991736111111109</v>
      </c>
      <c r="F267" s="343">
        <v>863.86777777777775</v>
      </c>
      <c r="G267" s="1030">
        <v>0</v>
      </c>
      <c r="H267" s="471" t="s">
        <v>1496</v>
      </c>
      <c r="I267" s="683">
        <v>208</v>
      </c>
      <c r="J267" s="608" t="s">
        <v>2874</v>
      </c>
      <c r="K267" s="447">
        <v>16</v>
      </c>
      <c r="L267" s="561" t="s">
        <v>1497</v>
      </c>
      <c r="N267" s="2055">
        <f>'Spis treści'!$D$69/100</f>
        <v>0</v>
      </c>
      <c r="O267" s="150">
        <v>83112000</v>
      </c>
      <c r="P267" s="6">
        <v>16</v>
      </c>
    </row>
    <row r="268" spans="1:16">
      <c r="A268" s="747">
        <v>1522127630</v>
      </c>
      <c r="B268" s="343">
        <f>VLOOKUP($A268,'3.1.Druty rdzeniowe niestopowe'!$A$2:$M$221,11,FALSE)</f>
        <v>60.086736111111108</v>
      </c>
      <c r="C268" s="343">
        <f>VLOOKUP($A268,'3.1.Druty rdzeniowe niestopowe'!$A$2:$M$221,10,FALSE)</f>
        <v>961.38777777777773</v>
      </c>
      <c r="D268" s="343">
        <v>0</v>
      </c>
      <c r="E268" s="343">
        <v>60.086736111111108</v>
      </c>
      <c r="F268" s="343">
        <v>961.38777777777773</v>
      </c>
      <c r="G268" s="1030">
        <v>0</v>
      </c>
      <c r="H268" s="471" t="s">
        <v>2753</v>
      </c>
      <c r="I268" s="683">
        <v>208</v>
      </c>
      <c r="J268" s="608" t="s">
        <v>2875</v>
      </c>
      <c r="K268" s="447">
        <v>528</v>
      </c>
      <c r="L268" s="561" t="s">
        <v>2823</v>
      </c>
      <c r="N268" s="2055">
        <f>'Spis treści'!$D$69/100</f>
        <v>0</v>
      </c>
      <c r="O268" s="150">
        <v>83112000</v>
      </c>
      <c r="P268" s="6">
        <v>16</v>
      </c>
    </row>
    <row r="269" spans="1:16">
      <c r="A269" s="747">
        <v>1527127630</v>
      </c>
      <c r="B269" s="343">
        <f>VLOOKUP($A269,'3.1.Druty rdzeniowe niestopowe'!$A$2:$M$221,11,FALSE)</f>
        <v>61.624236111111109</v>
      </c>
      <c r="C269" s="343">
        <f>VLOOKUP($A269,'3.1.Druty rdzeniowe niestopowe'!$A$2:$M$221,10,FALSE)</f>
        <v>985.98777777777775</v>
      </c>
      <c r="D269" s="343">
        <v>0</v>
      </c>
      <c r="E269" s="343">
        <v>61.624236111111109</v>
      </c>
      <c r="F269" s="343">
        <v>985.98777777777775</v>
      </c>
      <c r="G269" s="1030">
        <v>0</v>
      </c>
      <c r="H269" s="471" t="s">
        <v>1498</v>
      </c>
      <c r="I269" s="683">
        <v>208</v>
      </c>
      <c r="J269" s="608" t="s">
        <v>2875</v>
      </c>
      <c r="K269" s="447">
        <v>528</v>
      </c>
      <c r="L269" s="561" t="s">
        <v>1499</v>
      </c>
      <c r="N269" s="2055">
        <f>'Spis treści'!$D$69/100</f>
        <v>0</v>
      </c>
      <c r="O269" s="150">
        <v>83112000</v>
      </c>
      <c r="P269" s="6">
        <v>16</v>
      </c>
    </row>
    <row r="270" spans="1:16">
      <c r="A270" s="747">
        <v>2571127730</v>
      </c>
      <c r="B270" s="343">
        <f>VLOOKUP($A270,'3.1.Druty rdzeniowe niestopowe'!$A$2:$M$221,11,FALSE)</f>
        <v>42.966736111111118</v>
      </c>
      <c r="C270" s="343">
        <f>VLOOKUP($A270,'3.1.Druty rdzeniowe niestopowe'!$A$2:$M$221,10,FALSE)</f>
        <v>687.46777777777788</v>
      </c>
      <c r="D270" s="343">
        <v>0</v>
      </c>
      <c r="E270" s="343">
        <v>42.966736111111118</v>
      </c>
      <c r="F270" s="343">
        <v>687.46777777777788</v>
      </c>
      <c r="G270" s="1030">
        <v>0</v>
      </c>
      <c r="H270" s="471" t="s">
        <v>1675</v>
      </c>
      <c r="I270" s="683">
        <v>208</v>
      </c>
      <c r="J270" s="608" t="s">
        <v>2874</v>
      </c>
      <c r="K270" s="447">
        <v>16</v>
      </c>
      <c r="L270" s="561" t="s">
        <v>1676</v>
      </c>
      <c r="N270" s="2055">
        <f>'Spis treści'!$D$69/100</f>
        <v>0</v>
      </c>
      <c r="O270" s="150">
        <v>83112000</v>
      </c>
      <c r="P270" s="6">
        <v>16</v>
      </c>
    </row>
    <row r="271" spans="1:16">
      <c r="A271" s="747">
        <v>2571147730</v>
      </c>
      <c r="B271" s="343">
        <f>VLOOKUP($A271,'3.1.Druty rdzeniowe niestopowe'!$A$2:$M$221,11,FALSE)</f>
        <v>56.980486111111119</v>
      </c>
      <c r="C271" s="343">
        <f>VLOOKUP($A271,'3.1.Druty rdzeniowe niestopowe'!$A$2:$M$221,10,FALSE)</f>
        <v>911.68777777777791</v>
      </c>
      <c r="D271" s="343">
        <v>0</v>
      </c>
      <c r="E271" s="343">
        <v>56.980486111111119</v>
      </c>
      <c r="F271" s="343">
        <v>911.68777777777791</v>
      </c>
      <c r="G271" s="1030">
        <v>0</v>
      </c>
      <c r="H271" s="471" t="s">
        <v>1677</v>
      </c>
      <c r="I271" s="683">
        <v>208</v>
      </c>
      <c r="J271" s="608" t="s">
        <v>5080</v>
      </c>
      <c r="K271" s="447">
        <v>896</v>
      </c>
      <c r="L271" s="561" t="s">
        <v>1678</v>
      </c>
      <c r="N271" s="2055">
        <f>'Spis treści'!$D$69/100</f>
        <v>0</v>
      </c>
      <c r="O271" s="150">
        <v>83112000</v>
      </c>
      <c r="P271" s="6">
        <v>16</v>
      </c>
    </row>
    <row r="272" spans="1:16">
      <c r="A272" s="747">
        <v>2571167730</v>
      </c>
      <c r="B272" s="343">
        <f>VLOOKUP($A272,'3.1.Druty rdzeniowe niestopowe'!$A$2:$M$221,11,FALSE)</f>
        <v>43.965486111111112</v>
      </c>
      <c r="C272" s="343">
        <f>VLOOKUP($A272,'3.1.Druty rdzeniowe niestopowe'!$A$2:$M$221,10,FALSE)</f>
        <v>703.44777777777779</v>
      </c>
      <c r="D272" s="343">
        <v>0</v>
      </c>
      <c r="E272" s="343">
        <v>43.965486111111112</v>
      </c>
      <c r="F272" s="343">
        <v>703.44777777777779</v>
      </c>
      <c r="G272" s="1030">
        <v>0</v>
      </c>
      <c r="H272" s="471" t="s">
        <v>1679</v>
      </c>
      <c r="I272" s="683">
        <v>208</v>
      </c>
      <c r="J272" s="608" t="s">
        <v>5080</v>
      </c>
      <c r="K272" s="447">
        <v>16</v>
      </c>
      <c r="L272" s="561" t="s">
        <v>1680</v>
      </c>
      <c r="N272" s="2055">
        <f>'Spis treści'!$D$69/100</f>
        <v>0</v>
      </c>
      <c r="O272" s="150">
        <v>83112000</v>
      </c>
      <c r="P272" s="6">
        <v>16</v>
      </c>
    </row>
    <row r="273" spans="1:17">
      <c r="A273" s="747">
        <v>2573127730</v>
      </c>
      <c r="B273" s="343">
        <f>VLOOKUP($A273,'3.1.Druty rdzeniowe niestopowe'!$A$2:$M$221,11,FALSE)</f>
        <v>62.519236111111113</v>
      </c>
      <c r="C273" s="343">
        <f>VLOOKUP($A273,'3.1.Druty rdzeniowe niestopowe'!$A$2:$M$221,10,FALSE)</f>
        <v>1000.3077777777778</v>
      </c>
      <c r="D273" s="343">
        <v>0</v>
      </c>
      <c r="E273" s="343">
        <v>62.519236111111113</v>
      </c>
      <c r="F273" s="343">
        <v>1000.3077777777778</v>
      </c>
      <c r="G273" s="1030">
        <v>0</v>
      </c>
      <c r="H273" s="471" t="s">
        <v>1681</v>
      </c>
      <c r="I273" s="683">
        <v>208</v>
      </c>
      <c r="J273" s="608" t="s">
        <v>2874</v>
      </c>
      <c r="K273" s="447">
        <v>16</v>
      </c>
      <c r="L273" s="561" t="s">
        <v>1682</v>
      </c>
      <c r="N273" s="2055">
        <f>'Spis treści'!$D$69/100</f>
        <v>0</v>
      </c>
      <c r="O273" s="150">
        <v>83112000</v>
      </c>
      <c r="P273" s="6">
        <v>16</v>
      </c>
    </row>
    <row r="274" spans="1:17">
      <c r="A274" s="747">
        <v>2580126930</v>
      </c>
      <c r="B274" s="343">
        <f>VLOOKUP($A274,'3.1.Druty rdzeniowe niestopowe'!$A$2:$M$221,11,FALSE)</f>
        <v>40.123611111111117</v>
      </c>
      <c r="C274" s="343">
        <f>VLOOKUP($A274,'3.1.Druty rdzeniowe niestopowe'!$A$2:$M$221,10,FALSE)</f>
        <v>641.97777777777787</v>
      </c>
      <c r="D274" s="343">
        <v>0</v>
      </c>
      <c r="E274" s="343">
        <v>40.123611111111117</v>
      </c>
      <c r="F274" s="343">
        <v>641.97777777777787</v>
      </c>
      <c r="G274" s="1030">
        <v>0</v>
      </c>
      <c r="H274" s="471" t="s">
        <v>1683</v>
      </c>
      <c r="I274" s="683">
        <v>208</v>
      </c>
      <c r="J274" s="608" t="s">
        <v>2874</v>
      </c>
      <c r="K274" s="447">
        <v>16</v>
      </c>
      <c r="L274" s="561" t="s">
        <v>5604</v>
      </c>
      <c r="N274" s="2055">
        <f>'Spis treści'!$D$69/100</f>
        <v>0</v>
      </c>
      <c r="O274" s="150">
        <v>83112000</v>
      </c>
      <c r="P274" s="6">
        <v>16</v>
      </c>
    </row>
    <row r="275" spans="1:17">
      <c r="A275" s="747">
        <v>2580127730</v>
      </c>
      <c r="B275" s="343">
        <f>VLOOKUP($A275,'3.1.Druty rdzeniowe niestopowe'!$A$2:$M$221,11,FALSE)</f>
        <v>39.841736111111118</v>
      </c>
      <c r="C275" s="343">
        <f>VLOOKUP($A275,'3.1.Druty rdzeniowe niestopowe'!$A$2:$M$221,10,FALSE)</f>
        <v>637.46777777777788</v>
      </c>
      <c r="D275" s="343">
        <v>0</v>
      </c>
      <c r="E275" s="343">
        <v>39.841736111111118</v>
      </c>
      <c r="F275" s="343">
        <v>637.46777777777788</v>
      </c>
      <c r="G275" s="1030">
        <v>0</v>
      </c>
      <c r="H275" s="471" t="s">
        <v>1683</v>
      </c>
      <c r="I275" s="683">
        <v>208</v>
      </c>
      <c r="J275" s="608" t="s">
        <v>2874</v>
      </c>
      <c r="K275" s="447">
        <v>16</v>
      </c>
      <c r="L275" s="561" t="s">
        <v>1684</v>
      </c>
      <c r="N275" s="2055">
        <f>'Spis treści'!$D$69/100</f>
        <v>0</v>
      </c>
      <c r="O275" s="150">
        <v>83112000</v>
      </c>
      <c r="P275" s="6">
        <v>16</v>
      </c>
    </row>
    <row r="276" spans="1:17" s="763" customFormat="1">
      <c r="A276" s="754">
        <v>2887127730</v>
      </c>
      <c r="B276" s="758">
        <f>VLOOKUP($A276,'3.1.Druty rdzeniowe niestopowe'!$A$2:$M$221,11,FALSE)</f>
        <v>55.466736111111118</v>
      </c>
      <c r="C276" s="758">
        <f>VLOOKUP($A276,'3.1.Druty rdzeniowe niestopowe'!$A$2:$M$221,10,FALSE)</f>
        <v>887.46777777777788</v>
      </c>
      <c r="D276" s="758">
        <v>0</v>
      </c>
      <c r="E276" s="758">
        <v>55.466736111111118</v>
      </c>
      <c r="F276" s="758">
        <v>887.46777777777788</v>
      </c>
      <c r="G276" s="1030">
        <v>0</v>
      </c>
      <c r="H276" s="762" t="s">
        <v>4733</v>
      </c>
      <c r="I276" s="759">
        <v>208</v>
      </c>
      <c r="J276" s="728" t="s">
        <v>2874</v>
      </c>
      <c r="K276" s="760">
        <v>16</v>
      </c>
      <c r="L276" s="761" t="s">
        <v>4734</v>
      </c>
      <c r="M276" s="762"/>
      <c r="N276" s="2055">
        <f>'Spis treści'!$D$69/100</f>
        <v>0</v>
      </c>
      <c r="O276" s="150">
        <v>83112000</v>
      </c>
      <c r="P276" s="6">
        <v>16</v>
      </c>
      <c r="Q276" s="167"/>
    </row>
    <row r="277" spans="1:17" s="763" customFormat="1">
      <c r="A277" s="754" t="s">
        <v>4729</v>
      </c>
      <c r="B277" s="758">
        <f>VLOOKUP($A277,'3.1.Druty rdzeniowe niestopowe'!$A$2:$M$221,11,FALSE)</f>
        <v>57.341736111111118</v>
      </c>
      <c r="C277" s="758">
        <f>VLOOKUP($A277,'3.1.Druty rdzeniowe niestopowe'!$A$2:$M$221,10,FALSE)</f>
        <v>917.46777777777788</v>
      </c>
      <c r="D277" s="758">
        <v>0</v>
      </c>
      <c r="E277" s="758">
        <v>57.341736111111118</v>
      </c>
      <c r="F277" s="758">
        <v>917.46777777777788</v>
      </c>
      <c r="G277" s="1030">
        <v>0</v>
      </c>
      <c r="H277" s="762" t="s">
        <v>4733</v>
      </c>
      <c r="I277" s="759">
        <v>208</v>
      </c>
      <c r="J277" s="728" t="s">
        <v>2875</v>
      </c>
      <c r="K277" s="760">
        <v>896</v>
      </c>
      <c r="L277" s="761" t="s">
        <v>4735</v>
      </c>
      <c r="M277" s="762"/>
      <c r="N277" s="2055">
        <f>'Spis treści'!$D$69/100</f>
        <v>0</v>
      </c>
      <c r="O277" s="150">
        <v>83112000</v>
      </c>
      <c r="P277" s="6">
        <v>16</v>
      </c>
      <c r="Q277" s="167"/>
    </row>
    <row r="278" spans="1:17">
      <c r="A278" s="747">
        <v>2616127730</v>
      </c>
      <c r="B278" s="343">
        <f>VLOOKUP($A278,'3.1.Druty rdzeniowe niestopowe'!$A$2:$M$221,11,FALSE)</f>
        <v>65.007986111111123</v>
      </c>
      <c r="C278" s="343">
        <f>VLOOKUP($A278,'3.1.Druty rdzeniowe niestopowe'!$A$2:$M$221,10,FALSE)</f>
        <v>1040.127777777778</v>
      </c>
      <c r="D278" s="343">
        <v>0</v>
      </c>
      <c r="E278" s="343">
        <v>65.007986111111123</v>
      </c>
      <c r="F278" s="343">
        <v>1040.127777777778</v>
      </c>
      <c r="G278" s="1030">
        <v>0</v>
      </c>
      <c r="H278" s="471" t="s">
        <v>1687</v>
      </c>
      <c r="I278" s="683">
        <v>208</v>
      </c>
      <c r="J278" s="608" t="s">
        <v>2875</v>
      </c>
      <c r="K278" s="447">
        <v>896</v>
      </c>
      <c r="L278" s="561" t="s">
        <v>1688</v>
      </c>
      <c r="N278" s="2055">
        <f>'Spis treści'!$D$69/100</f>
        <v>0</v>
      </c>
      <c r="O278" s="150">
        <v>83112000</v>
      </c>
      <c r="P278" s="6">
        <v>16</v>
      </c>
    </row>
    <row r="279" spans="1:17">
      <c r="A279" s="747">
        <v>2619105600</v>
      </c>
      <c r="B279" s="343">
        <f>VLOOKUP($A279,'3.1.Druty rdzeniowe niestopowe'!$A$2:$M$221,11,FALSE)</f>
        <v>46.960611111111113</v>
      </c>
      <c r="C279" s="343">
        <f>VLOOKUP($A279,'3.1.Druty rdzeniowe niestopowe'!$A$2:$M$221,10,FALSE)</f>
        <v>939.21222222222229</v>
      </c>
      <c r="D279" s="343">
        <v>0</v>
      </c>
      <c r="E279" s="343">
        <v>46.960611111111113</v>
      </c>
      <c r="F279" s="343">
        <v>939.21222222222229</v>
      </c>
      <c r="G279" s="1030">
        <v>0</v>
      </c>
      <c r="H279" s="728" t="s">
        <v>4380</v>
      </c>
      <c r="I279" s="683">
        <v>208</v>
      </c>
      <c r="J279" s="608" t="s">
        <v>2874</v>
      </c>
      <c r="K279" s="447">
        <v>20</v>
      </c>
      <c r="L279" s="561" t="s">
        <v>4381</v>
      </c>
      <c r="M279" s="561" t="s">
        <v>4382</v>
      </c>
      <c r="N279" s="2055">
        <f>'Spis treści'!$D$69/100</f>
        <v>0</v>
      </c>
      <c r="O279" s="765">
        <v>83112000</v>
      </c>
      <c r="P279" s="6">
        <v>20</v>
      </c>
    </row>
    <row r="280" spans="1:17">
      <c r="A280" s="747">
        <v>2619125600</v>
      </c>
      <c r="B280" s="343">
        <f>VLOOKUP($A280,'3.1.Druty rdzeniowe niestopowe'!$A$2:$M$221,11,FALSE)</f>
        <v>46.438111111111105</v>
      </c>
      <c r="C280" s="343">
        <f>VLOOKUP($A280,'3.1.Druty rdzeniowe niestopowe'!$A$2:$M$221,10,FALSE)</f>
        <v>928.76222222222214</v>
      </c>
      <c r="D280" s="343">
        <v>0</v>
      </c>
      <c r="E280" s="343">
        <v>46.438111111111105</v>
      </c>
      <c r="F280" s="343">
        <v>928.76222222222214</v>
      </c>
      <c r="G280" s="1030">
        <v>0</v>
      </c>
      <c r="H280" s="471" t="s">
        <v>1689</v>
      </c>
      <c r="I280" s="683">
        <v>208</v>
      </c>
      <c r="J280" s="608" t="s">
        <v>2874</v>
      </c>
      <c r="K280" s="447">
        <v>20</v>
      </c>
      <c r="L280" s="561" t="s">
        <v>1690</v>
      </c>
      <c r="M280" s="167" t="s">
        <v>2512</v>
      </c>
      <c r="N280" s="2055">
        <f>'Spis treści'!$D$69/100</f>
        <v>0</v>
      </c>
      <c r="O280" s="150">
        <v>83112000</v>
      </c>
      <c r="P280" s="6">
        <v>20</v>
      </c>
    </row>
    <row r="281" spans="1:17">
      <c r="A281" s="747">
        <v>2619127730</v>
      </c>
      <c r="B281" s="343">
        <f>VLOOKUP($A281,'3.1.Druty rdzeniowe niestopowe'!$A$2:$M$221,11,FALSE)</f>
        <v>37.107361111111118</v>
      </c>
      <c r="C281" s="343">
        <f>VLOOKUP($A281,'3.1.Druty rdzeniowe niestopowe'!$A$2:$M$221,10,FALSE)</f>
        <v>593.71777777777788</v>
      </c>
      <c r="D281" s="343">
        <v>0</v>
      </c>
      <c r="E281" s="343">
        <v>37.107361111111118</v>
      </c>
      <c r="F281" s="343">
        <v>593.71777777777788</v>
      </c>
      <c r="G281" s="1030">
        <v>0</v>
      </c>
      <c r="H281" s="471" t="s">
        <v>1691</v>
      </c>
      <c r="I281" s="683">
        <v>208</v>
      </c>
      <c r="J281" s="608" t="s">
        <v>2874</v>
      </c>
      <c r="K281" s="447">
        <v>16</v>
      </c>
      <c r="L281" s="561" t="s">
        <v>1692</v>
      </c>
      <c r="N281" s="2055">
        <f>'Spis treści'!$D$69/100</f>
        <v>0</v>
      </c>
      <c r="O281" s="150">
        <v>83112000</v>
      </c>
      <c r="P281" s="6">
        <v>16</v>
      </c>
    </row>
    <row r="282" spans="1:17">
      <c r="A282" s="747">
        <v>2619127790</v>
      </c>
      <c r="B282" s="343">
        <f>VLOOKUP($A282,'3.1.Druty rdzeniowe niestopowe'!$A$2:$M$221,11,FALSE)</f>
        <v>36.632986111111109</v>
      </c>
      <c r="C282" s="343">
        <f>VLOOKUP($A282,'3.1.Druty rdzeniowe niestopowe'!$A$2:$M$221,10,FALSE)</f>
        <v>586.12777777777774</v>
      </c>
      <c r="D282" s="343">
        <v>0</v>
      </c>
      <c r="E282" s="343">
        <v>36.632986111111109</v>
      </c>
      <c r="F282" s="343">
        <v>586.12777777777774</v>
      </c>
      <c r="G282" s="1030">
        <v>0</v>
      </c>
      <c r="H282" s="471" t="s">
        <v>1693</v>
      </c>
      <c r="I282" s="683">
        <v>208</v>
      </c>
      <c r="J282" s="608" t="s">
        <v>2874</v>
      </c>
      <c r="K282" s="447">
        <v>768</v>
      </c>
      <c r="L282" s="561" t="s">
        <v>1694</v>
      </c>
      <c r="N282" s="2055">
        <f>'Spis treści'!$D$69/100</f>
        <v>0</v>
      </c>
      <c r="O282" s="150">
        <v>83112000</v>
      </c>
      <c r="P282" s="6">
        <v>16</v>
      </c>
    </row>
    <row r="283" spans="1:17">
      <c r="A283" s="747">
        <v>2619147730</v>
      </c>
      <c r="B283" s="343">
        <f>VLOOKUP($A283,'3.1.Druty rdzeniowe niestopowe'!$A$2:$M$221,11,FALSE)</f>
        <v>43.538611111111109</v>
      </c>
      <c r="C283" s="343">
        <f>VLOOKUP($A283,'3.1.Druty rdzeniowe niestopowe'!$A$2:$M$221,10,FALSE)</f>
        <v>696.61777777777775</v>
      </c>
      <c r="D283" s="343">
        <v>0</v>
      </c>
      <c r="E283" s="343">
        <v>43.538611111111109</v>
      </c>
      <c r="F283" s="343">
        <v>696.61777777777775</v>
      </c>
      <c r="G283" s="1030">
        <v>0</v>
      </c>
      <c r="H283" s="471" t="s">
        <v>1695</v>
      </c>
      <c r="I283" s="683">
        <v>208</v>
      </c>
      <c r="J283" s="608" t="s">
        <v>5080</v>
      </c>
      <c r="K283" s="447">
        <v>544</v>
      </c>
      <c r="L283" s="561" t="s">
        <v>1696</v>
      </c>
      <c r="N283" s="2055">
        <f>'Spis treści'!$D$69/100</f>
        <v>0</v>
      </c>
      <c r="O283" s="150">
        <v>83112000</v>
      </c>
      <c r="P283" s="6">
        <v>16</v>
      </c>
    </row>
    <row r="284" spans="1:17">
      <c r="A284" s="747">
        <v>2619167730</v>
      </c>
      <c r="B284" s="343">
        <f>VLOOKUP($A284,'3.1.Druty rdzeniowe niestopowe'!$A$2:$M$221,11,FALSE)</f>
        <v>39.576736111111117</v>
      </c>
      <c r="C284" s="343">
        <f>VLOOKUP($A284,'3.1.Druty rdzeniowe niestopowe'!$A$2:$M$221,10,FALSE)</f>
        <v>633.22777777777787</v>
      </c>
      <c r="D284" s="343">
        <v>0</v>
      </c>
      <c r="E284" s="343">
        <v>39.576736111111117</v>
      </c>
      <c r="F284" s="343">
        <v>633.22777777777787</v>
      </c>
      <c r="G284" s="1030">
        <v>0</v>
      </c>
      <c r="H284" s="471" t="s">
        <v>1697</v>
      </c>
      <c r="I284" s="683">
        <v>208</v>
      </c>
      <c r="J284" s="608" t="s">
        <v>2875</v>
      </c>
      <c r="K284" s="447">
        <v>896</v>
      </c>
      <c r="L284" s="561" t="s">
        <v>1698</v>
      </c>
      <c r="N284" s="2055">
        <f>'Spis treści'!$D$69/100</f>
        <v>0</v>
      </c>
      <c r="O284" s="150">
        <v>83112000</v>
      </c>
      <c r="P284" s="6">
        <v>16</v>
      </c>
    </row>
    <row r="285" spans="1:17">
      <c r="A285" s="747">
        <v>2621127730</v>
      </c>
      <c r="B285" s="343">
        <f>VLOOKUP($A285,'3.1.Druty rdzeniowe niestopowe'!$A$2:$M$221,11,FALSE)</f>
        <v>53.745486111111113</v>
      </c>
      <c r="C285" s="343">
        <f>VLOOKUP($A285,'3.1.Druty rdzeniowe niestopowe'!$A$2:$M$221,10,FALSE)</f>
        <v>859.92777777777781</v>
      </c>
      <c r="D285" s="343">
        <v>0</v>
      </c>
      <c r="E285" s="343">
        <v>53.745486111111113</v>
      </c>
      <c r="F285" s="343">
        <v>859.92777777777781</v>
      </c>
      <c r="G285" s="1030">
        <v>0</v>
      </c>
      <c r="H285" s="471" t="s">
        <v>1699</v>
      </c>
      <c r="I285" s="683">
        <v>208</v>
      </c>
      <c r="J285" s="608" t="s">
        <v>2874</v>
      </c>
      <c r="K285" s="447">
        <v>16</v>
      </c>
      <c r="L285" s="561" t="s">
        <v>1700</v>
      </c>
      <c r="N285" s="2055">
        <f>'Spis treści'!$D$69/100</f>
        <v>0</v>
      </c>
      <c r="O285" s="150">
        <v>83112000</v>
      </c>
      <c r="P285" s="6">
        <v>16</v>
      </c>
    </row>
    <row r="286" spans="1:17">
      <c r="A286" s="747">
        <v>2621147730</v>
      </c>
      <c r="B286" s="343">
        <f>VLOOKUP($A286,'3.1.Druty rdzeniowe niestopowe'!$A$2:$M$221,11,FALSE)</f>
        <v>52.289236111111109</v>
      </c>
      <c r="C286" s="343">
        <f>VLOOKUP($A286,'3.1.Druty rdzeniowe niestopowe'!$A$2:$M$221,10,FALSE)</f>
        <v>836.62777777777774</v>
      </c>
      <c r="D286" s="343">
        <v>0</v>
      </c>
      <c r="E286" s="343">
        <v>52.289236111111109</v>
      </c>
      <c r="F286" s="343">
        <v>836.62777777777774</v>
      </c>
      <c r="G286" s="1030">
        <v>0</v>
      </c>
      <c r="H286" s="471" t="s">
        <v>1701</v>
      </c>
      <c r="I286" s="683">
        <v>208</v>
      </c>
      <c r="J286" s="608" t="s">
        <v>2874</v>
      </c>
      <c r="K286" s="447">
        <v>16</v>
      </c>
      <c r="L286" s="561" t="s">
        <v>1702</v>
      </c>
      <c r="N286" s="2055">
        <f>'Spis treści'!$D$69/100</f>
        <v>0</v>
      </c>
      <c r="O286" s="150">
        <v>83112000</v>
      </c>
      <c r="P286" s="6">
        <v>16</v>
      </c>
    </row>
    <row r="287" spans="1:17">
      <c r="A287" s="747">
        <v>2642127730</v>
      </c>
      <c r="B287" s="343">
        <f>VLOOKUP($A287,'3.1.Druty rdzeniowe niestopowe'!$A$2:$M$221,11,FALSE)</f>
        <v>68.066736111111112</v>
      </c>
      <c r="C287" s="343">
        <f>VLOOKUP($A287,'3.1.Druty rdzeniowe niestopowe'!$A$2:$M$221,10,FALSE)</f>
        <v>1089.0677777777778</v>
      </c>
      <c r="D287" s="343">
        <v>0</v>
      </c>
      <c r="E287" s="343">
        <v>68.066736111111112</v>
      </c>
      <c r="F287" s="343">
        <v>1089.0677777777778</v>
      </c>
      <c r="G287" s="1030">
        <v>0</v>
      </c>
      <c r="H287" s="471" t="s">
        <v>1703</v>
      </c>
      <c r="I287" s="683">
        <v>208</v>
      </c>
      <c r="J287" s="608" t="s">
        <v>2874</v>
      </c>
      <c r="K287" s="447">
        <v>16</v>
      </c>
      <c r="L287" s="561" t="s">
        <v>1704</v>
      </c>
      <c r="N287" s="2055">
        <f>'Spis treści'!$D$69/100</f>
        <v>0</v>
      </c>
      <c r="O287" s="150">
        <v>83112000</v>
      </c>
      <c r="P287" s="6">
        <v>16</v>
      </c>
    </row>
    <row r="288" spans="1:17">
      <c r="A288" s="747">
        <v>2653127730</v>
      </c>
      <c r="B288" s="343">
        <f>VLOOKUP($A288,'3.1.Druty rdzeniowe niestopowe'!$A$2:$M$221,11,FALSE)</f>
        <v>61.531736111111108</v>
      </c>
      <c r="C288" s="343">
        <f>VLOOKUP($A288,'3.1.Druty rdzeniowe niestopowe'!$A$2:$M$221,10,FALSE)</f>
        <v>984.50777777777773</v>
      </c>
      <c r="D288" s="343">
        <v>0</v>
      </c>
      <c r="E288" s="343">
        <v>61.531736111111108</v>
      </c>
      <c r="F288" s="343">
        <v>984.50777777777773</v>
      </c>
      <c r="G288" s="1030">
        <v>0</v>
      </c>
      <c r="H288" s="471" t="s">
        <v>1705</v>
      </c>
      <c r="I288" s="683">
        <v>208</v>
      </c>
      <c r="J288" s="608" t="s">
        <v>2874</v>
      </c>
      <c r="K288" s="447">
        <v>16</v>
      </c>
      <c r="L288" s="561" t="s">
        <v>1706</v>
      </c>
      <c r="N288" s="2055">
        <f>'Spis treści'!$D$69/100</f>
        <v>0</v>
      </c>
      <c r="O288" s="150">
        <v>83112000</v>
      </c>
      <c r="P288" s="6">
        <v>16</v>
      </c>
    </row>
    <row r="289" spans="1:16">
      <c r="A289" s="747">
        <v>2829127730</v>
      </c>
      <c r="B289" s="343">
        <f>VLOOKUP($A289,'3.1.Druty rdzeniowe niestopowe'!$A$2:$M$221,11,FALSE)</f>
        <v>41.716736111111118</v>
      </c>
      <c r="C289" s="343">
        <f>VLOOKUP($A289,'3.1.Druty rdzeniowe niestopowe'!$A$2:$M$221,10,FALSE)</f>
        <v>667.46777777777788</v>
      </c>
      <c r="D289" s="343">
        <v>0</v>
      </c>
      <c r="E289" s="343">
        <v>41.716736111111118</v>
      </c>
      <c r="F289" s="343">
        <v>667.46777777777788</v>
      </c>
      <c r="G289" s="1030">
        <v>0</v>
      </c>
      <c r="H289" s="471" t="s">
        <v>1707</v>
      </c>
      <c r="I289" s="683">
        <v>208</v>
      </c>
      <c r="J289" s="608" t="s">
        <v>2874</v>
      </c>
      <c r="K289" s="447">
        <v>16</v>
      </c>
      <c r="L289" s="561" t="s">
        <v>1708</v>
      </c>
      <c r="N289" s="2055">
        <f>'Spis treści'!$D$69/100</f>
        <v>0</v>
      </c>
      <c r="O289" s="150">
        <v>83112000</v>
      </c>
      <c r="P289" s="6">
        <v>16</v>
      </c>
    </row>
    <row r="290" spans="1:16">
      <c r="A290" s="747">
        <v>2853167730</v>
      </c>
      <c r="B290" s="343">
        <f>VLOOKUP($A290,'3.1.Druty rdzeniowe niestopowe'!$A$2:$M$221,11,FALSE)</f>
        <v>49.841736111111118</v>
      </c>
      <c r="C290" s="343">
        <f>VLOOKUP($A290,'3.1.Druty rdzeniowe niestopowe'!$A$2:$M$221,10,FALSE)</f>
        <v>797.46777777777788</v>
      </c>
      <c r="D290" s="343">
        <v>0</v>
      </c>
      <c r="E290" s="343">
        <v>49.841736111111118</v>
      </c>
      <c r="F290" s="343">
        <v>797.46777777777788</v>
      </c>
      <c r="G290" s="1030">
        <v>0</v>
      </c>
      <c r="H290" s="471" t="s">
        <v>1709</v>
      </c>
      <c r="I290" s="683">
        <v>208</v>
      </c>
      <c r="J290" s="608" t="s">
        <v>2874</v>
      </c>
      <c r="K290" s="447">
        <v>16</v>
      </c>
      <c r="L290" s="561" t="s">
        <v>1710</v>
      </c>
      <c r="N290" s="2055">
        <f>'Spis treści'!$D$69/100</f>
        <v>0</v>
      </c>
      <c r="O290" s="150">
        <v>83112000</v>
      </c>
      <c r="P290" s="6">
        <v>16</v>
      </c>
    </row>
    <row r="291" spans="1:16">
      <c r="A291" s="747">
        <v>2853169460</v>
      </c>
      <c r="B291" s="343">
        <f>VLOOKUP($A291,'3.1.Druty rdzeniowe niestopowe'!$A$2:$M$221,11,FALSE)</f>
        <v>48.93427777777778</v>
      </c>
      <c r="C291" s="343">
        <f>VLOOKUP($A291,'3.1.Druty rdzeniowe niestopowe'!$A$2:$M$221,10,FALSE)</f>
        <v>14680.283333333335</v>
      </c>
      <c r="D291" s="343">
        <v>0</v>
      </c>
      <c r="E291" s="343">
        <v>48.93427777777778</v>
      </c>
      <c r="F291" s="343">
        <v>14680.283333333335</v>
      </c>
      <c r="G291" s="1030">
        <v>0</v>
      </c>
      <c r="H291" s="728" t="s">
        <v>3931</v>
      </c>
      <c r="I291" s="683">
        <v>208</v>
      </c>
      <c r="J291" s="608" t="s">
        <v>5080</v>
      </c>
      <c r="K291" s="447">
        <v>300</v>
      </c>
      <c r="L291" s="561" t="s">
        <v>3932</v>
      </c>
      <c r="N291" s="2055">
        <f>'Spis treści'!$D$69/100</f>
        <v>0</v>
      </c>
      <c r="O291" s="150">
        <v>83112000</v>
      </c>
      <c r="P291" s="6">
        <v>300</v>
      </c>
    </row>
    <row r="292" spans="1:16">
      <c r="A292" s="747">
        <v>2880147730</v>
      </c>
      <c r="B292" s="343">
        <f>VLOOKUP($A292,'3.1.Druty rdzeniowe niestopowe'!$A$2:$M$221,11,FALSE)</f>
        <v>39.555486111111115</v>
      </c>
      <c r="C292" s="343">
        <f>VLOOKUP($A292,'3.1.Druty rdzeniowe niestopowe'!$A$2:$M$221,10,FALSE)</f>
        <v>632.88777777777784</v>
      </c>
      <c r="D292" s="343">
        <v>0</v>
      </c>
      <c r="E292" s="343">
        <v>39.555486111111115</v>
      </c>
      <c r="F292" s="343">
        <v>632.88777777777784</v>
      </c>
      <c r="G292" s="1030">
        <v>0</v>
      </c>
      <c r="H292" s="471" t="s">
        <v>1711</v>
      </c>
      <c r="I292" s="683">
        <v>208</v>
      </c>
      <c r="J292" s="608" t="s">
        <v>5080</v>
      </c>
      <c r="K292" s="447">
        <v>16</v>
      </c>
      <c r="L292" s="561" t="s">
        <v>1712</v>
      </c>
      <c r="N292" s="2055">
        <f>'Spis treści'!$D$69/100</f>
        <v>0</v>
      </c>
      <c r="O292" s="150">
        <v>83112000</v>
      </c>
      <c r="P292" s="6">
        <v>16</v>
      </c>
    </row>
    <row r="293" spans="1:16">
      <c r="A293" s="747">
        <v>2880149310</v>
      </c>
      <c r="B293" s="343">
        <f>VLOOKUP($A293,'3.1.Druty rdzeniowe niestopowe'!$A$2:$M$221,11,FALSE)</f>
        <v>41.024044444444442</v>
      </c>
      <c r="C293" s="343">
        <f>VLOOKUP($A293,'3.1.Druty rdzeniowe niestopowe'!$A$2:$M$221,10,FALSE)</f>
        <v>9230.41</v>
      </c>
      <c r="D293" s="343">
        <v>0</v>
      </c>
      <c r="E293" s="343">
        <v>41.024044444444442</v>
      </c>
      <c r="F293" s="343">
        <v>9230.41</v>
      </c>
      <c r="G293" s="1030">
        <v>0</v>
      </c>
      <c r="H293" s="471" t="s">
        <v>1713</v>
      </c>
      <c r="I293" s="683">
        <v>208</v>
      </c>
      <c r="J293" s="608" t="s">
        <v>5080</v>
      </c>
      <c r="K293" s="447">
        <v>225</v>
      </c>
      <c r="L293" s="561" t="s">
        <v>1714</v>
      </c>
      <c r="N293" s="2055">
        <f>'Spis treści'!$D$69/100</f>
        <v>0</v>
      </c>
      <c r="O293" s="150">
        <v>83112000</v>
      </c>
      <c r="P293" s="6">
        <v>225</v>
      </c>
    </row>
    <row r="294" spans="1:16">
      <c r="A294" s="747" t="s">
        <v>1214</v>
      </c>
      <c r="B294" s="343">
        <f>VLOOKUP($A294,'3.1.Druty rdzeniowe niestopowe'!$A$2:$M$221,11,FALSE)</f>
        <v>127.34650934119956</v>
      </c>
      <c r="C294" s="343">
        <f>VLOOKUP($A294,'3.1.Druty rdzeniowe niestopowe'!$A$2:$M$221,10,FALSE)</f>
        <v>1439.0155555555552</v>
      </c>
      <c r="D294" s="343">
        <v>0</v>
      </c>
      <c r="E294" s="343">
        <v>127.34650934119956</v>
      </c>
      <c r="F294" s="343">
        <v>1439.0155555555552</v>
      </c>
      <c r="G294" s="1030">
        <v>0</v>
      </c>
      <c r="H294" s="471" t="s">
        <v>1929</v>
      </c>
      <c r="I294" s="683">
        <v>208</v>
      </c>
      <c r="J294" s="608" t="s">
        <v>2874</v>
      </c>
      <c r="K294" s="447">
        <v>11.3</v>
      </c>
      <c r="L294" s="561" t="s">
        <v>1930</v>
      </c>
      <c r="N294" s="2055">
        <f>'Spis treści'!$D$69/100</f>
        <v>0</v>
      </c>
      <c r="O294" s="150">
        <v>83112000</v>
      </c>
      <c r="P294" s="6">
        <v>11.3</v>
      </c>
    </row>
    <row r="295" spans="1:16">
      <c r="A295" s="747" t="s">
        <v>232</v>
      </c>
      <c r="B295" s="343">
        <f>VLOOKUP($A295,'3.1.Druty rdzeniowe niestopowe'!$A$2:$M$221,11,FALSE)</f>
        <v>27.976111111111109</v>
      </c>
      <c r="C295" s="343">
        <f>VLOOKUP($A295,'3.1.Druty rdzeniowe niestopowe'!$A$2:$M$221,10,FALSE)</f>
        <v>447.61777777777775</v>
      </c>
      <c r="D295" s="343">
        <v>0</v>
      </c>
      <c r="E295" s="343">
        <v>27.976111111111109</v>
      </c>
      <c r="F295" s="343">
        <v>447.61777777777775</v>
      </c>
      <c r="G295" s="1030">
        <v>0</v>
      </c>
      <c r="H295" s="471" t="s">
        <v>1488</v>
      </c>
      <c r="I295" s="683">
        <v>208</v>
      </c>
      <c r="J295" s="608" t="s">
        <v>2874</v>
      </c>
      <c r="K295" s="447">
        <v>16</v>
      </c>
      <c r="L295" s="561" t="s">
        <v>1931</v>
      </c>
      <c r="N295" s="2055">
        <f>'Spis treści'!$D$69/100</f>
        <v>0</v>
      </c>
      <c r="O295" s="150">
        <v>83112000</v>
      </c>
      <c r="P295" s="6">
        <v>16</v>
      </c>
    </row>
    <row r="296" spans="1:16">
      <c r="A296" s="747" t="s">
        <v>223</v>
      </c>
      <c r="B296" s="343">
        <f>VLOOKUP($A296,'3.1.Druty rdzeniowe niestopowe'!$A$2:$M$221,11,FALSE)</f>
        <v>50.632311111111115</v>
      </c>
      <c r="C296" s="343">
        <f>VLOOKUP($A296,'3.1.Druty rdzeniowe niestopowe'!$A$2:$M$221,10,FALSE)</f>
        <v>1265.8077777777778</v>
      </c>
      <c r="D296" s="343">
        <v>0</v>
      </c>
      <c r="E296" s="343">
        <v>50.632311111111115</v>
      </c>
      <c r="F296" s="343">
        <v>1265.8077777777778</v>
      </c>
      <c r="G296" s="1030">
        <v>0</v>
      </c>
      <c r="H296" s="471" t="s">
        <v>2190</v>
      </c>
      <c r="I296" s="683">
        <v>208</v>
      </c>
      <c r="J296" s="608" t="s">
        <v>5080</v>
      </c>
      <c r="K296" s="447">
        <v>600</v>
      </c>
      <c r="L296" s="561" t="s">
        <v>2191</v>
      </c>
      <c r="N296" s="2055">
        <f>'Spis treści'!$D$69/100</f>
        <v>0</v>
      </c>
      <c r="O296" s="150">
        <v>83112000</v>
      </c>
      <c r="P296" s="6">
        <v>25</v>
      </c>
    </row>
    <row r="297" spans="1:16">
      <c r="A297" s="747" t="s">
        <v>229</v>
      </c>
      <c r="B297" s="343">
        <f>VLOOKUP($A297,'3.1.Druty rdzeniowe niestopowe'!$A$2:$M$221,11,FALSE)</f>
        <v>41.637911111111116</v>
      </c>
      <c r="C297" s="343">
        <f>VLOOKUP($A297,'3.1.Druty rdzeniowe niestopowe'!$A$2:$M$221,10,FALSE)</f>
        <v>1040.9477777777779</v>
      </c>
      <c r="D297" s="343">
        <v>0</v>
      </c>
      <c r="E297" s="343">
        <v>41.637911111111116</v>
      </c>
      <c r="F297" s="343">
        <v>1040.9477777777779</v>
      </c>
      <c r="G297" s="1030">
        <v>0</v>
      </c>
      <c r="H297" s="471" t="s">
        <v>2192</v>
      </c>
      <c r="I297" s="683">
        <v>208</v>
      </c>
      <c r="J297" s="608" t="s">
        <v>2874</v>
      </c>
      <c r="K297" s="447">
        <v>25</v>
      </c>
      <c r="L297" s="561" t="s">
        <v>2193</v>
      </c>
      <c r="N297" s="2055">
        <f>'Spis treści'!$D$69/100</f>
        <v>0</v>
      </c>
      <c r="O297" s="150">
        <v>83112000</v>
      </c>
      <c r="P297" s="6">
        <v>25</v>
      </c>
    </row>
    <row r="298" spans="1:16">
      <c r="A298" s="747" t="s">
        <v>230</v>
      </c>
      <c r="B298" s="343">
        <f>VLOOKUP($A298,'3.1.Druty rdzeniowe niestopowe'!$A$2:$M$221,11,FALSE)</f>
        <v>47.833111111111101</v>
      </c>
      <c r="C298" s="343">
        <f>VLOOKUP($A298,'3.1.Druty rdzeniowe niestopowe'!$A$2:$M$221,10,FALSE)</f>
        <v>1195.8277777777776</v>
      </c>
      <c r="D298" s="343">
        <v>0</v>
      </c>
      <c r="E298" s="343">
        <v>47.833111111111101</v>
      </c>
      <c r="F298" s="343">
        <v>1195.8277777777776</v>
      </c>
      <c r="G298" s="1030">
        <v>0</v>
      </c>
      <c r="H298" s="471" t="s">
        <v>2194</v>
      </c>
      <c r="I298" s="683">
        <v>208</v>
      </c>
      <c r="J298" s="608" t="s">
        <v>2874</v>
      </c>
      <c r="K298" s="447">
        <v>25</v>
      </c>
      <c r="L298" s="561" t="s">
        <v>2195</v>
      </c>
      <c r="N298" s="2055">
        <f>'Spis treści'!$D$69/100</f>
        <v>0</v>
      </c>
      <c r="O298" s="150">
        <v>83112000</v>
      </c>
      <c r="P298" s="6">
        <v>25</v>
      </c>
    </row>
    <row r="299" spans="1:16">
      <c r="A299" s="747" t="s">
        <v>4618</v>
      </c>
      <c r="B299" s="343">
        <f>VLOOKUP($A299,'3.1.Druty rdzeniowe niestopowe'!$A$2:$M$221,11,FALSE)</f>
        <v>40.818311111111115</v>
      </c>
      <c r="C299" s="343">
        <f>VLOOKUP($A299,'3.1.Druty rdzeniowe niestopowe'!$A$2:$M$221,10,FALSE)</f>
        <v>1020.4577777777778</v>
      </c>
      <c r="D299" s="343">
        <v>0</v>
      </c>
      <c r="E299" s="343">
        <v>40.818311111111115</v>
      </c>
      <c r="F299" s="343">
        <v>1020.4577777777778</v>
      </c>
      <c r="G299" s="1030">
        <v>0</v>
      </c>
      <c r="H299" s="471" t="s">
        <v>4619</v>
      </c>
      <c r="I299" s="683">
        <v>208</v>
      </c>
      <c r="J299" s="608" t="s">
        <v>2874</v>
      </c>
      <c r="K299" s="447">
        <v>25</v>
      </c>
      <c r="L299" s="561" t="s">
        <v>4620</v>
      </c>
      <c r="N299" s="2055">
        <f>'Spis treści'!$D$69/100</f>
        <v>0</v>
      </c>
      <c r="O299" s="150">
        <v>83112000</v>
      </c>
      <c r="P299" s="6">
        <v>25</v>
      </c>
    </row>
    <row r="300" spans="1:16">
      <c r="A300" s="747" t="s">
        <v>3633</v>
      </c>
      <c r="B300" s="343">
        <f>VLOOKUP($A300,'3.1.Druty rdzeniowe niestopowe'!$A$2:$M$221,11,FALSE)</f>
        <v>62.341736111111118</v>
      </c>
      <c r="C300" s="343">
        <f>VLOOKUP($A300,'3.1.Druty rdzeniowe niestopowe'!$A$2:$M$221,10,FALSE)</f>
        <v>997.46777777777788</v>
      </c>
      <c r="D300" s="343">
        <v>0</v>
      </c>
      <c r="E300" s="343">
        <v>62.341736111111118</v>
      </c>
      <c r="F300" s="343">
        <v>997.46777777777788</v>
      </c>
      <c r="G300" s="1030">
        <v>0</v>
      </c>
      <c r="H300" s="556" t="s">
        <v>3647</v>
      </c>
      <c r="I300" s="683">
        <v>208</v>
      </c>
      <c r="J300" s="608" t="s">
        <v>2874</v>
      </c>
      <c r="K300" s="447">
        <v>16</v>
      </c>
      <c r="L300" s="561" t="s">
        <v>3649</v>
      </c>
      <c r="N300" s="2055">
        <f>'Spis treści'!$D$69/100</f>
        <v>0</v>
      </c>
      <c r="O300" s="150">
        <v>83112000</v>
      </c>
      <c r="P300" s="6">
        <v>16</v>
      </c>
    </row>
    <row r="301" spans="1:16">
      <c r="A301" s="747" t="s">
        <v>3634</v>
      </c>
      <c r="B301" s="343">
        <f>VLOOKUP($A301,'3.1.Druty rdzeniowe niestopowe'!$A$2:$M$221,11,FALSE)</f>
        <v>69.216736111111118</v>
      </c>
      <c r="C301" s="343">
        <f>VLOOKUP($A301,'3.1.Druty rdzeniowe niestopowe'!$A$2:$M$221,10,FALSE)</f>
        <v>1107.4677777777779</v>
      </c>
      <c r="D301" s="343">
        <v>0</v>
      </c>
      <c r="E301" s="343">
        <v>69.216736111111118</v>
      </c>
      <c r="F301" s="343">
        <v>1107.4677777777779</v>
      </c>
      <c r="G301" s="1030">
        <v>0</v>
      </c>
      <c r="H301" s="556" t="s">
        <v>3648</v>
      </c>
      <c r="I301" s="683">
        <v>208</v>
      </c>
      <c r="J301" s="608" t="s">
        <v>2876</v>
      </c>
      <c r="K301" s="447">
        <v>16</v>
      </c>
      <c r="L301" s="561" t="s">
        <v>3650</v>
      </c>
      <c r="N301" s="2055">
        <f>'Spis treści'!$D$69/100</f>
        <v>0</v>
      </c>
      <c r="O301" s="150">
        <v>83112000</v>
      </c>
      <c r="P301" s="6">
        <v>16</v>
      </c>
    </row>
    <row r="302" spans="1:16">
      <c r="A302" s="747" t="s">
        <v>3635</v>
      </c>
      <c r="B302" s="343">
        <f>VLOOKUP($A302,'3.1.Druty rdzeniowe niestopowe'!$A$2:$M$221,11,FALSE)</f>
        <v>59.216736111111118</v>
      </c>
      <c r="C302" s="343">
        <f>VLOOKUP($A302,'3.1.Druty rdzeniowe niestopowe'!$A$2:$M$221,10,FALSE)</f>
        <v>947.46777777777788</v>
      </c>
      <c r="D302" s="343">
        <v>0</v>
      </c>
      <c r="E302" s="343">
        <v>59.216736111111118</v>
      </c>
      <c r="F302" s="343">
        <v>947.46777777777788</v>
      </c>
      <c r="G302" s="1030">
        <v>0</v>
      </c>
      <c r="H302" s="471" t="s">
        <v>3636</v>
      </c>
      <c r="I302" s="683">
        <v>208</v>
      </c>
      <c r="J302" s="608" t="s">
        <v>2874</v>
      </c>
      <c r="K302" s="447">
        <v>16</v>
      </c>
      <c r="L302" s="561" t="s">
        <v>3651</v>
      </c>
      <c r="N302" s="2055">
        <f>'Spis treści'!$D$69/100</f>
        <v>0</v>
      </c>
      <c r="O302" s="150">
        <v>83112000</v>
      </c>
      <c r="P302" s="6">
        <v>16</v>
      </c>
    </row>
    <row r="303" spans="1:16">
      <c r="A303" s="749" t="s">
        <v>3274</v>
      </c>
      <c r="B303" s="343">
        <f>VLOOKUP($A303,'3.1.Druty rdzeniowe niestopowe'!$A$2:$M$221,11,FALSE)</f>
        <v>42.621111111111119</v>
      </c>
      <c r="C303" s="343">
        <f>VLOOKUP($A303,'3.1.Druty rdzeniowe niestopowe'!$A$2:$M$221,10,FALSE)</f>
        <v>681.93777777777791</v>
      </c>
      <c r="D303" s="343">
        <v>0</v>
      </c>
      <c r="E303" s="343">
        <v>42.621111111111119</v>
      </c>
      <c r="F303" s="343">
        <v>681.93777777777791</v>
      </c>
      <c r="G303" s="1030">
        <v>0</v>
      </c>
      <c r="H303" s="556" t="s">
        <v>3277</v>
      </c>
      <c r="I303" s="683">
        <v>208</v>
      </c>
      <c r="J303" s="608" t="s">
        <v>2874</v>
      </c>
      <c r="K303" s="447">
        <v>16</v>
      </c>
      <c r="L303" s="561" t="s">
        <v>3336</v>
      </c>
      <c r="N303" s="2055">
        <f>'Spis treści'!$D$69/100</f>
        <v>0</v>
      </c>
      <c r="O303" s="150">
        <v>83112000</v>
      </c>
      <c r="P303" s="6">
        <v>16</v>
      </c>
    </row>
    <row r="304" spans="1:16">
      <c r="A304" s="749" t="s">
        <v>3680</v>
      </c>
      <c r="B304" s="343">
        <f>VLOOKUP($A304,'3.1.Druty rdzeniowe niestopowe'!$A$2:$M$221,11,FALSE)</f>
        <v>41.360133333333337</v>
      </c>
      <c r="C304" s="343">
        <f>VLOOKUP($A304,'3.1.Druty rdzeniowe niestopowe'!$A$2:$M$221,10,FALSE)</f>
        <v>9306.0300000000007</v>
      </c>
      <c r="D304" s="343">
        <v>0</v>
      </c>
      <c r="E304" s="343">
        <v>41.360133333333337</v>
      </c>
      <c r="F304" s="343">
        <v>9306.0300000000007</v>
      </c>
      <c r="G304" s="1030">
        <v>0</v>
      </c>
      <c r="H304" s="556" t="s">
        <v>3681</v>
      </c>
      <c r="I304" s="683">
        <v>208</v>
      </c>
      <c r="J304" s="608" t="s">
        <v>2874</v>
      </c>
      <c r="K304" s="447">
        <v>225</v>
      </c>
      <c r="L304" s="561" t="s">
        <v>3685</v>
      </c>
      <c r="N304" s="2055">
        <f>'Spis treści'!$D$69/100</f>
        <v>0</v>
      </c>
      <c r="O304" s="150">
        <v>83112000</v>
      </c>
      <c r="P304" s="6">
        <v>225</v>
      </c>
    </row>
    <row r="305" spans="1:16">
      <c r="A305" s="749" t="s">
        <v>3275</v>
      </c>
      <c r="B305" s="343">
        <f>VLOOKUP($A305,'3.1.Druty rdzeniowe niestopowe'!$A$2:$M$221,11,FALSE)</f>
        <v>43.308611111111119</v>
      </c>
      <c r="C305" s="343">
        <f>VLOOKUP($A305,'3.1.Druty rdzeniowe niestopowe'!$A$2:$M$221,10,FALSE)</f>
        <v>692.93777777777791</v>
      </c>
      <c r="D305" s="343">
        <v>0</v>
      </c>
      <c r="E305" s="343">
        <v>43.308611111111119</v>
      </c>
      <c r="F305" s="343">
        <v>692.93777777777791</v>
      </c>
      <c r="G305" s="1030">
        <v>0</v>
      </c>
      <c r="H305" s="556" t="s">
        <v>3278</v>
      </c>
      <c r="I305" s="683">
        <v>208</v>
      </c>
      <c r="J305" s="608" t="s">
        <v>2874</v>
      </c>
      <c r="K305" s="447">
        <v>16</v>
      </c>
      <c r="L305" s="561" t="s">
        <v>3337</v>
      </c>
      <c r="N305" s="2055">
        <f>'Spis treści'!$D$69/100</f>
        <v>0</v>
      </c>
      <c r="O305" s="150">
        <v>83112000</v>
      </c>
      <c r="P305" s="6">
        <v>16</v>
      </c>
    </row>
    <row r="306" spans="1:16">
      <c r="A306" s="754" t="s">
        <v>3892</v>
      </c>
      <c r="B306" s="343">
        <f>VLOOKUP($A306,'3.1.Druty rdzeniowe niestopowe'!$A$2:$M$221,11,FALSE)</f>
        <v>43.205333333333343</v>
      </c>
      <c r="C306" s="343">
        <f>VLOOKUP($A306,'3.1.Druty rdzeniowe niestopowe'!$A$2:$M$221,10,FALSE)</f>
        <v>9721.2000000000025</v>
      </c>
      <c r="D306" s="343">
        <v>0</v>
      </c>
      <c r="E306" s="343">
        <v>43.205333333333343</v>
      </c>
      <c r="F306" s="343">
        <v>9721.2000000000025</v>
      </c>
      <c r="G306" s="1030">
        <v>0</v>
      </c>
      <c r="H306" s="728" t="s">
        <v>3894</v>
      </c>
      <c r="I306" s="683">
        <v>208</v>
      </c>
      <c r="J306" s="608" t="s">
        <v>2876</v>
      </c>
      <c r="K306" s="447">
        <v>225</v>
      </c>
      <c r="L306" s="561" t="s">
        <v>3896</v>
      </c>
      <c r="N306" s="2055">
        <f>'Spis treści'!$D$69/100</f>
        <v>0</v>
      </c>
      <c r="O306" s="150">
        <v>83112000</v>
      </c>
      <c r="P306" s="6">
        <v>225</v>
      </c>
    </row>
    <row r="307" spans="1:16">
      <c r="A307" s="754" t="s">
        <v>3893</v>
      </c>
      <c r="B307" s="343">
        <f>VLOOKUP($A307,'3.1.Druty rdzeniowe niestopowe'!$A$2:$M$221,11,FALSE)</f>
        <v>44.535022222222217</v>
      </c>
      <c r="C307" s="343">
        <f>VLOOKUP($A307,'3.1.Druty rdzeniowe niestopowe'!$A$2:$M$221,10,FALSE)</f>
        <v>10020.379999999999</v>
      </c>
      <c r="D307" s="343">
        <v>0</v>
      </c>
      <c r="E307" s="343">
        <v>44.535022222222217</v>
      </c>
      <c r="F307" s="343">
        <v>10020.379999999999</v>
      </c>
      <c r="G307" s="1030">
        <v>0</v>
      </c>
      <c r="H307" s="728" t="s">
        <v>3895</v>
      </c>
      <c r="I307" s="683">
        <v>208</v>
      </c>
      <c r="J307" s="608" t="s">
        <v>2874</v>
      </c>
      <c r="K307" s="447">
        <v>225</v>
      </c>
      <c r="L307" s="561" t="s">
        <v>3897</v>
      </c>
      <c r="N307" s="2055">
        <f>'Spis treści'!$D$69/100</f>
        <v>0</v>
      </c>
      <c r="O307" s="150">
        <v>83112000</v>
      </c>
      <c r="P307" s="6">
        <v>225</v>
      </c>
    </row>
    <row r="308" spans="1:16">
      <c r="A308" s="749" t="s">
        <v>3276</v>
      </c>
      <c r="B308" s="343">
        <f>VLOOKUP($A308,'3.1.Druty rdzeniowe niestopowe'!$A$2:$M$221,11,FALSE)</f>
        <v>50.277986111111112</v>
      </c>
      <c r="C308" s="343">
        <f>VLOOKUP($A308,'3.1.Druty rdzeniowe niestopowe'!$A$2:$M$221,10,FALSE)</f>
        <v>804.44777777777779</v>
      </c>
      <c r="D308" s="343">
        <v>0</v>
      </c>
      <c r="E308" s="343">
        <v>50.277986111111112</v>
      </c>
      <c r="F308" s="343">
        <v>804.44777777777779</v>
      </c>
      <c r="G308" s="1030">
        <v>0</v>
      </c>
      <c r="H308" s="556" t="s">
        <v>3279</v>
      </c>
      <c r="I308" s="683">
        <v>208</v>
      </c>
      <c r="J308" s="608" t="s">
        <v>2874</v>
      </c>
      <c r="K308" s="447">
        <v>16</v>
      </c>
      <c r="L308" s="561" t="s">
        <v>3338</v>
      </c>
      <c r="N308" s="2055">
        <f>'Spis treści'!$D$69/100</f>
        <v>0</v>
      </c>
      <c r="O308" s="150">
        <v>83112000</v>
      </c>
      <c r="P308" s="6">
        <v>16</v>
      </c>
    </row>
    <row r="309" spans="1:16">
      <c r="A309" s="749" t="s">
        <v>4084</v>
      </c>
      <c r="B309" s="343">
        <f>VLOOKUP($A309,'3.1.Druty rdzeniowe niestopowe'!$A$2:$M$221,11,FALSE)</f>
        <v>46.716736111111118</v>
      </c>
      <c r="C309" s="343">
        <f>VLOOKUP($A309,'3.1.Druty rdzeniowe niestopowe'!$A$2:$M$221,10,FALSE)</f>
        <v>747.46777777777788</v>
      </c>
      <c r="D309" s="343">
        <v>0</v>
      </c>
      <c r="E309" s="343">
        <v>46.716736111111118</v>
      </c>
      <c r="F309" s="343">
        <v>747.46777777777788</v>
      </c>
      <c r="G309" s="1030">
        <v>0</v>
      </c>
      <c r="H309" s="728" t="s">
        <v>4085</v>
      </c>
      <c r="I309" s="683">
        <v>208</v>
      </c>
      <c r="J309" s="608" t="s">
        <v>2874</v>
      </c>
      <c r="K309" s="447">
        <v>16</v>
      </c>
      <c r="L309" s="561" t="s">
        <v>4086</v>
      </c>
      <c r="M309" s="561"/>
      <c r="N309" s="2055">
        <f>'Spis treści'!$D$69/100</f>
        <v>0</v>
      </c>
      <c r="O309" s="765">
        <v>83112000</v>
      </c>
      <c r="P309" s="6">
        <v>16</v>
      </c>
    </row>
    <row r="310" spans="1:16">
      <c r="A310" s="749" t="s">
        <v>4682</v>
      </c>
      <c r="B310" s="343">
        <f>VLOOKUP($A310,'3.1.Druty rdzeniowe niestopowe'!$A$2:$M$221,11,FALSE)</f>
        <v>51.716736111111118</v>
      </c>
      <c r="C310" s="343">
        <f>VLOOKUP($A310,'3.1.Druty rdzeniowe niestopowe'!$A$2:$M$221,10,FALSE)</f>
        <v>827.46777777777788</v>
      </c>
      <c r="D310" s="343">
        <v>0</v>
      </c>
      <c r="E310" s="343">
        <v>51.716736111111118</v>
      </c>
      <c r="F310" s="343">
        <v>827.46777777777788</v>
      </c>
      <c r="G310" s="1030">
        <v>0</v>
      </c>
      <c r="H310" s="728" t="s">
        <v>4688</v>
      </c>
      <c r="I310" s="683">
        <v>208</v>
      </c>
      <c r="J310" s="608" t="s">
        <v>2875</v>
      </c>
      <c r="K310" s="447">
        <v>896</v>
      </c>
      <c r="L310" s="561" t="s">
        <v>4691</v>
      </c>
      <c r="M310" s="561"/>
      <c r="N310" s="2055">
        <f>'Spis treści'!$D$69/100</f>
        <v>0</v>
      </c>
      <c r="O310" s="765">
        <v>83112000</v>
      </c>
      <c r="P310" s="6">
        <v>16</v>
      </c>
    </row>
    <row r="311" spans="1:16">
      <c r="A311" s="754" t="s">
        <v>4502</v>
      </c>
      <c r="B311" s="343">
        <f>VLOOKUP($A311,'3.1.Druty rdzeniowe niestopowe'!$A$2:$M$221,11,FALSE)</f>
        <v>61.091736111111118</v>
      </c>
      <c r="C311" s="343">
        <f>VLOOKUP($A311,'3.1.Druty rdzeniowe niestopowe'!$A$2:$M$221,10,FALSE)</f>
        <v>977.46777777777788</v>
      </c>
      <c r="D311" s="343">
        <v>0</v>
      </c>
      <c r="E311" s="343">
        <v>61.091736111111118</v>
      </c>
      <c r="F311" s="343">
        <v>977.46777777777788</v>
      </c>
      <c r="G311" s="1030">
        <v>0</v>
      </c>
      <c r="H311" s="728" t="s">
        <v>4504</v>
      </c>
      <c r="I311" s="683">
        <v>208</v>
      </c>
      <c r="J311" s="608" t="s">
        <v>2874</v>
      </c>
      <c r="K311" s="447">
        <v>16</v>
      </c>
      <c r="L311" s="561" t="s">
        <v>4505</v>
      </c>
      <c r="M311" s="561"/>
      <c r="N311" s="2055">
        <f>'Spis treści'!$D$69/100</f>
        <v>0</v>
      </c>
      <c r="O311" s="765">
        <v>83112000</v>
      </c>
      <c r="P311" s="6">
        <v>16</v>
      </c>
    </row>
    <row r="312" spans="1:16">
      <c r="A312" s="754" t="s">
        <v>4684</v>
      </c>
      <c r="B312" s="343">
        <f>VLOOKUP($A312,'3.1.Druty rdzeniowe niestopowe'!$A$2:$M$221,11,FALSE)</f>
        <v>56.091736111111118</v>
      </c>
      <c r="C312" s="343">
        <f>VLOOKUP($A312,'3.1.Druty rdzeniowe niestopowe'!$A$2:$M$221,10,FALSE)</f>
        <v>897.46777777777788</v>
      </c>
      <c r="D312" s="343">
        <v>0</v>
      </c>
      <c r="E312" s="343">
        <v>56.091736111111118</v>
      </c>
      <c r="F312" s="343">
        <v>897.46777777777788</v>
      </c>
      <c r="G312" s="1030">
        <v>0</v>
      </c>
      <c r="H312" s="728" t="s">
        <v>4689</v>
      </c>
      <c r="I312" s="683">
        <v>208</v>
      </c>
      <c r="J312" s="608" t="s">
        <v>2875</v>
      </c>
      <c r="K312" s="447">
        <v>896</v>
      </c>
      <c r="L312" s="561" t="s">
        <v>4692</v>
      </c>
      <c r="M312" s="561"/>
      <c r="N312" s="2055">
        <f>'Spis treści'!$D$69/100</f>
        <v>0</v>
      </c>
      <c r="O312" s="765">
        <v>83112000</v>
      </c>
      <c r="P312" s="6">
        <v>16</v>
      </c>
    </row>
    <row r="313" spans="1:16">
      <c r="A313" s="754" t="s">
        <v>4685</v>
      </c>
      <c r="B313" s="343">
        <f>VLOOKUP($A313,'3.1.Druty rdzeniowe niestopowe'!$A$2:$M$221,11,FALSE)</f>
        <v>57.341736111111118</v>
      </c>
      <c r="C313" s="343">
        <f>VLOOKUP($A313,'3.1.Druty rdzeniowe niestopowe'!$A$2:$M$221,10,FALSE)</f>
        <v>917.46777777777788</v>
      </c>
      <c r="D313" s="343">
        <v>0</v>
      </c>
      <c r="E313" s="343">
        <v>57.341736111111118</v>
      </c>
      <c r="F313" s="343">
        <v>917.46777777777788</v>
      </c>
      <c r="G313" s="1030">
        <v>0</v>
      </c>
      <c r="H313" s="728" t="s">
        <v>4690</v>
      </c>
      <c r="I313" s="683">
        <v>208</v>
      </c>
      <c r="J313" s="608" t="s">
        <v>2875</v>
      </c>
      <c r="K313" s="447">
        <v>896</v>
      </c>
      <c r="L313" s="561" t="s">
        <v>4693</v>
      </c>
      <c r="M313" s="561"/>
      <c r="N313" s="2055">
        <f>'Spis treści'!$D$69/100</f>
        <v>0</v>
      </c>
      <c r="O313" s="765">
        <v>83112000</v>
      </c>
      <c r="P313" s="6">
        <v>16</v>
      </c>
    </row>
    <row r="314" spans="1:16">
      <c r="A314" s="754" t="s">
        <v>4210</v>
      </c>
      <c r="B314" s="343">
        <f>VLOOKUP($A314,'3.1.Druty rdzeniowe niestopowe'!$A$2:$M$221,11,FALSE)</f>
        <v>60.609861111111115</v>
      </c>
      <c r="C314" s="343">
        <f>VLOOKUP($A314,'3.1.Druty rdzeniowe niestopowe'!$A$2:$M$221,10,FALSE)</f>
        <v>969.75777777777785</v>
      </c>
      <c r="D314" s="343">
        <v>0</v>
      </c>
      <c r="E314" s="343">
        <v>60.609861111111115</v>
      </c>
      <c r="F314" s="343">
        <v>969.75777777777785</v>
      </c>
      <c r="G314" s="1030">
        <v>0</v>
      </c>
      <c r="H314" s="728" t="s">
        <v>4218</v>
      </c>
      <c r="I314" s="683">
        <v>208</v>
      </c>
      <c r="J314" s="608" t="s">
        <v>2874</v>
      </c>
      <c r="K314" s="447">
        <v>16</v>
      </c>
      <c r="L314" s="561" t="s">
        <v>4220</v>
      </c>
      <c r="M314" s="561"/>
      <c r="N314" s="2055">
        <f>'Spis treści'!$D$69/100</f>
        <v>0</v>
      </c>
      <c r="O314" s="765">
        <v>83112000</v>
      </c>
      <c r="P314" s="6">
        <v>16</v>
      </c>
    </row>
    <row r="315" spans="1:16">
      <c r="A315" s="754" t="s">
        <v>4638</v>
      </c>
      <c r="B315" s="343">
        <f>VLOOKUP($A315,'3.1.Druty rdzeniowe niestopowe'!$A$2:$M$221,11,FALSE)</f>
        <v>40.613777777777777</v>
      </c>
      <c r="C315" s="343">
        <f>VLOOKUP($A315,'3.1.Druty rdzeniowe niestopowe'!$A$2:$M$221,10,FALSE)</f>
        <v>609.20666666666671</v>
      </c>
      <c r="D315" s="343">
        <v>0</v>
      </c>
      <c r="E315" s="343">
        <v>40.613777777777777</v>
      </c>
      <c r="F315" s="343">
        <v>609.20666666666671</v>
      </c>
      <c r="G315" s="1030">
        <v>0</v>
      </c>
      <c r="H315" s="728" t="s">
        <v>4640</v>
      </c>
      <c r="I315" s="683">
        <v>208</v>
      </c>
      <c r="J315" s="608" t="s">
        <v>2875</v>
      </c>
      <c r="K315" s="447">
        <v>1890</v>
      </c>
      <c r="L315" s="561" t="s">
        <v>4220</v>
      </c>
      <c r="M315" s="561"/>
      <c r="N315" s="2055">
        <f>'Spis treści'!$D$69/100</f>
        <v>0</v>
      </c>
      <c r="O315" s="765">
        <v>83112000</v>
      </c>
      <c r="P315" s="6">
        <v>15</v>
      </c>
    </row>
    <row r="316" spans="1:16">
      <c r="A316" s="754" t="s">
        <v>4213</v>
      </c>
      <c r="B316" s="343">
        <f>VLOOKUP($A316,'3.1.Druty rdzeniowe niestopowe'!$A$2:$M$221,11,FALSE)</f>
        <v>45.466736111111118</v>
      </c>
      <c r="C316" s="343">
        <f>VLOOKUP($A316,'3.1.Druty rdzeniowe niestopowe'!$A$2:$M$221,10,FALSE)</f>
        <v>727.46777777777788</v>
      </c>
      <c r="D316" s="343">
        <v>0</v>
      </c>
      <c r="E316" s="343">
        <v>45.466736111111118</v>
      </c>
      <c r="F316" s="343">
        <v>727.46777777777788</v>
      </c>
      <c r="G316" s="1030">
        <v>0</v>
      </c>
      <c r="H316" s="728" t="s">
        <v>4219</v>
      </c>
      <c r="I316" s="683">
        <v>208</v>
      </c>
      <c r="J316" s="608" t="s">
        <v>2874</v>
      </c>
      <c r="K316" s="447">
        <v>16</v>
      </c>
      <c r="L316" s="561" t="s">
        <v>4221</v>
      </c>
      <c r="N316" s="2055">
        <f>'Spis treści'!$D$69/100</f>
        <v>0</v>
      </c>
      <c r="O316" s="150">
        <v>83112000</v>
      </c>
      <c r="P316" s="6">
        <v>16</v>
      </c>
    </row>
    <row r="317" spans="1:16">
      <c r="A317" s="749" t="s">
        <v>3859</v>
      </c>
      <c r="B317" s="343">
        <f>VLOOKUP($A317,'3.1.Druty rdzeniowe niestopowe'!$A$2:$M$221,11,FALSE)</f>
        <v>67.341736111111118</v>
      </c>
      <c r="C317" s="343">
        <f>VLOOKUP($A317,'3.1.Druty rdzeniowe niestopowe'!$A$2:$M$221,10,FALSE)</f>
        <v>1077.4677777777779</v>
      </c>
      <c r="D317" s="343">
        <v>0</v>
      </c>
      <c r="E317" s="343">
        <v>67.341736111111118</v>
      </c>
      <c r="F317" s="343">
        <v>1077.4677777777779</v>
      </c>
      <c r="G317" s="1030">
        <v>0</v>
      </c>
      <c r="H317" s="728" t="s">
        <v>3863</v>
      </c>
      <c r="I317" s="683">
        <v>208</v>
      </c>
      <c r="J317" s="608" t="s">
        <v>2874</v>
      </c>
      <c r="K317" s="447">
        <v>16</v>
      </c>
      <c r="L317" s="561" t="s">
        <v>3864</v>
      </c>
      <c r="N317" s="2055">
        <f>'Spis treści'!$D$69/100</f>
        <v>0</v>
      </c>
      <c r="O317" s="150">
        <v>83112000</v>
      </c>
      <c r="P317" s="6">
        <v>16</v>
      </c>
    </row>
    <row r="318" spans="1:16">
      <c r="A318" s="749" t="s">
        <v>4984</v>
      </c>
      <c r="B318" s="343">
        <f>VLOOKUP($A318,'3.1.Druty rdzeniowe niestopowe'!$A$2:$M$221,11,FALSE)</f>
        <v>59.455111111111115</v>
      </c>
      <c r="C318" s="343">
        <f>VLOOKUP($A318,'3.1.Druty rdzeniowe niestopowe'!$A$2:$M$221,10,FALSE)</f>
        <v>1189.1022222222223</v>
      </c>
      <c r="D318" s="343">
        <v>0</v>
      </c>
      <c r="E318" s="343">
        <v>59.455111111111115</v>
      </c>
      <c r="F318" s="343">
        <v>1189.1022222222223</v>
      </c>
      <c r="G318" s="1030">
        <v>0</v>
      </c>
      <c r="H318" s="728" t="s">
        <v>4987</v>
      </c>
      <c r="I318" s="683">
        <v>208</v>
      </c>
      <c r="J318" s="608" t="s">
        <v>2875</v>
      </c>
      <c r="K318" s="447">
        <v>900</v>
      </c>
      <c r="L318" s="561" t="s">
        <v>4988</v>
      </c>
      <c r="M318" s="561" t="s">
        <v>4989</v>
      </c>
      <c r="N318" s="2055">
        <f>'Spis treści'!$D$69/100</f>
        <v>0</v>
      </c>
      <c r="O318" s="150">
        <v>83112000</v>
      </c>
      <c r="P318" s="6">
        <v>20</v>
      </c>
    </row>
    <row r="319" spans="1:16">
      <c r="A319" s="747">
        <v>242200100</v>
      </c>
      <c r="B319" s="343">
        <f>VLOOKUP($A319,'3.1.Druty rdzeniowe niestopowe'!$A$2:$M$221,11,FALSE)</f>
        <v>107.13333333333333</v>
      </c>
      <c r="C319" s="343">
        <f>VLOOKUP($A319,'3.1.Druty rdzeniowe niestopowe'!$A$2:$M$221,10,FALSE)</f>
        <v>482.09999999999997</v>
      </c>
      <c r="D319" s="343">
        <v>0</v>
      </c>
      <c r="E319" s="343">
        <v>107.13333333333333</v>
      </c>
      <c r="F319" s="343">
        <v>482.09999999999997</v>
      </c>
      <c r="G319" s="1030">
        <v>0</v>
      </c>
      <c r="H319" s="728" t="s">
        <v>3857</v>
      </c>
      <c r="I319" s="683">
        <v>208</v>
      </c>
      <c r="J319" s="608" t="s">
        <v>2874</v>
      </c>
      <c r="K319" s="447">
        <v>4.5</v>
      </c>
      <c r="L319" s="561" t="s">
        <v>3858</v>
      </c>
      <c r="N319" s="2055">
        <f>'Spis treści'!$D$69/100</f>
        <v>0</v>
      </c>
      <c r="O319" s="150">
        <v>83112000</v>
      </c>
      <c r="P319" s="6">
        <v>4.5</v>
      </c>
    </row>
    <row r="320" spans="1:16">
      <c r="A320" s="747">
        <v>1210202800</v>
      </c>
      <c r="B320" s="343">
        <f>VLOOKUP($A320,'6.1. Druty niest. pod topnik'!$A$4:$M$216,11,FALSE)</f>
        <v>31.915000000000003</v>
      </c>
      <c r="C320" s="343">
        <f>VLOOKUP($A320,'6.1. Druty niest. pod topnik'!$A$4:$M$216,10,FALSE)</f>
        <v>957.45</v>
      </c>
      <c r="D320" s="343">
        <v>0</v>
      </c>
      <c r="E320" s="343">
        <v>31.915000000000003</v>
      </c>
      <c r="F320" s="343">
        <v>957.45</v>
      </c>
      <c r="G320" s="1030">
        <v>0</v>
      </c>
      <c r="H320" s="471" t="s">
        <v>1376</v>
      </c>
      <c r="I320" s="683">
        <v>209</v>
      </c>
      <c r="J320" s="608" t="s">
        <v>2874</v>
      </c>
      <c r="K320" s="447">
        <v>30</v>
      </c>
      <c r="L320" s="561" t="s">
        <v>1377</v>
      </c>
      <c r="N320" s="2055">
        <f>'Spis treści'!$D$69/100</f>
        <v>0</v>
      </c>
      <c r="O320" s="150">
        <v>72173041</v>
      </c>
      <c r="P320" s="6">
        <v>30</v>
      </c>
    </row>
    <row r="321" spans="1:16">
      <c r="A321" s="747">
        <v>1210252800</v>
      </c>
      <c r="B321" s="343">
        <f>VLOOKUP($A321,'6.1. Druty niest. pod topnik'!$A$4:$M$216,11,FALSE)</f>
        <v>31.305333333333333</v>
      </c>
      <c r="C321" s="343">
        <f>VLOOKUP($A321,'6.1. Druty niest. pod topnik'!$A$4:$M$216,10,FALSE)</f>
        <v>939.16</v>
      </c>
      <c r="D321" s="343">
        <v>0</v>
      </c>
      <c r="E321" s="343">
        <v>31.305333333333333</v>
      </c>
      <c r="F321" s="343">
        <v>939.16</v>
      </c>
      <c r="G321" s="1030">
        <v>0</v>
      </c>
      <c r="H321" s="471" t="s">
        <v>1378</v>
      </c>
      <c r="I321" s="683">
        <v>209</v>
      </c>
      <c r="J321" s="608" t="s">
        <v>2874</v>
      </c>
      <c r="K321" s="447">
        <v>30</v>
      </c>
      <c r="L321" s="561" t="s">
        <v>1379</v>
      </c>
      <c r="N321" s="2055">
        <f>'Spis treści'!$D$69/100</f>
        <v>0</v>
      </c>
      <c r="O321" s="150">
        <v>72173041</v>
      </c>
      <c r="P321" s="6">
        <v>30</v>
      </c>
    </row>
    <row r="322" spans="1:16">
      <c r="A322" s="747">
        <v>1210302800</v>
      </c>
      <c r="B322" s="343">
        <f>VLOOKUP($A322,'6.1. Druty niest. pod topnik'!$A$4:$M$216,11,FALSE)</f>
        <v>29.696666666666665</v>
      </c>
      <c r="C322" s="343">
        <f>VLOOKUP($A322,'6.1. Druty niest. pod topnik'!$A$4:$M$216,10,FALSE)</f>
        <v>890.9</v>
      </c>
      <c r="D322" s="343">
        <v>0</v>
      </c>
      <c r="E322" s="343">
        <v>29.696666666666665</v>
      </c>
      <c r="F322" s="343">
        <v>890.9</v>
      </c>
      <c r="G322" s="1030">
        <v>0</v>
      </c>
      <c r="H322" s="471" t="s">
        <v>1380</v>
      </c>
      <c r="I322" s="683">
        <v>209</v>
      </c>
      <c r="J322" s="608" t="s">
        <v>2874</v>
      </c>
      <c r="K322" s="447">
        <v>30</v>
      </c>
      <c r="L322" s="561" t="s">
        <v>1381</v>
      </c>
      <c r="N322" s="2055">
        <f>'Spis treści'!$D$69/100</f>
        <v>0</v>
      </c>
      <c r="O322" s="150">
        <v>72173041</v>
      </c>
      <c r="P322" s="6">
        <v>30</v>
      </c>
    </row>
    <row r="323" spans="1:16">
      <c r="A323" s="747">
        <v>1210402800</v>
      </c>
      <c r="B323" s="343">
        <f>VLOOKUP($A323,'6.1. Druty niest. pod topnik'!$A$4:$M$216,11,FALSE)</f>
        <v>28.332666666666668</v>
      </c>
      <c r="C323" s="343">
        <f>VLOOKUP($A323,'6.1. Druty niest. pod topnik'!$A$4:$M$216,10,FALSE)</f>
        <v>849.98</v>
      </c>
      <c r="D323" s="343">
        <v>0</v>
      </c>
      <c r="E323" s="343">
        <v>28.332666666666668</v>
      </c>
      <c r="F323" s="343">
        <v>849.98</v>
      </c>
      <c r="G323" s="1030">
        <v>0</v>
      </c>
      <c r="H323" s="471" t="s">
        <v>2719</v>
      </c>
      <c r="I323" s="683">
        <v>209</v>
      </c>
      <c r="J323" s="608" t="s">
        <v>2874</v>
      </c>
      <c r="K323" s="447">
        <v>30</v>
      </c>
      <c r="L323" s="561" t="s">
        <v>2781</v>
      </c>
      <c r="N323" s="2055">
        <f>'Spis treści'!$D$69/100</f>
        <v>0</v>
      </c>
      <c r="O323" s="150">
        <v>72173041</v>
      </c>
      <c r="P323" s="6">
        <v>30</v>
      </c>
    </row>
    <row r="324" spans="1:16">
      <c r="A324" s="747">
        <v>1210502800</v>
      </c>
      <c r="B324" s="343">
        <f>VLOOKUP($A324,'6.1. Druty niest. pod topnik'!$A$4:$M$216,11,FALSE)</f>
        <v>28.699000000000002</v>
      </c>
      <c r="C324" s="343">
        <f>VLOOKUP($A324,'6.1. Druty niest. pod topnik'!$A$4:$M$216,10,FALSE)</f>
        <v>860.97</v>
      </c>
      <c r="D324" s="343">
        <v>0</v>
      </c>
      <c r="E324" s="343">
        <v>28.699000000000002</v>
      </c>
      <c r="F324" s="343">
        <v>860.97</v>
      </c>
      <c r="G324" s="1030">
        <v>0</v>
      </c>
      <c r="H324" s="471" t="s">
        <v>2720</v>
      </c>
      <c r="I324" s="683">
        <v>209</v>
      </c>
      <c r="J324" s="608" t="s">
        <v>2875</v>
      </c>
      <c r="K324" s="447">
        <v>900</v>
      </c>
      <c r="L324" s="561" t="s">
        <v>2782</v>
      </c>
      <c r="N324" s="2055">
        <f>'Spis treści'!$D$69/100</f>
        <v>0</v>
      </c>
      <c r="O324" s="150">
        <v>72173041</v>
      </c>
      <c r="P324" s="6">
        <v>30</v>
      </c>
    </row>
    <row r="325" spans="1:16">
      <c r="A325" s="747">
        <v>1220162800</v>
      </c>
      <c r="B325" s="343">
        <f>VLOOKUP($A325,'6.1. Druty niest. pod topnik'!$A$4:$M$216,11,FALSE)</f>
        <v>33.481666666666669</v>
      </c>
      <c r="C325" s="343">
        <f>VLOOKUP($A325,'6.1. Druty niest. pod topnik'!$A$4:$M$216,10,FALSE)</f>
        <v>1004.45</v>
      </c>
      <c r="D325" s="343">
        <v>0</v>
      </c>
      <c r="E325" s="343">
        <v>33.481666666666669</v>
      </c>
      <c r="F325" s="343">
        <v>1004.45</v>
      </c>
      <c r="G325" s="1030">
        <v>0</v>
      </c>
      <c r="H325" s="471" t="s">
        <v>1382</v>
      </c>
      <c r="I325" s="683">
        <v>209</v>
      </c>
      <c r="J325" s="608" t="s">
        <v>2875</v>
      </c>
      <c r="K325" s="447">
        <v>900</v>
      </c>
      <c r="L325" s="561" t="s">
        <v>1383</v>
      </c>
      <c r="N325" s="2055">
        <f>'Spis treści'!$D$69/100</f>
        <v>0</v>
      </c>
      <c r="O325" s="150">
        <v>72173041</v>
      </c>
      <c r="P325" s="6">
        <v>30</v>
      </c>
    </row>
    <row r="326" spans="1:16">
      <c r="A326" s="747">
        <v>1220202800</v>
      </c>
      <c r="B326" s="343">
        <f>VLOOKUP($A326,'6.1. Druty niest. pod topnik'!$A$4:$M$216,11,FALSE)</f>
        <v>31.58966666666667</v>
      </c>
      <c r="C326" s="343">
        <f>VLOOKUP($A326,'6.1. Druty niest. pod topnik'!$A$4:$M$216,10,FALSE)</f>
        <v>947.69</v>
      </c>
      <c r="D326" s="343">
        <v>0</v>
      </c>
      <c r="E326" s="343">
        <v>31.58966666666667</v>
      </c>
      <c r="F326" s="343">
        <v>947.69</v>
      </c>
      <c r="G326" s="1030">
        <v>0</v>
      </c>
      <c r="H326" s="471" t="s">
        <v>2721</v>
      </c>
      <c r="I326" s="683">
        <v>209</v>
      </c>
      <c r="J326" s="608" t="s">
        <v>2874</v>
      </c>
      <c r="K326" s="447">
        <v>30</v>
      </c>
      <c r="L326" s="561" t="s">
        <v>2783</v>
      </c>
      <c r="N326" s="2055">
        <f>'Spis treści'!$D$69/100</f>
        <v>0</v>
      </c>
      <c r="O326" s="150">
        <v>72173041</v>
      </c>
      <c r="P326" s="6">
        <v>30</v>
      </c>
    </row>
    <row r="327" spans="1:16">
      <c r="A327" s="747">
        <v>1220209420</v>
      </c>
      <c r="B327" s="343">
        <f>VLOOKUP($A327,'6.1. Druty niest. pod topnik'!$A$4:$M$216,11,FALSE)</f>
        <v>30.428955555555557</v>
      </c>
      <c r="C327" s="343">
        <f>VLOOKUP($A327,'6.1. Druty niest. pod topnik'!$A$4:$M$216,10,FALSE)</f>
        <v>13693.03</v>
      </c>
      <c r="D327" s="343">
        <v>0</v>
      </c>
      <c r="E327" s="343">
        <v>30.428955555555557</v>
      </c>
      <c r="F327" s="343">
        <v>13693.03</v>
      </c>
      <c r="G327" s="1030">
        <v>0</v>
      </c>
      <c r="H327" s="471" t="s">
        <v>1384</v>
      </c>
      <c r="I327" s="683">
        <v>209</v>
      </c>
      <c r="J327" s="608" t="s">
        <v>2874</v>
      </c>
      <c r="K327" s="447">
        <v>450</v>
      </c>
      <c r="L327" s="561" t="s">
        <v>1385</v>
      </c>
      <c r="N327" s="2055">
        <f>'Spis treści'!$D$69/100</f>
        <v>0</v>
      </c>
      <c r="O327" s="150">
        <v>72173041</v>
      </c>
      <c r="P327" s="6">
        <v>450</v>
      </c>
    </row>
    <row r="328" spans="1:16">
      <c r="A328" s="747">
        <v>1220252800</v>
      </c>
      <c r="B328" s="343">
        <f>VLOOKUP($A328,'6.1. Druty niest. pod topnik'!$A$4:$M$216,11,FALSE)</f>
        <v>30.896333333333327</v>
      </c>
      <c r="C328" s="343">
        <f>VLOOKUP($A328,'6.1. Druty niest. pod topnik'!$A$4:$M$216,10,FALSE)</f>
        <v>926.88999999999987</v>
      </c>
      <c r="D328" s="343">
        <v>0</v>
      </c>
      <c r="E328" s="343">
        <v>30.896333333333327</v>
      </c>
      <c r="F328" s="343">
        <v>926.88999999999987</v>
      </c>
      <c r="G328" s="1030">
        <v>0</v>
      </c>
      <c r="H328" s="471" t="s">
        <v>2722</v>
      </c>
      <c r="I328" s="683">
        <v>209</v>
      </c>
      <c r="J328" s="608" t="s">
        <v>2874</v>
      </c>
      <c r="K328" s="447">
        <v>30</v>
      </c>
      <c r="L328" s="561" t="s">
        <v>2784</v>
      </c>
      <c r="N328" s="2055">
        <f>'Spis treści'!$D$69/100</f>
        <v>0</v>
      </c>
      <c r="O328" s="150">
        <v>72173041</v>
      </c>
      <c r="P328" s="6">
        <v>30</v>
      </c>
    </row>
    <row r="329" spans="1:16">
      <c r="A329" s="747">
        <v>1220255200</v>
      </c>
      <c r="B329" s="343">
        <f>VLOOKUP($A329,'6.1. Druty niest. pod topnik'!$A$4:$M$216,11,FALSE)</f>
        <v>30.940700000000003</v>
      </c>
      <c r="C329" s="343">
        <f>VLOOKUP($A329,'6.1. Druty niest. pod topnik'!$A$4:$M$216,10,FALSE)</f>
        <v>3094.07</v>
      </c>
      <c r="D329" s="343">
        <v>0</v>
      </c>
      <c r="E329" s="343">
        <v>30.940700000000003</v>
      </c>
      <c r="F329" s="343">
        <v>3094.07</v>
      </c>
      <c r="G329" s="1030">
        <v>0</v>
      </c>
      <c r="H329" s="471" t="s">
        <v>1386</v>
      </c>
      <c r="I329" s="683">
        <v>209</v>
      </c>
      <c r="J329" s="608" t="s">
        <v>2875</v>
      </c>
      <c r="K329" s="447">
        <v>600</v>
      </c>
      <c r="L329" s="561" t="s">
        <v>1387</v>
      </c>
      <c r="N329" s="2055">
        <f>'Spis treści'!$D$69/100</f>
        <v>0</v>
      </c>
      <c r="O329" s="150">
        <v>72173041</v>
      </c>
      <c r="P329" s="6">
        <v>100</v>
      </c>
    </row>
    <row r="330" spans="1:16">
      <c r="A330" s="747">
        <v>1220302800</v>
      </c>
      <c r="B330" s="343">
        <f>VLOOKUP($A330,'6.1. Druty niest. pod topnik'!$A$4:$M$216,11,FALSE)</f>
        <v>29.696666666666665</v>
      </c>
      <c r="C330" s="343">
        <f>VLOOKUP($A330,'6.1. Druty niest. pod topnik'!$A$4:$M$216,10,FALSE)</f>
        <v>890.9</v>
      </c>
      <c r="D330" s="343">
        <v>0</v>
      </c>
      <c r="E330" s="343">
        <v>29.696666666666665</v>
      </c>
      <c r="F330" s="343">
        <v>890.9</v>
      </c>
      <c r="G330" s="1030">
        <v>0</v>
      </c>
      <c r="H330" s="471" t="s">
        <v>1388</v>
      </c>
      <c r="I330" s="683">
        <v>209</v>
      </c>
      <c r="J330" s="608" t="s">
        <v>2874</v>
      </c>
      <c r="K330" s="447">
        <v>30</v>
      </c>
      <c r="L330" s="561" t="s">
        <v>1389</v>
      </c>
      <c r="N330" s="2055">
        <f>'Spis treści'!$D$69/100</f>
        <v>0</v>
      </c>
      <c r="O330" s="150">
        <v>72173041</v>
      </c>
      <c r="P330" s="6">
        <v>30</v>
      </c>
    </row>
    <row r="331" spans="1:16">
      <c r="A331" s="747">
        <v>1220305200</v>
      </c>
      <c r="B331" s="343">
        <f>VLOOKUP($A331,'6.1. Druty niest. pod topnik'!$A$4:$M$216,11,FALSE)</f>
        <v>27.4468</v>
      </c>
      <c r="C331" s="343">
        <f>VLOOKUP($A331,'6.1. Druty niest. pod topnik'!$A$4:$M$216,10,FALSE)</f>
        <v>2744.68</v>
      </c>
      <c r="D331" s="343">
        <v>0</v>
      </c>
      <c r="E331" s="343">
        <v>27.4468</v>
      </c>
      <c r="F331" s="343">
        <v>2744.68</v>
      </c>
      <c r="G331" s="1030">
        <v>0</v>
      </c>
      <c r="H331" s="471" t="s">
        <v>1390</v>
      </c>
      <c r="I331" s="683">
        <v>209</v>
      </c>
      <c r="J331" s="608" t="s">
        <v>2874</v>
      </c>
      <c r="K331" s="447">
        <v>100</v>
      </c>
      <c r="L331" s="561" t="s">
        <v>1391</v>
      </c>
      <c r="N331" s="2055">
        <f>'Spis treści'!$D$69/100</f>
        <v>0</v>
      </c>
      <c r="O331" s="150">
        <v>72173041</v>
      </c>
      <c r="P331" s="6">
        <v>100</v>
      </c>
    </row>
    <row r="332" spans="1:16">
      <c r="A332" s="747">
        <v>1220322800</v>
      </c>
      <c r="B332" s="343">
        <f>VLOOKUP($A332,'6.1. Druty niest. pod topnik'!$A$4:$M$216,11,FALSE)</f>
        <v>29.233999999999998</v>
      </c>
      <c r="C332" s="343">
        <f>VLOOKUP($A332,'6.1. Druty niest. pod topnik'!$A$4:$M$216,10,FALSE)</f>
        <v>877.02</v>
      </c>
      <c r="D332" s="343">
        <v>0</v>
      </c>
      <c r="E332" s="343">
        <v>29.233999999999998</v>
      </c>
      <c r="F332" s="343">
        <v>877.02</v>
      </c>
      <c r="G332" s="1030">
        <v>0</v>
      </c>
      <c r="H332" s="556" t="s">
        <v>3018</v>
      </c>
      <c r="I332" s="683">
        <v>209</v>
      </c>
      <c r="J332" s="608" t="s">
        <v>2874</v>
      </c>
      <c r="K332" s="447">
        <v>30</v>
      </c>
      <c r="L332" s="561" t="s">
        <v>3122</v>
      </c>
      <c r="N332" s="2055">
        <f>'Spis treści'!$D$69/100</f>
        <v>0</v>
      </c>
      <c r="O332" s="150">
        <v>72173041</v>
      </c>
      <c r="P332" s="6">
        <v>30</v>
      </c>
    </row>
    <row r="333" spans="1:16">
      <c r="A333" s="747">
        <v>1220402800</v>
      </c>
      <c r="B333" s="343">
        <f>VLOOKUP($A333,'6.1. Druty niest. pod topnik'!$A$4:$M$216,11,FALSE)</f>
        <v>28.393999999999998</v>
      </c>
      <c r="C333" s="343">
        <f>VLOOKUP($A333,'6.1. Druty niest. pod topnik'!$A$4:$M$216,10,FALSE)</f>
        <v>851.81999999999994</v>
      </c>
      <c r="D333" s="343">
        <v>0</v>
      </c>
      <c r="E333" s="343">
        <v>28.393999999999998</v>
      </c>
      <c r="F333" s="343">
        <v>851.81999999999994</v>
      </c>
      <c r="G333" s="1030">
        <v>0</v>
      </c>
      <c r="H333" s="471" t="s">
        <v>1392</v>
      </c>
      <c r="I333" s="683">
        <v>209</v>
      </c>
      <c r="J333" s="608" t="s">
        <v>2874</v>
      </c>
      <c r="K333" s="447">
        <v>30</v>
      </c>
      <c r="L333" s="561" t="s">
        <v>1393</v>
      </c>
      <c r="N333" s="2055">
        <f>'Spis treści'!$D$69/100</f>
        <v>0</v>
      </c>
      <c r="O333" s="150">
        <v>72173041</v>
      </c>
      <c r="P333" s="6">
        <v>30</v>
      </c>
    </row>
    <row r="334" spans="1:16">
      <c r="A334" s="747">
        <v>1220502800</v>
      </c>
      <c r="B334" s="343">
        <f>VLOOKUP($A334,'6.1. Druty niest. pod topnik'!$A$4:$M$216,11,FALSE)</f>
        <v>28.597666666666662</v>
      </c>
      <c r="C334" s="343">
        <f>VLOOKUP($A334,'6.1. Druty niest. pod topnik'!$A$4:$M$216,10,FALSE)</f>
        <v>857.92999999999984</v>
      </c>
      <c r="D334" s="343">
        <v>0</v>
      </c>
      <c r="E334" s="343">
        <v>28.597666666666662</v>
      </c>
      <c r="F334" s="343">
        <v>857.92999999999984</v>
      </c>
      <c r="G334" s="1030">
        <v>0</v>
      </c>
      <c r="H334" s="471" t="s">
        <v>1394</v>
      </c>
      <c r="I334" s="683">
        <v>209</v>
      </c>
      <c r="J334" s="608" t="s">
        <v>2875</v>
      </c>
      <c r="K334" s="447">
        <v>900</v>
      </c>
      <c r="L334" s="561" t="s">
        <v>1395</v>
      </c>
      <c r="N334" s="2055">
        <f>'Spis treści'!$D$69/100</f>
        <v>0</v>
      </c>
      <c r="O334" s="150">
        <v>72173041</v>
      </c>
      <c r="P334" s="6">
        <v>30</v>
      </c>
    </row>
    <row r="335" spans="1:16">
      <c r="A335" s="747">
        <v>1222202800</v>
      </c>
      <c r="B335" s="343">
        <f>VLOOKUP($A335,'6.1. Druty niest. pod topnik'!$A$4:$M$216,11,FALSE)</f>
        <v>31.466333333333335</v>
      </c>
      <c r="C335" s="343">
        <f>VLOOKUP($A335,'6.1. Druty niest. pod topnik'!$A$4:$M$216,10,FALSE)</f>
        <v>943.99</v>
      </c>
      <c r="D335" s="343">
        <v>0</v>
      </c>
      <c r="E335" s="343">
        <v>31.466333333333335</v>
      </c>
      <c r="F335" s="343">
        <v>943.99</v>
      </c>
      <c r="G335" s="1030">
        <v>0</v>
      </c>
      <c r="H335" s="471" t="s">
        <v>1396</v>
      </c>
      <c r="I335" s="683">
        <v>209</v>
      </c>
      <c r="J335" s="608" t="s">
        <v>2874</v>
      </c>
      <c r="K335" s="447">
        <v>30</v>
      </c>
      <c r="L335" s="561" t="s">
        <v>1397</v>
      </c>
      <c r="N335" s="2055">
        <f>'Spis treści'!$D$69/100</f>
        <v>0</v>
      </c>
      <c r="O335" s="150">
        <v>72173041</v>
      </c>
      <c r="P335" s="6">
        <v>30</v>
      </c>
    </row>
    <row r="336" spans="1:16">
      <c r="A336" s="747">
        <v>1222252800</v>
      </c>
      <c r="B336" s="343">
        <f>VLOOKUP($A336,'6.1. Druty niest. pod topnik'!$A$4:$M$216,11,FALSE)</f>
        <v>31.324666666666666</v>
      </c>
      <c r="C336" s="343">
        <f>VLOOKUP($A336,'6.1. Druty niest. pod topnik'!$A$4:$M$216,10,FALSE)</f>
        <v>939.74</v>
      </c>
      <c r="D336" s="343">
        <v>0</v>
      </c>
      <c r="E336" s="343">
        <v>31.324666666666666</v>
      </c>
      <c r="F336" s="343">
        <v>939.74</v>
      </c>
      <c r="G336" s="1030">
        <v>0</v>
      </c>
      <c r="H336" s="471" t="s">
        <v>1398</v>
      </c>
      <c r="I336" s="683">
        <v>209</v>
      </c>
      <c r="J336" s="608" t="s">
        <v>2874</v>
      </c>
      <c r="K336" s="447">
        <v>30</v>
      </c>
      <c r="L336" s="561" t="s">
        <v>1399</v>
      </c>
      <c r="N336" s="2055">
        <f>'Spis treści'!$D$69/100</f>
        <v>0</v>
      </c>
      <c r="O336" s="150">
        <v>72173041</v>
      </c>
      <c r="P336" s="6">
        <v>30</v>
      </c>
    </row>
    <row r="337" spans="1:16">
      <c r="A337" s="747">
        <v>1222302800</v>
      </c>
      <c r="B337" s="343">
        <f>VLOOKUP($A337,'6.1. Druty niest. pod topnik'!$A$4:$M$216,11,FALSE)</f>
        <v>30.001999999999999</v>
      </c>
      <c r="C337" s="343">
        <f>VLOOKUP($A337,'6.1. Druty niest. pod topnik'!$A$4:$M$216,10,FALSE)</f>
        <v>900.06</v>
      </c>
      <c r="D337" s="343">
        <v>0</v>
      </c>
      <c r="E337" s="343">
        <v>30.001999999999999</v>
      </c>
      <c r="F337" s="343">
        <v>900.06</v>
      </c>
      <c r="G337" s="1030">
        <v>0</v>
      </c>
      <c r="H337" s="471" t="s">
        <v>1400</v>
      </c>
      <c r="I337" s="683">
        <v>209</v>
      </c>
      <c r="J337" s="608" t="s">
        <v>2874</v>
      </c>
      <c r="K337" s="447">
        <v>30</v>
      </c>
      <c r="L337" s="561" t="s">
        <v>1401</v>
      </c>
      <c r="N337" s="2055">
        <f>'Spis treści'!$D$69/100</f>
        <v>0</v>
      </c>
      <c r="O337" s="150">
        <v>72173041</v>
      </c>
      <c r="P337" s="6">
        <v>30</v>
      </c>
    </row>
    <row r="338" spans="1:16">
      <c r="A338" s="747">
        <v>1222322800</v>
      </c>
      <c r="B338" s="343">
        <f>VLOOKUP($A338,'6.1. Druty niest. pod topnik'!$A$4:$M$216,11,FALSE)</f>
        <v>29.656333333333336</v>
      </c>
      <c r="C338" s="343">
        <f>VLOOKUP($A338,'6.1. Druty niest. pod topnik'!$A$4:$M$216,10,FALSE)</f>
        <v>889.69</v>
      </c>
      <c r="D338" s="343">
        <v>0</v>
      </c>
      <c r="E338" s="343">
        <v>29.656333333333336</v>
      </c>
      <c r="F338" s="343">
        <v>889.69</v>
      </c>
      <c r="G338" s="1030">
        <v>0</v>
      </c>
      <c r="H338" s="556" t="s">
        <v>3019</v>
      </c>
      <c r="I338" s="683">
        <v>209</v>
      </c>
      <c r="J338" s="608" t="s">
        <v>2874</v>
      </c>
      <c r="K338" s="447">
        <v>30</v>
      </c>
      <c r="L338" s="561" t="s">
        <v>3020</v>
      </c>
      <c r="N338" s="2055">
        <f>'Spis treści'!$D$69/100</f>
        <v>0</v>
      </c>
      <c r="O338" s="150">
        <v>72173041</v>
      </c>
      <c r="P338" s="6">
        <v>30</v>
      </c>
    </row>
    <row r="339" spans="1:16">
      <c r="A339" s="747">
        <v>1222402800</v>
      </c>
      <c r="B339" s="343">
        <f>VLOOKUP($A339,'6.1. Druty niest. pod topnik'!$A$4:$M$216,11,FALSE)</f>
        <v>28.840999999999998</v>
      </c>
      <c r="C339" s="343">
        <f>VLOOKUP($A339,'6.1. Druty niest. pod topnik'!$A$4:$M$216,10,FALSE)</f>
        <v>865.2299999999999</v>
      </c>
      <c r="D339" s="343">
        <v>0</v>
      </c>
      <c r="E339" s="343">
        <v>28.840999999999998</v>
      </c>
      <c r="F339" s="343">
        <v>865.2299999999999</v>
      </c>
      <c r="G339" s="1030">
        <v>0</v>
      </c>
      <c r="H339" s="471" t="s">
        <v>1402</v>
      </c>
      <c r="I339" s="683">
        <v>209</v>
      </c>
      <c r="J339" s="608" t="s">
        <v>2874</v>
      </c>
      <c r="K339" s="447">
        <v>30</v>
      </c>
      <c r="L339" s="561" t="s">
        <v>1403</v>
      </c>
      <c r="N339" s="2055">
        <f>'Spis treści'!$D$69/100</f>
        <v>0</v>
      </c>
      <c r="O339" s="150">
        <v>72173041</v>
      </c>
      <c r="P339" s="6">
        <v>30</v>
      </c>
    </row>
    <row r="340" spans="1:16">
      <c r="A340" s="747">
        <v>1222405200</v>
      </c>
      <c r="B340" s="343">
        <f>VLOOKUP($A340,'6.1. Druty niest. pod topnik'!$A$4:$M$216,11,FALSE)</f>
        <v>28.5169</v>
      </c>
      <c r="C340" s="343">
        <f>VLOOKUP($A340,'6.1. Druty niest. pod topnik'!$A$4:$M$216,10,FALSE)</f>
        <v>2851.69</v>
      </c>
      <c r="D340" s="343">
        <v>0</v>
      </c>
      <c r="E340" s="343">
        <v>28.5169</v>
      </c>
      <c r="F340" s="343">
        <v>2851.69</v>
      </c>
      <c r="G340" s="1030">
        <v>0</v>
      </c>
      <c r="H340" s="471" t="s">
        <v>3057</v>
      </c>
      <c r="I340" s="683">
        <v>209</v>
      </c>
      <c r="J340" s="608" t="s">
        <v>2874</v>
      </c>
      <c r="K340" s="447">
        <v>100</v>
      </c>
      <c r="L340" s="561" t="s">
        <v>3058</v>
      </c>
      <c r="N340" s="2055">
        <f>'Spis treści'!$D$69/100</f>
        <v>0</v>
      </c>
      <c r="O340" s="150">
        <v>72173041</v>
      </c>
      <c r="P340" s="6">
        <v>100</v>
      </c>
    </row>
    <row r="341" spans="1:16">
      <c r="A341" s="747">
        <v>1230252810</v>
      </c>
      <c r="B341" s="343">
        <f>VLOOKUP($A341,'6.1. Druty niest. pod topnik'!$A$4:$M$216,11,FALSE)</f>
        <v>30.561599999999999</v>
      </c>
      <c r="C341" s="343">
        <f>VLOOKUP($A341,'6.1. Druty niest. pod topnik'!$A$4:$M$216,10,FALSE)</f>
        <v>764.04</v>
      </c>
      <c r="D341" s="343">
        <v>0</v>
      </c>
      <c r="E341" s="343">
        <v>30.561599999999999</v>
      </c>
      <c r="F341" s="343">
        <v>764.04</v>
      </c>
      <c r="G341" s="1030">
        <v>0</v>
      </c>
      <c r="H341" s="471" t="s">
        <v>3509</v>
      </c>
      <c r="I341" s="683">
        <v>209</v>
      </c>
      <c r="J341" s="608" t="s">
        <v>2875</v>
      </c>
      <c r="K341" s="447">
        <v>750</v>
      </c>
      <c r="L341" s="561" t="s">
        <v>3516</v>
      </c>
      <c r="N341" s="2055">
        <f>'Spis treści'!$D$69/100</f>
        <v>0</v>
      </c>
      <c r="O341" s="150">
        <v>72173041</v>
      </c>
      <c r="P341" s="6">
        <v>25</v>
      </c>
    </row>
    <row r="342" spans="1:16">
      <c r="A342" s="747">
        <v>1230302800</v>
      </c>
      <c r="B342" s="343">
        <f>VLOOKUP($A342,'6.1. Druty niest. pod topnik'!$A$4:$M$216,11,FALSE)</f>
        <v>32.175999999999995</v>
      </c>
      <c r="C342" s="343">
        <f>VLOOKUP($A342,'6.1. Druty niest. pod topnik'!$A$4:$M$216,10,FALSE)</f>
        <v>965.27999999999986</v>
      </c>
      <c r="D342" s="343">
        <v>0</v>
      </c>
      <c r="E342" s="343">
        <v>32.175999999999995</v>
      </c>
      <c r="F342" s="343">
        <v>965.27999999999986</v>
      </c>
      <c r="G342" s="1030">
        <v>0</v>
      </c>
      <c r="H342" s="471" t="s">
        <v>1416</v>
      </c>
      <c r="I342" s="683">
        <v>209</v>
      </c>
      <c r="J342" s="608" t="s">
        <v>2875</v>
      </c>
      <c r="K342" s="447">
        <v>900</v>
      </c>
      <c r="L342" s="561" t="s">
        <v>1417</v>
      </c>
      <c r="N342" s="2055">
        <f>'Spis treści'!$D$69/100</f>
        <v>0</v>
      </c>
      <c r="O342" s="150">
        <v>72173041</v>
      </c>
      <c r="P342" s="6">
        <v>30</v>
      </c>
    </row>
    <row r="343" spans="1:16">
      <c r="A343" s="747">
        <v>1230402800</v>
      </c>
      <c r="B343" s="343">
        <f>VLOOKUP($A343,'6.1. Druty niest. pod topnik'!$A$4:$M$216,11,FALSE)</f>
        <v>32.01</v>
      </c>
      <c r="C343" s="343">
        <f>VLOOKUP($A343,'6.1. Druty niest. pod topnik'!$A$4:$M$216,10,FALSE)</f>
        <v>960.3</v>
      </c>
      <c r="D343" s="343">
        <v>0</v>
      </c>
      <c r="E343" s="343">
        <v>32.01</v>
      </c>
      <c r="F343" s="343">
        <v>960.3</v>
      </c>
      <c r="G343" s="1030">
        <v>0</v>
      </c>
      <c r="H343" s="471" t="s">
        <v>1418</v>
      </c>
      <c r="I343" s="683">
        <v>209</v>
      </c>
      <c r="J343" s="608" t="s">
        <v>2875</v>
      </c>
      <c r="K343" s="447">
        <v>900</v>
      </c>
      <c r="L343" s="561" t="s">
        <v>1419</v>
      </c>
      <c r="N343" s="2055">
        <f>'Spis treści'!$D$69/100</f>
        <v>0</v>
      </c>
      <c r="O343" s="150">
        <v>72173041</v>
      </c>
      <c r="P343" s="6">
        <v>30</v>
      </c>
    </row>
    <row r="344" spans="1:16">
      <c r="A344" s="747">
        <v>1232252800</v>
      </c>
      <c r="B344" s="343">
        <f>VLOOKUP($A344,'6.1. Druty niest. pod topnik'!$A$4:$M$216,11,FALSE)</f>
        <v>30.185666666666666</v>
      </c>
      <c r="C344" s="343">
        <f>VLOOKUP($A344,'6.1. Druty niest. pod topnik'!$A$4:$M$216,10,FALSE)</f>
        <v>905.56999999999994</v>
      </c>
      <c r="D344" s="343">
        <v>0</v>
      </c>
      <c r="E344" s="343">
        <v>30.185666666666666</v>
      </c>
      <c r="F344" s="343">
        <v>905.56999999999994</v>
      </c>
      <c r="G344" s="1030">
        <v>0</v>
      </c>
      <c r="H344" s="471" t="s">
        <v>2723</v>
      </c>
      <c r="I344" s="683">
        <v>209</v>
      </c>
      <c r="J344" s="608" t="s">
        <v>2874</v>
      </c>
      <c r="K344" s="447">
        <v>30</v>
      </c>
      <c r="L344" s="561" t="s">
        <v>2785</v>
      </c>
      <c r="N344" s="2055">
        <f>'Spis treści'!$D$69/100</f>
        <v>0</v>
      </c>
      <c r="O344" s="150">
        <v>72292000</v>
      </c>
      <c r="P344" s="6">
        <v>30</v>
      </c>
    </row>
    <row r="345" spans="1:16">
      <c r="A345" s="747">
        <v>1232302800</v>
      </c>
      <c r="B345" s="343">
        <f>VLOOKUP($A345,'6.1. Druty niest. pod topnik'!$A$4:$M$216,11,FALSE)</f>
        <v>29.126666666666665</v>
      </c>
      <c r="C345" s="343">
        <f>VLOOKUP($A345,'6.1. Druty niest. pod topnik'!$A$4:$M$216,10,FALSE)</f>
        <v>873.8</v>
      </c>
      <c r="D345" s="343">
        <v>0</v>
      </c>
      <c r="E345" s="343">
        <v>29.126666666666665</v>
      </c>
      <c r="F345" s="343">
        <v>873.8</v>
      </c>
      <c r="G345" s="1030">
        <v>0</v>
      </c>
      <c r="H345" s="471" t="s">
        <v>1420</v>
      </c>
      <c r="I345" s="683">
        <v>209</v>
      </c>
      <c r="J345" s="608" t="s">
        <v>2874</v>
      </c>
      <c r="K345" s="447">
        <v>30</v>
      </c>
      <c r="L345" s="561" t="s">
        <v>1421</v>
      </c>
      <c r="N345" s="2055">
        <f>'Spis treści'!$D$69/100</f>
        <v>0</v>
      </c>
      <c r="O345" s="150">
        <v>72292000</v>
      </c>
      <c r="P345" s="6">
        <v>30</v>
      </c>
    </row>
    <row r="346" spans="1:16">
      <c r="A346" s="747">
        <v>1232322800</v>
      </c>
      <c r="B346" s="343">
        <f>VLOOKUP($A346,'6.1. Druty niest. pod topnik'!$A$4:$M$216,11,FALSE)</f>
        <v>29.577999999999999</v>
      </c>
      <c r="C346" s="343">
        <f>VLOOKUP($A346,'6.1. Druty niest. pod topnik'!$A$4:$M$216,10,FALSE)</f>
        <v>887.34</v>
      </c>
      <c r="D346" s="343">
        <v>0</v>
      </c>
      <c r="E346" s="343">
        <v>29.577999999999999</v>
      </c>
      <c r="F346" s="343">
        <v>887.34</v>
      </c>
      <c r="G346" s="1030">
        <v>0</v>
      </c>
      <c r="H346" s="471" t="s">
        <v>1422</v>
      </c>
      <c r="I346" s="683">
        <v>209</v>
      </c>
      <c r="J346" s="608" t="s">
        <v>2874</v>
      </c>
      <c r="K346" s="447">
        <v>30</v>
      </c>
      <c r="L346" s="561" t="s">
        <v>1423</v>
      </c>
      <c r="N346" s="2055">
        <f>'Spis treści'!$D$69/100</f>
        <v>0</v>
      </c>
      <c r="O346" s="150">
        <v>72299090</v>
      </c>
      <c r="P346" s="6">
        <v>30</v>
      </c>
    </row>
    <row r="347" spans="1:16">
      <c r="A347" s="747">
        <v>1232402800</v>
      </c>
      <c r="B347" s="343">
        <f>VLOOKUP($A347,'6.1. Druty niest. pod topnik'!$A$4:$M$216,11,FALSE)</f>
        <v>28.088666666666661</v>
      </c>
      <c r="C347" s="343">
        <f>VLOOKUP($A347,'6.1. Druty niest. pod topnik'!$A$4:$M$216,10,FALSE)</f>
        <v>842.65999999999985</v>
      </c>
      <c r="D347" s="343">
        <v>0</v>
      </c>
      <c r="E347" s="343">
        <v>28.088666666666661</v>
      </c>
      <c r="F347" s="343">
        <v>842.65999999999985</v>
      </c>
      <c r="G347" s="1030">
        <v>0</v>
      </c>
      <c r="H347" s="471" t="s">
        <v>2724</v>
      </c>
      <c r="I347" s="683">
        <v>209</v>
      </c>
      <c r="J347" s="608" t="s">
        <v>2874</v>
      </c>
      <c r="K347" s="447">
        <v>30</v>
      </c>
      <c r="L347" s="561" t="s">
        <v>2786</v>
      </c>
      <c r="N347" s="2055">
        <f>'Spis treści'!$D$69/100</f>
        <v>0</v>
      </c>
      <c r="O347" s="150">
        <v>72299090</v>
      </c>
      <c r="P347" s="6">
        <v>30</v>
      </c>
    </row>
    <row r="348" spans="1:16">
      <c r="A348" s="747">
        <v>1224202800</v>
      </c>
      <c r="B348" s="343">
        <f>VLOOKUP($A348,'6.1. Druty niest. pod topnik'!$A$4:$M$216,11,FALSE)</f>
        <v>35.18</v>
      </c>
      <c r="C348" s="343">
        <f>VLOOKUP($A348,'6.1. Druty niest. pod topnik'!$A$4:$M$216,10,FALSE)</f>
        <v>1055.4000000000001</v>
      </c>
      <c r="D348" s="343">
        <v>0</v>
      </c>
      <c r="E348" s="343">
        <v>35.18</v>
      </c>
      <c r="F348" s="343">
        <v>1055.4000000000001</v>
      </c>
      <c r="G348" s="1030">
        <v>0</v>
      </c>
      <c r="H348" s="471" t="s">
        <v>1404</v>
      </c>
      <c r="I348" s="683">
        <v>210</v>
      </c>
      <c r="J348" s="608" t="s">
        <v>2874</v>
      </c>
      <c r="K348" s="447">
        <v>30</v>
      </c>
      <c r="L348" s="561" t="s">
        <v>1405</v>
      </c>
      <c r="N348" s="2055">
        <f>'Spis treści'!$D$69/100</f>
        <v>0</v>
      </c>
      <c r="O348" s="150">
        <v>72299090</v>
      </c>
      <c r="P348" s="6">
        <v>30</v>
      </c>
    </row>
    <row r="349" spans="1:16">
      <c r="A349" s="747">
        <v>1224209420</v>
      </c>
      <c r="B349" s="343">
        <f>VLOOKUP($A349,'6.1. Druty niest. pod topnik'!$A$4:$M$216,11,FALSE)</f>
        <v>34.141355555555556</v>
      </c>
      <c r="C349" s="343">
        <f>VLOOKUP($A349,'6.1. Druty niest. pod topnik'!$A$4:$M$216,10,FALSE)</f>
        <v>15363.61</v>
      </c>
      <c r="D349" s="343">
        <v>0</v>
      </c>
      <c r="E349" s="343">
        <v>34.141355555555556</v>
      </c>
      <c r="F349" s="343">
        <v>15363.61</v>
      </c>
      <c r="G349" s="1030">
        <v>0</v>
      </c>
      <c r="H349" s="471" t="s">
        <v>1406</v>
      </c>
      <c r="I349" s="683">
        <v>210</v>
      </c>
      <c r="J349" s="608" t="s">
        <v>2874</v>
      </c>
      <c r="K349" s="447">
        <v>450</v>
      </c>
      <c r="L349" s="561" t="s">
        <v>1407</v>
      </c>
      <c r="N349" s="2055">
        <f>'Spis treści'!$D$69/100</f>
        <v>0</v>
      </c>
      <c r="O349" s="150">
        <v>72299090</v>
      </c>
      <c r="P349" s="6">
        <v>450</v>
      </c>
    </row>
    <row r="350" spans="1:16">
      <c r="A350" s="747">
        <v>1224252800</v>
      </c>
      <c r="B350" s="343">
        <f>VLOOKUP($A350,'6.1. Druty niest. pod topnik'!$A$4:$M$216,11,FALSE)</f>
        <v>34.529999999999994</v>
      </c>
      <c r="C350" s="343">
        <f>VLOOKUP($A350,'6.1. Druty niest. pod topnik'!$A$4:$M$216,10,FALSE)</f>
        <v>1035.8999999999999</v>
      </c>
      <c r="D350" s="343">
        <v>0</v>
      </c>
      <c r="E350" s="343">
        <v>34.529999999999994</v>
      </c>
      <c r="F350" s="343">
        <v>1035.8999999999999</v>
      </c>
      <c r="G350" s="1030">
        <v>0</v>
      </c>
      <c r="H350" s="471" t="s">
        <v>1408</v>
      </c>
      <c r="I350" s="683">
        <v>210</v>
      </c>
      <c r="J350" s="608" t="s">
        <v>2874</v>
      </c>
      <c r="K350" s="447">
        <v>30</v>
      </c>
      <c r="L350" s="561" t="s">
        <v>1409</v>
      </c>
      <c r="N350" s="2055">
        <f>'Spis treści'!$D$69/100</f>
        <v>0</v>
      </c>
      <c r="O350" s="150">
        <v>72299090</v>
      </c>
      <c r="P350" s="6">
        <v>30</v>
      </c>
    </row>
    <row r="351" spans="1:16">
      <c r="A351" s="747">
        <v>1224302800</v>
      </c>
      <c r="B351" s="343">
        <f>VLOOKUP($A351,'6.1. Druty niest. pod topnik'!$A$4:$M$216,11,FALSE)</f>
        <v>33.43633333333333</v>
      </c>
      <c r="C351" s="343">
        <f>VLOOKUP($A351,'6.1. Druty niest. pod topnik'!$A$4:$M$216,10,FALSE)</f>
        <v>1003.0899999999999</v>
      </c>
      <c r="D351" s="343">
        <v>0</v>
      </c>
      <c r="E351" s="343">
        <v>33.43633333333333</v>
      </c>
      <c r="F351" s="343">
        <v>1003.0899999999999</v>
      </c>
      <c r="G351" s="1030">
        <v>0</v>
      </c>
      <c r="H351" s="471" t="s">
        <v>1410</v>
      </c>
      <c r="I351" s="683">
        <v>210</v>
      </c>
      <c r="J351" s="608" t="s">
        <v>2874</v>
      </c>
      <c r="K351" s="447">
        <v>30</v>
      </c>
      <c r="L351" s="561" t="s">
        <v>1411</v>
      </c>
      <c r="N351" s="2055">
        <f>'Spis treści'!$D$69/100</f>
        <v>0</v>
      </c>
      <c r="O351" s="150">
        <v>72299090</v>
      </c>
      <c r="P351" s="6">
        <v>30</v>
      </c>
    </row>
    <row r="352" spans="1:16">
      <c r="A352" s="747">
        <v>1224322800</v>
      </c>
      <c r="B352" s="343">
        <f>VLOOKUP($A352,'6.1. Druty niest. pod topnik'!$A$4:$M$216,11,FALSE)</f>
        <v>28.913666666666664</v>
      </c>
      <c r="C352" s="343">
        <f>VLOOKUP($A352,'6.1. Druty niest. pod topnik'!$A$4:$M$216,10,FALSE)</f>
        <v>867.41</v>
      </c>
      <c r="D352" s="343">
        <v>0</v>
      </c>
      <c r="E352" s="343">
        <v>28.913666666666664</v>
      </c>
      <c r="F352" s="343">
        <v>867.41</v>
      </c>
      <c r="G352" s="1030">
        <v>0</v>
      </c>
      <c r="H352" s="728" t="s">
        <v>5228</v>
      </c>
      <c r="I352" s="683">
        <v>210</v>
      </c>
      <c r="J352" s="608" t="s">
        <v>2874</v>
      </c>
      <c r="K352" s="447">
        <v>30</v>
      </c>
      <c r="L352" s="761" t="s">
        <v>5229</v>
      </c>
      <c r="N352" s="2055">
        <f>'Spis treści'!$D$69/100</f>
        <v>0</v>
      </c>
      <c r="O352" s="150">
        <v>72299090</v>
      </c>
      <c r="P352" s="6">
        <v>30</v>
      </c>
    </row>
    <row r="353" spans="1:16">
      <c r="A353" s="747">
        <v>1224402800</v>
      </c>
      <c r="B353" s="343">
        <f>VLOOKUP($A353,'6.1. Druty niest. pod topnik'!$A$4:$M$216,11,FALSE)</f>
        <v>32.231333333333332</v>
      </c>
      <c r="C353" s="343">
        <f>VLOOKUP($A353,'6.1. Druty niest. pod topnik'!$A$4:$M$216,10,FALSE)</f>
        <v>966.93999999999994</v>
      </c>
      <c r="D353" s="343">
        <v>0</v>
      </c>
      <c r="E353" s="343">
        <v>32.231333333333332</v>
      </c>
      <c r="F353" s="343">
        <v>966.93999999999994</v>
      </c>
      <c r="G353" s="1030">
        <v>0</v>
      </c>
      <c r="H353" s="471" t="s">
        <v>1412</v>
      </c>
      <c r="I353" s="683">
        <v>210</v>
      </c>
      <c r="J353" s="608" t="s">
        <v>2874</v>
      </c>
      <c r="K353" s="447">
        <v>30</v>
      </c>
      <c r="L353" s="561" t="s">
        <v>1413</v>
      </c>
      <c r="N353" s="2055">
        <f>'Spis treści'!$D$69/100</f>
        <v>0</v>
      </c>
      <c r="O353" s="150">
        <v>72299090</v>
      </c>
      <c r="P353" s="6">
        <v>30</v>
      </c>
    </row>
    <row r="354" spans="1:16">
      <c r="A354" s="747">
        <v>1224502800</v>
      </c>
      <c r="B354" s="343">
        <f>VLOOKUP($A354,'6.1. Druty niest. pod topnik'!$A$4:$M$216,11,FALSE)</f>
        <v>32.602999999999994</v>
      </c>
      <c r="C354" s="343">
        <f>VLOOKUP($A354,'6.1. Druty niest. pod topnik'!$A$4:$M$216,10,FALSE)</f>
        <v>978.08999999999992</v>
      </c>
      <c r="D354" s="343">
        <v>0</v>
      </c>
      <c r="E354" s="343">
        <v>32.602999999999994</v>
      </c>
      <c r="F354" s="343">
        <v>978.08999999999992</v>
      </c>
      <c r="G354" s="1030">
        <v>0</v>
      </c>
      <c r="H354" s="471" t="s">
        <v>1414</v>
      </c>
      <c r="I354" s="683">
        <v>210</v>
      </c>
      <c r="J354" s="608" t="s">
        <v>2875</v>
      </c>
      <c r="K354" s="447">
        <v>900</v>
      </c>
      <c r="L354" s="561" t="s">
        <v>1415</v>
      </c>
      <c r="N354" s="2055">
        <f>'Spis treści'!$D$69/100</f>
        <v>0</v>
      </c>
      <c r="O354" s="150">
        <v>72299090</v>
      </c>
      <c r="P354" s="6">
        <v>30</v>
      </c>
    </row>
    <row r="355" spans="1:16">
      <c r="A355" s="747">
        <v>1234252800</v>
      </c>
      <c r="B355" s="343">
        <f>VLOOKUP($A355,'6.1. Druty niest. pod topnik'!$A$4:$M$216,11,FALSE)</f>
        <v>34.945666666666661</v>
      </c>
      <c r="C355" s="343">
        <f>VLOOKUP($A355,'6.1. Druty niest. pod topnik'!$A$4:$M$216,10,FALSE)</f>
        <v>1048.3699999999999</v>
      </c>
      <c r="D355" s="343">
        <v>0</v>
      </c>
      <c r="E355" s="343">
        <v>34.945666666666661</v>
      </c>
      <c r="F355" s="343">
        <v>1048.3699999999999</v>
      </c>
      <c r="G355" s="1030">
        <v>0</v>
      </c>
      <c r="H355" s="728" t="s">
        <v>4251</v>
      </c>
      <c r="I355" s="683">
        <v>210</v>
      </c>
      <c r="J355" s="608" t="s">
        <v>2875</v>
      </c>
      <c r="K355" s="447">
        <v>900</v>
      </c>
      <c r="L355" s="561" t="s">
        <v>4252</v>
      </c>
      <c r="N355" s="2055">
        <f>'Spis treści'!$D$69/100</f>
        <v>0</v>
      </c>
      <c r="O355" s="150">
        <v>72299090</v>
      </c>
      <c r="P355" s="6">
        <v>30</v>
      </c>
    </row>
    <row r="356" spans="1:16">
      <c r="A356" s="747">
        <v>1234302800</v>
      </c>
      <c r="B356" s="343">
        <f>VLOOKUP($A356,'6.1. Druty niest. pod topnik'!$A$4:$M$216,11,FALSE)</f>
        <v>34.234999999999999</v>
      </c>
      <c r="C356" s="343">
        <f>VLOOKUP($A356,'6.1. Druty niest. pod topnik'!$A$4:$M$216,10,FALSE)</f>
        <v>1027.05</v>
      </c>
      <c r="D356" s="343">
        <v>0</v>
      </c>
      <c r="E356" s="343">
        <v>34.234999999999999</v>
      </c>
      <c r="F356" s="343">
        <v>1027.05</v>
      </c>
      <c r="G356" s="1030">
        <v>0</v>
      </c>
      <c r="H356" s="471" t="s">
        <v>1424</v>
      </c>
      <c r="I356" s="683">
        <v>210</v>
      </c>
      <c r="J356" s="608" t="s">
        <v>2874</v>
      </c>
      <c r="K356" s="447">
        <v>30</v>
      </c>
      <c r="L356" s="561" t="s">
        <v>1425</v>
      </c>
      <c r="N356" s="2055">
        <f>'Spis treści'!$D$69/100</f>
        <v>0</v>
      </c>
      <c r="O356" s="150">
        <v>72299090</v>
      </c>
      <c r="P356" s="6">
        <v>30</v>
      </c>
    </row>
    <row r="357" spans="1:16">
      <c r="A357" s="747">
        <v>1234402800</v>
      </c>
      <c r="B357" s="343">
        <f>VLOOKUP($A357,'6.1. Druty niest. pod topnik'!$A$4:$M$216,11,FALSE)</f>
        <v>33.085000000000001</v>
      </c>
      <c r="C357" s="343">
        <f>VLOOKUP($A357,'6.1. Druty niest. pod topnik'!$A$4:$M$216,10,FALSE)</f>
        <v>992.55</v>
      </c>
      <c r="D357" s="343">
        <v>0</v>
      </c>
      <c r="E357" s="343">
        <v>33.085000000000001</v>
      </c>
      <c r="F357" s="343">
        <v>992.55</v>
      </c>
      <c r="G357" s="1030">
        <v>0</v>
      </c>
      <c r="H357" s="471" t="s">
        <v>1426</v>
      </c>
      <c r="I357" s="683">
        <v>210</v>
      </c>
      <c r="J357" s="608" t="s">
        <v>2874</v>
      </c>
      <c r="K357" s="447">
        <v>30</v>
      </c>
      <c r="L357" s="561" t="s">
        <v>1427</v>
      </c>
      <c r="N357" s="2055">
        <f>'Spis treści'!$D$69/100</f>
        <v>0</v>
      </c>
      <c r="O357" s="150">
        <v>72299090</v>
      </c>
      <c r="P357" s="6">
        <v>30</v>
      </c>
    </row>
    <row r="358" spans="1:16">
      <c r="A358" s="747">
        <v>1324252800</v>
      </c>
      <c r="B358" s="343">
        <f>VLOOKUP($A358,'6.1. Druty niest. pod topnik'!$A$4:$M$216,11,FALSE)</f>
        <v>45.49666666666667</v>
      </c>
      <c r="C358" s="343">
        <f>VLOOKUP($A358,'6.1. Druty niest. pod topnik'!$A$4:$M$216,10,FALSE)</f>
        <v>1364.9</v>
      </c>
      <c r="D358" s="343">
        <v>0</v>
      </c>
      <c r="E358" s="343">
        <v>45.49666666666667</v>
      </c>
      <c r="F358" s="343">
        <v>1364.9</v>
      </c>
      <c r="G358" s="1030">
        <v>0</v>
      </c>
      <c r="H358" s="471" t="s">
        <v>3032</v>
      </c>
      <c r="I358" s="683">
        <v>210</v>
      </c>
      <c r="J358" s="608" t="s">
        <v>2874</v>
      </c>
      <c r="K358" s="447">
        <v>30</v>
      </c>
      <c r="L358" s="561" t="s">
        <v>3035</v>
      </c>
      <c r="N358" s="2055">
        <f>'Spis treści'!$D$69/100</f>
        <v>0</v>
      </c>
      <c r="O358" s="150">
        <v>72299090</v>
      </c>
      <c r="P358" s="6">
        <v>30</v>
      </c>
    </row>
    <row r="359" spans="1:16">
      <c r="A359" s="747">
        <v>1324322800</v>
      </c>
      <c r="B359" s="343">
        <f>VLOOKUP($A359,'6.1. Druty niest. pod topnik'!$A$4:$M$216,11,FALSE)</f>
        <v>44.781333333333329</v>
      </c>
      <c r="C359" s="343">
        <f>VLOOKUP($A359,'6.1. Druty niest. pod topnik'!$A$4:$M$216,10,FALSE)</f>
        <v>1343.4399999999998</v>
      </c>
      <c r="D359" s="343">
        <v>0</v>
      </c>
      <c r="E359" s="343">
        <v>44.781333333333329</v>
      </c>
      <c r="F359" s="343">
        <v>1343.4399999999998</v>
      </c>
      <c r="G359" s="1030">
        <v>0</v>
      </c>
      <c r="H359" s="471" t="s">
        <v>3033</v>
      </c>
      <c r="I359" s="683">
        <v>210</v>
      </c>
      <c r="J359" s="608" t="s">
        <v>2874</v>
      </c>
      <c r="K359" s="447">
        <v>30</v>
      </c>
      <c r="L359" s="561" t="s">
        <v>3036</v>
      </c>
      <c r="N359" s="2055">
        <f>'Spis treści'!$D$69/100</f>
        <v>0</v>
      </c>
      <c r="O359" s="150">
        <v>72299090</v>
      </c>
      <c r="P359" s="6">
        <v>30</v>
      </c>
    </row>
    <row r="360" spans="1:16">
      <c r="A360" s="747">
        <v>1324402800</v>
      </c>
      <c r="B360" s="343">
        <f>VLOOKUP($A360,'6.1. Druty niest. pod topnik'!$A$4:$M$216,11,FALSE)</f>
        <v>44.44766666666667</v>
      </c>
      <c r="C360" s="343">
        <f>VLOOKUP($A360,'6.1. Druty niest. pod topnik'!$A$4:$M$216,10,FALSE)</f>
        <v>1333.43</v>
      </c>
      <c r="D360" s="343">
        <v>0</v>
      </c>
      <c r="E360" s="343">
        <v>44.44766666666667</v>
      </c>
      <c r="F360" s="343">
        <v>1333.43</v>
      </c>
      <c r="G360" s="1030">
        <v>0</v>
      </c>
      <c r="H360" s="471" t="s">
        <v>3034</v>
      </c>
      <c r="I360" s="683">
        <v>210</v>
      </c>
      <c r="J360" s="608" t="s">
        <v>2874</v>
      </c>
      <c r="K360" s="447">
        <v>30</v>
      </c>
      <c r="L360" s="561" t="s">
        <v>3037</v>
      </c>
      <c r="N360" s="2055">
        <f>'Spis treści'!$D$69/100</f>
        <v>0</v>
      </c>
      <c r="O360" s="150">
        <v>72299090</v>
      </c>
      <c r="P360" s="6">
        <v>30</v>
      </c>
    </row>
    <row r="361" spans="1:16">
      <c r="A361" s="747">
        <v>1327252810</v>
      </c>
      <c r="B361" s="343">
        <f>VLOOKUP($A361,'6.1. Druty niest. pod topnik'!$A$4:$M$216,11,FALSE)</f>
        <v>51.793599999999998</v>
      </c>
      <c r="C361" s="343">
        <f>VLOOKUP($A361,'6.1. Druty niest. pod topnik'!$A$4:$M$216,10,FALSE)</f>
        <v>1294.8399999999999</v>
      </c>
      <c r="D361" s="343">
        <v>0</v>
      </c>
      <c r="E361" s="343">
        <v>51.793599999999998</v>
      </c>
      <c r="F361" s="343">
        <v>1294.8399999999999</v>
      </c>
      <c r="G361" s="1030">
        <v>0</v>
      </c>
      <c r="H361" s="471" t="s">
        <v>1465</v>
      </c>
      <c r="I361" s="683">
        <v>210</v>
      </c>
      <c r="J361" s="608" t="s">
        <v>2875</v>
      </c>
      <c r="K361" s="447">
        <v>750</v>
      </c>
      <c r="L361" s="561" t="s">
        <v>1466</v>
      </c>
      <c r="N361" s="2055">
        <f>'Spis treści'!$D$69/100</f>
        <v>0</v>
      </c>
      <c r="O361" s="150">
        <v>72299090</v>
      </c>
      <c r="P361" s="6">
        <v>25</v>
      </c>
    </row>
    <row r="362" spans="1:16">
      <c r="A362" s="747">
        <v>1327302800</v>
      </c>
      <c r="B362" s="343">
        <f>VLOOKUP($A362,'6.1. Druty niest. pod topnik'!$A$4:$M$216,11,FALSE)</f>
        <v>44.895666666666656</v>
      </c>
      <c r="C362" s="343">
        <f>VLOOKUP($A362,'6.1. Druty niest. pod topnik'!$A$4:$M$216,10,FALSE)</f>
        <v>1346.8699999999997</v>
      </c>
      <c r="D362" s="343">
        <v>0</v>
      </c>
      <c r="E362" s="343">
        <v>44.895666666666656</v>
      </c>
      <c r="F362" s="343">
        <v>1346.8699999999997</v>
      </c>
      <c r="G362" s="1030">
        <v>0</v>
      </c>
      <c r="H362" s="471" t="s">
        <v>2735</v>
      </c>
      <c r="I362" s="683">
        <v>210</v>
      </c>
      <c r="J362" s="608" t="s">
        <v>2874</v>
      </c>
      <c r="K362" s="447">
        <v>30</v>
      </c>
      <c r="L362" s="561" t="s">
        <v>2800</v>
      </c>
      <c r="N362" s="2055">
        <f>'Spis treści'!$D$69/100</f>
        <v>0</v>
      </c>
      <c r="O362" s="150">
        <v>72299090</v>
      </c>
      <c r="P362" s="6">
        <v>30</v>
      </c>
    </row>
    <row r="363" spans="1:16">
      <c r="A363" s="747">
        <v>1327402800</v>
      </c>
      <c r="B363" s="343">
        <f>VLOOKUP($A363,'6.1. Druty niest. pod topnik'!$A$4:$M$216,11,FALSE)</f>
        <v>43.783333333333324</v>
      </c>
      <c r="C363" s="343">
        <f>VLOOKUP($A363,'6.1. Druty niest. pod topnik'!$A$4:$M$216,10,FALSE)</f>
        <v>1313.4999999999998</v>
      </c>
      <c r="D363" s="343">
        <v>0</v>
      </c>
      <c r="E363" s="343">
        <v>43.783333333333324</v>
      </c>
      <c r="F363" s="343">
        <v>1313.4999999999998</v>
      </c>
      <c r="G363" s="1030">
        <v>0</v>
      </c>
      <c r="H363" s="471" t="s">
        <v>1467</v>
      </c>
      <c r="I363" s="683">
        <v>210</v>
      </c>
      <c r="J363" s="608" t="s">
        <v>2874</v>
      </c>
      <c r="K363" s="447">
        <v>30</v>
      </c>
      <c r="L363" s="561" t="s">
        <v>1468</v>
      </c>
      <c r="N363" s="2055">
        <f>'Spis treści'!$D$69/100</f>
        <v>0</v>
      </c>
      <c r="O363" s="150">
        <v>72299090</v>
      </c>
      <c r="P363" s="6">
        <v>30</v>
      </c>
    </row>
    <row r="364" spans="1:16">
      <c r="A364" s="747">
        <v>1333240300</v>
      </c>
      <c r="B364" s="343">
        <f>VLOOKUP($A364,'6.1. Druty niest. pod topnik'!$A$4:$M$216,11,FALSE)</f>
        <v>114.2</v>
      </c>
      <c r="C364" s="343">
        <f>VLOOKUP($A364,'6.1. Druty niest. pod topnik'!$A$4:$M$216,10,FALSE)</f>
        <v>2855</v>
      </c>
      <c r="D364" s="343">
        <v>0</v>
      </c>
      <c r="E364" s="343">
        <v>114.2</v>
      </c>
      <c r="F364" s="343">
        <v>2855</v>
      </c>
      <c r="G364" s="1030">
        <v>0</v>
      </c>
      <c r="H364" s="728" t="s">
        <v>5405</v>
      </c>
      <c r="I364" s="683">
        <v>210</v>
      </c>
      <c r="J364" s="608" t="s">
        <v>2875</v>
      </c>
      <c r="K364" s="447">
        <v>500</v>
      </c>
      <c r="L364" s="561" t="s">
        <v>5408</v>
      </c>
      <c r="N364" s="2055">
        <f>'Spis treści'!$D$69/100</f>
        <v>0</v>
      </c>
      <c r="O364" s="150">
        <v>72299090</v>
      </c>
      <c r="P364" s="6">
        <v>25</v>
      </c>
    </row>
    <row r="365" spans="1:16">
      <c r="A365" s="747">
        <v>1333320300</v>
      </c>
      <c r="B365" s="343">
        <f>VLOOKUP($A365,'6.1. Druty niest. pod topnik'!$A$4:$M$216,11,FALSE)</f>
        <v>107.8</v>
      </c>
      <c r="C365" s="343">
        <f>VLOOKUP($A365,'6.1. Druty niest. pod topnik'!$A$4:$M$216,10,FALSE)</f>
        <v>2695</v>
      </c>
      <c r="D365" s="343">
        <v>0</v>
      </c>
      <c r="E365" s="343">
        <v>107.8</v>
      </c>
      <c r="F365" s="343">
        <v>2695</v>
      </c>
      <c r="G365" s="1030">
        <v>0</v>
      </c>
      <c r="H365" s="728" t="s">
        <v>5406</v>
      </c>
      <c r="I365" s="683">
        <v>210</v>
      </c>
      <c r="J365" s="608" t="s">
        <v>2875</v>
      </c>
      <c r="K365" s="447">
        <v>500</v>
      </c>
      <c r="L365" s="561" t="s">
        <v>5408</v>
      </c>
      <c r="N365" s="2055">
        <f>'Spis treści'!$D$69/100</f>
        <v>0</v>
      </c>
      <c r="O365" s="150">
        <v>72299090</v>
      </c>
      <c r="P365" s="6">
        <v>25</v>
      </c>
    </row>
    <row r="366" spans="1:16">
      <c r="A366" s="747">
        <v>1333400300</v>
      </c>
      <c r="B366" s="343">
        <f>VLOOKUP($A366,'6.1. Druty niest. pod topnik'!$A$4:$M$216,11,FALSE)</f>
        <v>107.8</v>
      </c>
      <c r="C366" s="343">
        <f>VLOOKUP($A366,'6.1. Druty niest. pod topnik'!$A$4:$M$216,10,FALSE)</f>
        <v>2695</v>
      </c>
      <c r="D366" s="343">
        <v>0</v>
      </c>
      <c r="E366" s="343">
        <v>107.8</v>
      </c>
      <c r="F366" s="343">
        <v>2695</v>
      </c>
      <c r="G366" s="1030">
        <v>0</v>
      </c>
      <c r="H366" s="728" t="s">
        <v>5407</v>
      </c>
      <c r="I366" s="683">
        <v>210</v>
      </c>
      <c r="J366" s="608" t="s">
        <v>2875</v>
      </c>
      <c r="K366" s="447">
        <v>500</v>
      </c>
      <c r="L366" s="561" t="s">
        <v>5409</v>
      </c>
      <c r="N366" s="2055">
        <f>'Spis treści'!$D$69/100</f>
        <v>0</v>
      </c>
      <c r="O366" s="150">
        <v>72299090</v>
      </c>
      <c r="P366" s="6">
        <v>25</v>
      </c>
    </row>
    <row r="367" spans="1:16">
      <c r="A367" s="747">
        <v>1335240300</v>
      </c>
      <c r="B367" s="343">
        <f>VLOOKUP($A367,'6.1. Druty niest. pod topnik'!$A$4:$M$216,11,FALSE)</f>
        <v>270.2</v>
      </c>
      <c r="C367" s="343">
        <f>VLOOKUP($A367,'6.1. Druty niest. pod topnik'!$A$4:$M$216,10,FALSE)</f>
        <v>6755</v>
      </c>
      <c r="D367" s="343">
        <v>0</v>
      </c>
      <c r="E367" s="343">
        <v>270.2</v>
      </c>
      <c r="F367" s="343">
        <v>6755</v>
      </c>
      <c r="G367" s="1030">
        <v>0</v>
      </c>
      <c r="H367" s="728" t="s">
        <v>4495</v>
      </c>
      <c r="I367" s="683">
        <v>210</v>
      </c>
      <c r="J367" s="608" t="s">
        <v>2875</v>
      </c>
      <c r="K367" s="447">
        <v>500</v>
      </c>
      <c r="L367" s="561" t="s">
        <v>4497</v>
      </c>
      <c r="N367" s="2055">
        <f>'Spis treści'!$D$69/100</f>
        <v>0</v>
      </c>
      <c r="O367" s="150">
        <v>72299090</v>
      </c>
      <c r="P367" s="6">
        <v>25</v>
      </c>
    </row>
    <row r="368" spans="1:16">
      <c r="A368" s="747">
        <v>1335320300</v>
      </c>
      <c r="B368" s="343">
        <f>VLOOKUP($A368,'6.1. Druty niest. pod topnik'!$A$4:$M$216,11,FALSE)</f>
        <v>270.2</v>
      </c>
      <c r="C368" s="343">
        <f>VLOOKUP($A368,'6.1. Druty niest. pod topnik'!$A$4:$M$216,10,FALSE)</f>
        <v>6755</v>
      </c>
      <c r="D368" s="343">
        <v>0</v>
      </c>
      <c r="E368" s="343">
        <v>270.2</v>
      </c>
      <c r="F368" s="343">
        <v>6755</v>
      </c>
      <c r="G368" s="1030">
        <v>0</v>
      </c>
      <c r="H368" s="728" t="s">
        <v>4496</v>
      </c>
      <c r="I368" s="683">
        <v>210</v>
      </c>
      <c r="J368" s="608" t="s">
        <v>2875</v>
      </c>
      <c r="K368" s="447">
        <v>500</v>
      </c>
      <c r="L368" s="561" t="s">
        <v>4498</v>
      </c>
      <c r="N368" s="2055">
        <f>'Spis treści'!$D$69/100</f>
        <v>0</v>
      </c>
      <c r="O368" s="150">
        <v>72299090</v>
      </c>
      <c r="P368" s="6">
        <v>25</v>
      </c>
    </row>
    <row r="369" spans="1:16">
      <c r="A369" s="747">
        <v>1336252800</v>
      </c>
      <c r="B369" s="343">
        <f>VLOOKUP($A369,'6.1. Druty niest. pod topnik'!$A$4:$M$216,11,FALSE)</f>
        <v>39.125999999999998</v>
      </c>
      <c r="C369" s="343">
        <f>VLOOKUP($A369,'6.1. Druty niest. pod topnik'!$A$4:$M$216,10,FALSE)</f>
        <v>1173.78</v>
      </c>
      <c r="D369" s="343">
        <v>0</v>
      </c>
      <c r="E369" s="343">
        <v>39.125999999999998</v>
      </c>
      <c r="F369" s="343">
        <v>1173.78</v>
      </c>
      <c r="G369" s="1030">
        <v>0</v>
      </c>
      <c r="H369" s="471" t="s">
        <v>3510</v>
      </c>
      <c r="I369" s="683">
        <v>210</v>
      </c>
      <c r="J369" s="608" t="s">
        <v>2875</v>
      </c>
      <c r="K369" s="447">
        <v>900</v>
      </c>
      <c r="L369" s="561" t="s">
        <v>3517</v>
      </c>
      <c r="N369" s="2055">
        <f>'Spis treści'!$D$69/100</f>
        <v>0</v>
      </c>
      <c r="O369" s="150">
        <v>72299090</v>
      </c>
      <c r="P369" s="6">
        <v>30</v>
      </c>
    </row>
    <row r="370" spans="1:16">
      <c r="A370" s="747">
        <v>1336302800</v>
      </c>
      <c r="B370" s="343">
        <f>VLOOKUP($A370,'6.1. Druty niest. pod topnik'!$A$4:$M$216,11,FALSE)</f>
        <v>41.177</v>
      </c>
      <c r="C370" s="343">
        <f>VLOOKUP($A370,'6.1. Druty niest. pod topnik'!$A$4:$M$216,10,FALSE)</f>
        <v>1235.31</v>
      </c>
      <c r="D370" s="343">
        <v>0</v>
      </c>
      <c r="E370" s="343">
        <v>41.177</v>
      </c>
      <c r="F370" s="343">
        <v>1235.31</v>
      </c>
      <c r="G370" s="1030">
        <v>0</v>
      </c>
      <c r="H370" s="471" t="s">
        <v>3511</v>
      </c>
      <c r="I370" s="683">
        <v>210</v>
      </c>
      <c r="J370" s="608" t="s">
        <v>2874</v>
      </c>
      <c r="K370" s="447">
        <v>30</v>
      </c>
      <c r="L370" s="561" t="s">
        <v>3518</v>
      </c>
      <c r="N370" s="2055">
        <f>'Spis treści'!$D$69/100</f>
        <v>0</v>
      </c>
      <c r="O370" s="150">
        <v>72299090</v>
      </c>
      <c r="P370" s="6">
        <v>30</v>
      </c>
    </row>
    <row r="371" spans="1:16">
      <c r="A371" s="747">
        <v>1336402800</v>
      </c>
      <c r="B371" s="343">
        <f>VLOOKUP($A371,'6.1. Druty niest. pod topnik'!$A$4:$M$216,11,FALSE)</f>
        <v>40.341666666666669</v>
      </c>
      <c r="C371" s="343">
        <f>VLOOKUP($A371,'6.1. Druty niest. pod topnik'!$A$4:$M$216,10,FALSE)</f>
        <v>1210.25</v>
      </c>
      <c r="D371" s="343">
        <v>0</v>
      </c>
      <c r="E371" s="343">
        <v>40.341666666666669</v>
      </c>
      <c r="F371" s="343">
        <v>1210.25</v>
      </c>
      <c r="G371" s="1030">
        <v>0</v>
      </c>
      <c r="H371" s="471" t="s">
        <v>3512</v>
      </c>
      <c r="I371" s="683">
        <v>210</v>
      </c>
      <c r="J371" s="608" t="s">
        <v>2874</v>
      </c>
      <c r="K371" s="447">
        <v>30</v>
      </c>
      <c r="L371" s="561" t="s">
        <v>3519</v>
      </c>
      <c r="N371" s="2055">
        <f>'Spis treści'!$D$69/100</f>
        <v>0</v>
      </c>
      <c r="O371" s="150">
        <v>72299090</v>
      </c>
      <c r="P371" s="6">
        <v>30</v>
      </c>
    </row>
    <row r="372" spans="1:16">
      <c r="A372" s="747">
        <v>1340252800</v>
      </c>
      <c r="B372" s="343">
        <f>VLOOKUP($A372,'6.1. Druty niest. pod topnik'!$A$4:$M$216,11,FALSE)</f>
        <v>48.033333333333324</v>
      </c>
      <c r="C372" s="343">
        <f>VLOOKUP($A372,'6.1. Druty niest. pod topnik'!$A$4:$M$216,10,FALSE)</f>
        <v>1440.9999999999998</v>
      </c>
      <c r="D372" s="343">
        <v>0</v>
      </c>
      <c r="E372" s="343">
        <v>48.033333333333324</v>
      </c>
      <c r="F372" s="343">
        <v>1440.9999999999998</v>
      </c>
      <c r="G372" s="1030">
        <v>0</v>
      </c>
      <c r="H372" s="471" t="s">
        <v>3513</v>
      </c>
      <c r="I372" s="683">
        <v>210</v>
      </c>
      <c r="J372" s="608" t="s">
        <v>2874</v>
      </c>
      <c r="K372" s="447">
        <v>30</v>
      </c>
      <c r="L372" s="561" t="s">
        <v>3520</v>
      </c>
      <c r="N372" s="2055">
        <f>'Spis treści'!$D$69/100</f>
        <v>0</v>
      </c>
      <c r="O372" s="150">
        <v>72299090</v>
      </c>
      <c r="P372" s="6">
        <v>30</v>
      </c>
    </row>
    <row r="373" spans="1:16">
      <c r="A373" s="747">
        <v>1340302800</v>
      </c>
      <c r="B373" s="343">
        <f>VLOOKUP($A373,'6.1. Druty niest. pod topnik'!$A$4:$M$216,11,FALSE)</f>
        <v>49.475999999999999</v>
      </c>
      <c r="C373" s="343">
        <f>VLOOKUP($A373,'6.1. Druty niest. pod topnik'!$A$4:$M$216,10,FALSE)</f>
        <v>1484.28</v>
      </c>
      <c r="D373" s="343">
        <v>0</v>
      </c>
      <c r="E373" s="343">
        <v>49.475999999999999</v>
      </c>
      <c r="F373" s="343">
        <v>1484.28</v>
      </c>
      <c r="G373" s="1030">
        <v>0</v>
      </c>
      <c r="H373" s="471" t="s">
        <v>2736</v>
      </c>
      <c r="I373" s="683">
        <v>210</v>
      </c>
      <c r="J373" s="608" t="s">
        <v>2874</v>
      </c>
      <c r="K373" s="447">
        <v>30</v>
      </c>
      <c r="L373" s="561" t="s">
        <v>2801</v>
      </c>
      <c r="N373" s="2055">
        <f>'Spis treści'!$D$69/100</f>
        <v>0</v>
      </c>
      <c r="O373" s="150">
        <v>72299090</v>
      </c>
      <c r="P373" s="6">
        <v>30</v>
      </c>
    </row>
    <row r="374" spans="1:16">
      <c r="A374" s="747">
        <v>1340402800</v>
      </c>
      <c r="B374" s="343">
        <f>VLOOKUP($A374,'6.1. Druty niest. pod topnik'!$A$4:$M$216,11,FALSE)</f>
        <v>47.30766666666667</v>
      </c>
      <c r="C374" s="343">
        <f>VLOOKUP($A374,'6.1. Druty niest. pod topnik'!$A$4:$M$216,10,FALSE)</f>
        <v>1419.23</v>
      </c>
      <c r="D374" s="343">
        <v>0</v>
      </c>
      <c r="E374" s="343">
        <v>47.30766666666667</v>
      </c>
      <c r="F374" s="343">
        <v>1419.23</v>
      </c>
      <c r="G374" s="1030">
        <v>0</v>
      </c>
      <c r="H374" s="471" t="s">
        <v>2737</v>
      </c>
      <c r="I374" s="683">
        <v>210</v>
      </c>
      <c r="J374" s="608" t="s">
        <v>2874</v>
      </c>
      <c r="K374" s="447">
        <v>30</v>
      </c>
      <c r="L374" s="561" t="s">
        <v>2802</v>
      </c>
      <c r="N374" s="2055">
        <f>'Spis treści'!$D$69/100</f>
        <v>0</v>
      </c>
      <c r="O374" s="150">
        <v>72299090</v>
      </c>
      <c r="P374" s="6">
        <v>30</v>
      </c>
    </row>
    <row r="375" spans="1:16">
      <c r="A375" s="747">
        <v>1343202800</v>
      </c>
      <c r="B375" s="343">
        <f>VLOOKUP($A375,'6.1. Druty niest. pod topnik'!$A$4:$M$216,11,FALSE)</f>
        <v>64.86666666666666</v>
      </c>
      <c r="C375" s="343">
        <f>VLOOKUP($A375,'6.1. Druty niest. pod topnik'!$A$4:$M$216,10,FALSE)</f>
        <v>1945.9999999999998</v>
      </c>
      <c r="D375" s="343">
        <v>0</v>
      </c>
      <c r="E375" s="343">
        <v>64.86666666666666</v>
      </c>
      <c r="F375" s="343">
        <v>1945.9999999999998</v>
      </c>
      <c r="G375" s="1030">
        <v>0</v>
      </c>
      <c r="H375" s="471" t="s">
        <v>3515</v>
      </c>
      <c r="I375" s="683">
        <v>210</v>
      </c>
      <c r="J375" s="608" t="s">
        <v>2875</v>
      </c>
      <c r="K375" s="447">
        <v>900</v>
      </c>
      <c r="L375" s="561" t="s">
        <v>3521</v>
      </c>
      <c r="N375" s="2055">
        <f>'Spis treści'!$D$69/100</f>
        <v>0</v>
      </c>
      <c r="O375" s="150">
        <v>72299090</v>
      </c>
      <c r="P375" s="6">
        <v>30</v>
      </c>
    </row>
    <row r="376" spans="1:16">
      <c r="A376" s="747">
        <v>1343252800</v>
      </c>
      <c r="B376" s="343">
        <f>VLOOKUP($A376,'6.1. Druty niest. pod topnik'!$A$4:$M$216,11,FALSE)</f>
        <v>60.890666666666661</v>
      </c>
      <c r="C376" s="343">
        <f>VLOOKUP($A376,'6.1. Druty niest. pod topnik'!$A$4:$M$216,10,FALSE)</f>
        <v>1826.7199999999998</v>
      </c>
      <c r="D376" s="343">
        <v>0</v>
      </c>
      <c r="E376" s="343">
        <v>60.890666666666661</v>
      </c>
      <c r="F376" s="343">
        <v>1826.7199999999998</v>
      </c>
      <c r="G376" s="1030">
        <v>0</v>
      </c>
      <c r="H376" s="471" t="s">
        <v>3514</v>
      </c>
      <c r="I376" s="683">
        <v>210</v>
      </c>
      <c r="J376" s="608" t="s">
        <v>2874</v>
      </c>
      <c r="K376" s="447">
        <v>30</v>
      </c>
      <c r="L376" s="561" t="s">
        <v>3522</v>
      </c>
      <c r="N376" s="2055">
        <f>'Spis treści'!$D$69/100</f>
        <v>0</v>
      </c>
      <c r="O376" s="150">
        <v>72299090</v>
      </c>
      <c r="P376" s="6">
        <v>30</v>
      </c>
    </row>
    <row r="377" spans="1:16">
      <c r="A377" s="747">
        <v>1343302800</v>
      </c>
      <c r="B377" s="343">
        <f>VLOOKUP($A377,'6.1. Druty niest. pod topnik'!$A$4:$M$216,11,FALSE)</f>
        <v>59.199999999999996</v>
      </c>
      <c r="C377" s="343">
        <f>VLOOKUP($A377,'6.1. Druty niest. pod topnik'!$A$4:$M$216,10,FALSE)</f>
        <v>1775.9999999999998</v>
      </c>
      <c r="D377" s="343">
        <v>0</v>
      </c>
      <c r="E377" s="343">
        <v>59.199999999999996</v>
      </c>
      <c r="F377" s="343">
        <v>1775.9999999999998</v>
      </c>
      <c r="G377" s="1030">
        <v>0</v>
      </c>
      <c r="H377" s="471" t="s">
        <v>2738</v>
      </c>
      <c r="I377" s="683">
        <v>210</v>
      </c>
      <c r="J377" s="608" t="s">
        <v>2874</v>
      </c>
      <c r="K377" s="447">
        <v>30</v>
      </c>
      <c r="L377" s="561" t="s">
        <v>2803</v>
      </c>
      <c r="N377" s="2055">
        <f>'Spis treści'!$D$69/100</f>
        <v>0</v>
      </c>
      <c r="O377" s="150">
        <v>72299090</v>
      </c>
      <c r="P377" s="6">
        <v>30</v>
      </c>
    </row>
    <row r="378" spans="1:16">
      <c r="A378" s="747">
        <v>1343402800</v>
      </c>
      <c r="B378" s="343">
        <f>VLOOKUP($A378,'6.1. Druty niest. pod topnik'!$A$4:$M$216,11,FALSE)</f>
        <v>65.885666666666665</v>
      </c>
      <c r="C378" s="343">
        <f>VLOOKUP($A378,'6.1. Druty niest. pod topnik'!$A$4:$M$216,10,FALSE)</f>
        <v>1976.57</v>
      </c>
      <c r="D378" s="343">
        <v>0</v>
      </c>
      <c r="E378" s="343">
        <v>65.885666666666665</v>
      </c>
      <c r="F378" s="343">
        <v>1976.57</v>
      </c>
      <c r="G378" s="1030">
        <v>0</v>
      </c>
      <c r="H378" s="471" t="s">
        <v>2739</v>
      </c>
      <c r="I378" s="683">
        <v>210</v>
      </c>
      <c r="J378" s="608" t="s">
        <v>2874</v>
      </c>
      <c r="K378" s="447">
        <v>30</v>
      </c>
      <c r="L378" s="561" t="s">
        <v>2804</v>
      </c>
      <c r="N378" s="2055">
        <f>'Spis treści'!$D$69/100</f>
        <v>0</v>
      </c>
      <c r="O378" s="150">
        <v>72299090</v>
      </c>
      <c r="P378" s="6">
        <v>30</v>
      </c>
    </row>
    <row r="379" spans="1:16">
      <c r="A379" s="747">
        <v>1349240300</v>
      </c>
      <c r="B379" s="343">
        <f>VLOOKUP($A379,'6.1. Druty niest. pod topnik'!$A$4:$M$216,11,FALSE)</f>
        <v>73.400000000000006</v>
      </c>
      <c r="C379" s="343">
        <f>VLOOKUP($A379,'6.1. Druty niest. pod topnik'!$A$4:$M$216,10,FALSE)</f>
        <v>1835</v>
      </c>
      <c r="D379" s="343">
        <v>0</v>
      </c>
      <c r="E379" s="343">
        <v>73.400000000000006</v>
      </c>
      <c r="F379" s="343">
        <v>1835</v>
      </c>
      <c r="G379" s="1030">
        <v>0</v>
      </c>
      <c r="H379" s="471" t="s">
        <v>5470</v>
      </c>
      <c r="I379" s="683">
        <v>210</v>
      </c>
      <c r="J379" s="608" t="s">
        <v>2875</v>
      </c>
      <c r="K379" s="447">
        <v>25</v>
      </c>
      <c r="L379" s="2322" t="s">
        <v>5473</v>
      </c>
      <c r="N379" s="2055">
        <f>'Spis treści'!$D$69/100</f>
        <v>0</v>
      </c>
      <c r="O379" s="150">
        <v>72299090</v>
      </c>
      <c r="P379" s="6">
        <v>25</v>
      </c>
    </row>
    <row r="380" spans="1:16">
      <c r="A380" s="747">
        <v>1349320300</v>
      </c>
      <c r="B380" s="343">
        <f>VLOOKUP($A380,'6.1. Druty niest. pod topnik'!$A$4:$M$216,11,FALSE)</f>
        <v>71.400000000000006</v>
      </c>
      <c r="C380" s="343">
        <f>VLOOKUP($A380,'6.1. Druty niest. pod topnik'!$A$4:$M$216,10,FALSE)</f>
        <v>1785</v>
      </c>
      <c r="D380" s="343">
        <v>0</v>
      </c>
      <c r="E380" s="343">
        <v>71.400000000000006</v>
      </c>
      <c r="F380" s="343">
        <v>1785</v>
      </c>
      <c r="G380" s="1030">
        <v>0</v>
      </c>
      <c r="H380" s="471" t="s">
        <v>5471</v>
      </c>
      <c r="I380" s="683">
        <v>210</v>
      </c>
      <c r="J380" s="608" t="s">
        <v>2875</v>
      </c>
      <c r="K380" s="447">
        <v>750</v>
      </c>
      <c r="L380" s="2322" t="s">
        <v>5474</v>
      </c>
      <c r="N380" s="2055">
        <f>'Spis treści'!$D$69/100</f>
        <v>0</v>
      </c>
      <c r="O380" s="150">
        <v>72299090</v>
      </c>
      <c r="P380" s="6">
        <v>25</v>
      </c>
    </row>
    <row r="381" spans="1:16">
      <c r="A381" s="747">
        <v>1349400300</v>
      </c>
      <c r="B381" s="343">
        <f>VLOOKUP($A381,'6.1. Druty niest. pod topnik'!$A$4:$M$216,11,FALSE)</f>
        <v>68.599999999999994</v>
      </c>
      <c r="C381" s="343">
        <f>VLOOKUP($A381,'6.1. Druty niest. pod topnik'!$A$4:$M$216,10,FALSE)</f>
        <v>1715</v>
      </c>
      <c r="D381" s="343">
        <v>0</v>
      </c>
      <c r="E381" s="343">
        <v>68.599999999999994</v>
      </c>
      <c r="F381" s="343">
        <v>1715</v>
      </c>
      <c r="G381" s="1030">
        <v>0</v>
      </c>
      <c r="H381" s="471" t="s">
        <v>5472</v>
      </c>
      <c r="I381" s="683">
        <v>210</v>
      </c>
      <c r="J381" s="608" t="s">
        <v>2875</v>
      </c>
      <c r="K381" s="447">
        <v>750</v>
      </c>
      <c r="L381" s="2322" t="s">
        <v>5475</v>
      </c>
      <c r="N381" s="2055">
        <f>'Spis treści'!$D$69/100</f>
        <v>0</v>
      </c>
      <c r="O381" s="150">
        <v>72299090</v>
      </c>
      <c r="P381" s="6">
        <v>25</v>
      </c>
    </row>
    <row r="382" spans="1:16">
      <c r="A382" s="747">
        <v>1362402800</v>
      </c>
      <c r="B382" s="343">
        <f>VLOOKUP($A382,'6.1. Druty niest. pod topnik'!$A$4:$M$216,11,FALSE)</f>
        <v>43.465000000000003</v>
      </c>
      <c r="C382" s="343">
        <f>VLOOKUP($A382,'6.1. Druty niest. pod topnik'!$A$4:$M$216,10,FALSE)</f>
        <v>1303.95</v>
      </c>
      <c r="D382" s="343">
        <v>0</v>
      </c>
      <c r="E382" s="343">
        <v>43.465000000000003</v>
      </c>
      <c r="F382" s="343">
        <v>1303.95</v>
      </c>
      <c r="G382" s="1030">
        <v>0</v>
      </c>
      <c r="H382" s="728" t="s">
        <v>5050</v>
      </c>
      <c r="I382" s="683">
        <v>210</v>
      </c>
      <c r="J382" s="608" t="s">
        <v>2875</v>
      </c>
      <c r="K382" s="447">
        <v>900</v>
      </c>
      <c r="L382" s="561" t="s">
        <v>5052</v>
      </c>
      <c r="N382" s="2055">
        <f>'Spis treści'!$D$69/100</f>
        <v>0</v>
      </c>
      <c r="O382" s="150">
        <v>72299090</v>
      </c>
      <c r="P382" s="6">
        <v>30</v>
      </c>
    </row>
    <row r="383" spans="1:16">
      <c r="A383" s="754" t="s">
        <v>5049</v>
      </c>
      <c r="B383" s="343">
        <f>VLOOKUP($A383,'6.1. Druty niest. pod topnik'!$A$4:$M$216,11,FALSE)</f>
        <v>43.445</v>
      </c>
      <c r="C383" s="343">
        <f>VLOOKUP($A383,'6.1. Druty niest. pod topnik'!$A$4:$M$216,10,FALSE)</f>
        <v>4344.5</v>
      </c>
      <c r="D383" s="343">
        <v>0</v>
      </c>
      <c r="E383" s="343">
        <v>43.445</v>
      </c>
      <c r="F383" s="343">
        <v>4344.5</v>
      </c>
      <c r="G383" s="1030">
        <v>0</v>
      </c>
      <c r="H383" s="728" t="s">
        <v>5051</v>
      </c>
      <c r="I383" s="683">
        <v>210</v>
      </c>
      <c r="J383" s="608" t="s">
        <v>2875</v>
      </c>
      <c r="K383" s="447">
        <v>800</v>
      </c>
      <c r="L383" s="561" t="s">
        <v>5053</v>
      </c>
      <c r="N383" s="2055">
        <f>'Spis treści'!$D$69/100</f>
        <v>0</v>
      </c>
      <c r="O383" s="150">
        <v>72299090</v>
      </c>
      <c r="P383" s="6">
        <v>100</v>
      </c>
    </row>
    <row r="384" spans="1:16">
      <c r="A384" s="754">
        <v>1364302800</v>
      </c>
      <c r="B384" s="343">
        <f>VLOOKUP($A384,'6.1. Druty niest. pod topnik'!$A$4:$M$216,11,FALSE)</f>
        <v>48.416666666666664</v>
      </c>
      <c r="C384" s="343">
        <f>VLOOKUP($A384,'6.1. Druty niest. pod topnik'!$A$4:$M$216,10,FALSE)</f>
        <v>1452.5</v>
      </c>
      <c r="D384" s="343">
        <v>0</v>
      </c>
      <c r="E384" s="343">
        <v>48.416666666666664</v>
      </c>
      <c r="F384" s="343">
        <v>1452.5</v>
      </c>
      <c r="G384" s="1030">
        <v>0</v>
      </c>
      <c r="H384" s="471" t="s">
        <v>5584</v>
      </c>
      <c r="I384" s="683">
        <v>210</v>
      </c>
      <c r="J384" s="608" t="s">
        <v>2875</v>
      </c>
      <c r="K384" s="447">
        <v>900</v>
      </c>
      <c r="L384" s="561" t="s">
        <v>5586</v>
      </c>
      <c r="N384" s="2055"/>
      <c r="O384" s="150"/>
      <c r="P384" s="6">
        <v>30</v>
      </c>
    </row>
    <row r="385" spans="1:16">
      <c r="A385" s="754">
        <v>1364402800</v>
      </c>
      <c r="B385" s="343">
        <f>VLOOKUP($A385,'6.1. Druty niest. pod topnik'!$A$4:$M$216,11,FALSE)</f>
        <v>48.083333333333336</v>
      </c>
      <c r="C385" s="343">
        <f>VLOOKUP($A385,'6.1. Druty niest. pod topnik'!$A$4:$M$216,10,FALSE)</f>
        <v>1442.5</v>
      </c>
      <c r="D385" s="343">
        <v>0</v>
      </c>
      <c r="E385" s="343">
        <v>48.083333333333336</v>
      </c>
      <c r="F385" s="343">
        <v>1442.5</v>
      </c>
      <c r="G385" s="1030">
        <v>0</v>
      </c>
      <c r="H385" s="471" t="s">
        <v>5585</v>
      </c>
      <c r="I385" s="683">
        <v>210</v>
      </c>
      <c r="J385" s="608" t="s">
        <v>2875</v>
      </c>
      <c r="K385" s="447">
        <v>900</v>
      </c>
      <c r="L385" s="561" t="s">
        <v>5587</v>
      </c>
      <c r="N385" s="2055"/>
      <c r="O385" s="150"/>
      <c r="P385" s="6">
        <v>30</v>
      </c>
    </row>
    <row r="386" spans="1:16">
      <c r="A386" s="749" t="s">
        <v>3087</v>
      </c>
      <c r="B386" s="343">
        <f>VLOOKUP($A386,'6.1. Druty niest. pod topnik'!$A$4:$M$216,11,FALSE)</f>
        <v>51.015000000000001</v>
      </c>
      <c r="C386" s="343">
        <f>VLOOKUP($A386,'6.1. Druty niest. pod topnik'!$A$4:$M$216,10,FALSE)</f>
        <v>1530.45</v>
      </c>
      <c r="D386" s="343">
        <v>0</v>
      </c>
      <c r="E386" s="343">
        <v>51.015000000000001</v>
      </c>
      <c r="F386" s="343">
        <v>1530.45</v>
      </c>
      <c r="G386" s="1030">
        <v>0</v>
      </c>
      <c r="H386" s="556" t="s">
        <v>3088</v>
      </c>
      <c r="I386" s="683">
        <v>210</v>
      </c>
      <c r="J386" s="608" t="s">
        <v>2875</v>
      </c>
      <c r="K386" s="447">
        <v>900</v>
      </c>
      <c r="L386" s="561" t="s">
        <v>3089</v>
      </c>
      <c r="N386" s="2055">
        <f>'Spis treści'!$D$69/100</f>
        <v>0</v>
      </c>
      <c r="O386" s="150">
        <v>72299090</v>
      </c>
      <c r="P386" s="6">
        <v>30</v>
      </c>
    </row>
    <row r="387" spans="1:16">
      <c r="A387" s="749" t="s">
        <v>1296</v>
      </c>
      <c r="B387" s="343">
        <f>VLOOKUP($A387,'6.1. Druty niest. pod topnik'!$A$4:$M$216,11,FALSE)</f>
        <v>45.452666666666666</v>
      </c>
      <c r="C387" s="343">
        <f>VLOOKUP($A387,'6.1. Druty niest. pod topnik'!$A$4:$M$216,10,FALSE)</f>
        <v>1363.58</v>
      </c>
      <c r="D387" s="343">
        <v>0</v>
      </c>
      <c r="E387" s="343">
        <v>45.452666666666666</v>
      </c>
      <c r="F387" s="343">
        <v>1363.58</v>
      </c>
      <c r="G387" s="1030">
        <v>0</v>
      </c>
      <c r="H387" s="471" t="s">
        <v>1887</v>
      </c>
      <c r="I387" s="683">
        <v>210</v>
      </c>
      <c r="J387" s="608" t="s">
        <v>2874</v>
      </c>
      <c r="K387" s="447">
        <v>30</v>
      </c>
      <c r="L387" s="561" t="s">
        <v>1888</v>
      </c>
      <c r="N387" s="2055">
        <f>'Spis treści'!$D$69/100</f>
        <v>0</v>
      </c>
      <c r="O387" s="150">
        <v>72299090</v>
      </c>
      <c r="P387" s="6">
        <v>30</v>
      </c>
    </row>
    <row r="388" spans="1:16">
      <c r="A388" s="749" t="s">
        <v>1297</v>
      </c>
      <c r="B388" s="343">
        <f>VLOOKUP($A388,'6.1. Druty niest. pod topnik'!$A$4:$M$216,11,FALSE)</f>
        <v>47.453666666666663</v>
      </c>
      <c r="C388" s="343">
        <f>VLOOKUP($A388,'6.1. Druty niest. pod topnik'!$A$4:$M$216,10,FALSE)</f>
        <v>1423.61</v>
      </c>
      <c r="D388" s="343">
        <v>0</v>
      </c>
      <c r="E388" s="343">
        <v>47.453666666666663</v>
      </c>
      <c r="F388" s="343">
        <v>1423.61</v>
      </c>
      <c r="G388" s="1030">
        <v>0</v>
      </c>
      <c r="H388" s="471" t="s">
        <v>1889</v>
      </c>
      <c r="I388" s="683">
        <v>210</v>
      </c>
      <c r="J388" s="608" t="s">
        <v>2874</v>
      </c>
      <c r="K388" s="447">
        <v>30</v>
      </c>
      <c r="L388" s="561" t="s">
        <v>1890</v>
      </c>
      <c r="N388" s="2055">
        <f>'Spis treści'!$D$69/100</f>
        <v>0</v>
      </c>
      <c r="O388" s="150">
        <v>72299090</v>
      </c>
      <c r="P388" s="6">
        <v>30</v>
      </c>
    </row>
    <row r="389" spans="1:16">
      <c r="A389" s="749" t="s">
        <v>1298</v>
      </c>
      <c r="B389" s="343">
        <f>VLOOKUP($A389,'6.1. Druty niest. pod topnik'!$A$4:$M$216,11,FALSE)</f>
        <v>45.452666666666666</v>
      </c>
      <c r="C389" s="343">
        <f>VLOOKUP($A389,'6.1. Druty niest. pod topnik'!$A$4:$M$216,10,FALSE)</f>
        <v>1363.58</v>
      </c>
      <c r="D389" s="343">
        <v>0</v>
      </c>
      <c r="E389" s="343">
        <v>45.452666666666666</v>
      </c>
      <c r="F389" s="343">
        <v>1363.58</v>
      </c>
      <c r="G389" s="1030">
        <v>0</v>
      </c>
      <c r="H389" s="471" t="s">
        <v>1891</v>
      </c>
      <c r="I389" s="683">
        <v>210</v>
      </c>
      <c r="J389" s="608" t="s">
        <v>2874</v>
      </c>
      <c r="K389" s="447">
        <v>30</v>
      </c>
      <c r="L389" s="561" t="s">
        <v>1892</v>
      </c>
      <c r="N389" s="2055">
        <f>'Spis treści'!$D$69/100</f>
        <v>0</v>
      </c>
      <c r="O389" s="150">
        <v>72299090</v>
      </c>
      <c r="P389" s="6">
        <v>30</v>
      </c>
    </row>
    <row r="390" spans="1:16">
      <c r="A390" s="754" t="s">
        <v>5240</v>
      </c>
      <c r="B390" s="343">
        <f>VLOOKUP($A390,'6.1. Druty niest. pod topnik'!$A$4:$M$216,11,FALSE)</f>
        <v>45.452666666666666</v>
      </c>
      <c r="C390" s="343">
        <f>VLOOKUP($A390,'6.1. Druty niest. pod topnik'!$A$4:$M$216,10,FALSE)</f>
        <v>1363.58</v>
      </c>
      <c r="D390" s="343">
        <v>0</v>
      </c>
      <c r="E390" s="343">
        <v>45.452666666666666</v>
      </c>
      <c r="F390" s="343">
        <v>1363.58</v>
      </c>
      <c r="G390" s="1030">
        <v>0</v>
      </c>
      <c r="H390" s="728" t="s">
        <v>5246</v>
      </c>
      <c r="I390" s="683">
        <v>210</v>
      </c>
      <c r="J390" s="608" t="s">
        <v>2875</v>
      </c>
      <c r="K390" s="447">
        <v>900</v>
      </c>
      <c r="L390" s="1363" t="s">
        <v>5249</v>
      </c>
      <c r="N390" s="2055">
        <f>'Spis treści'!$D$69/100</f>
        <v>0</v>
      </c>
      <c r="O390" s="150">
        <v>72299090</v>
      </c>
      <c r="P390" s="6">
        <v>30</v>
      </c>
    </row>
    <row r="391" spans="1:16">
      <c r="A391" s="749" t="s">
        <v>5241</v>
      </c>
      <c r="B391" s="343">
        <f>VLOOKUP($A391,'6.1. Druty niest. pod topnik'!$A$4:$M$216,11,FALSE)</f>
        <v>47.453666666666663</v>
      </c>
      <c r="C391" s="343">
        <f>VLOOKUP($A391,'6.1. Druty niest. pod topnik'!$A$4:$M$216,10,FALSE)</f>
        <v>1423.61</v>
      </c>
      <c r="D391" s="343">
        <v>0</v>
      </c>
      <c r="E391" s="343">
        <v>47.453666666666663</v>
      </c>
      <c r="F391" s="343">
        <v>1423.61</v>
      </c>
      <c r="G391" s="1030">
        <v>0</v>
      </c>
      <c r="H391" s="728" t="s">
        <v>5247</v>
      </c>
      <c r="I391" s="683">
        <v>210</v>
      </c>
      <c r="J391" s="608" t="s">
        <v>2876</v>
      </c>
      <c r="K391" s="447">
        <v>30</v>
      </c>
      <c r="L391" s="761" t="s">
        <v>5250</v>
      </c>
      <c r="N391" s="2055">
        <f>'Spis treści'!$D$69/100</f>
        <v>0</v>
      </c>
      <c r="O391" s="150">
        <v>72299090</v>
      </c>
      <c r="P391" s="6">
        <v>30</v>
      </c>
    </row>
    <row r="392" spans="1:16">
      <c r="A392" s="754" t="s">
        <v>5242</v>
      </c>
      <c r="B392" s="343">
        <f>VLOOKUP($A392,'6.1. Druty niest. pod topnik'!$A$4:$M$216,11,FALSE)</f>
        <v>45.452666666666666</v>
      </c>
      <c r="C392" s="343">
        <f>VLOOKUP($A392,'6.1. Druty niest. pod topnik'!$A$4:$M$216,10,FALSE)</f>
        <v>1363.58</v>
      </c>
      <c r="D392" s="343">
        <v>0</v>
      </c>
      <c r="E392" s="343">
        <v>45.452666666666666</v>
      </c>
      <c r="F392" s="343">
        <v>1363.58</v>
      </c>
      <c r="G392" s="1030">
        <v>0</v>
      </c>
      <c r="H392" s="728" t="s">
        <v>5248</v>
      </c>
      <c r="I392" s="683">
        <v>210</v>
      </c>
      <c r="J392" s="608" t="s">
        <v>2876</v>
      </c>
      <c r="K392" s="447">
        <v>30</v>
      </c>
      <c r="L392" s="1363" t="s">
        <v>5251</v>
      </c>
      <c r="N392" s="2055">
        <f>'Spis treści'!$D$69/100</f>
        <v>0</v>
      </c>
      <c r="O392" s="150">
        <v>72299090</v>
      </c>
      <c r="P392" s="6">
        <v>30</v>
      </c>
    </row>
    <row r="393" spans="1:16">
      <c r="A393" s="749" t="s">
        <v>1299</v>
      </c>
      <c r="B393" s="343">
        <f>VLOOKUP($A393,'6.1. Druty niest. pod topnik'!$A$4:$M$216,11,FALSE)</f>
        <v>62.228333333333332</v>
      </c>
      <c r="C393" s="343">
        <f>VLOOKUP($A393,'6.1. Druty niest. pod topnik'!$A$4:$M$216,10,FALSE)</f>
        <v>1866.85</v>
      </c>
      <c r="D393" s="343">
        <v>0</v>
      </c>
      <c r="E393" s="343">
        <v>62.228333333333332</v>
      </c>
      <c r="F393" s="343">
        <v>1866.85</v>
      </c>
      <c r="G393" s="1030">
        <v>0</v>
      </c>
      <c r="H393" s="471" t="s">
        <v>2764</v>
      </c>
      <c r="I393" s="683">
        <v>210</v>
      </c>
      <c r="J393" s="608" t="s">
        <v>2875</v>
      </c>
      <c r="K393" s="447">
        <v>900</v>
      </c>
      <c r="L393" s="561" t="s">
        <v>2855</v>
      </c>
      <c r="N393" s="2055">
        <f>'Spis treści'!$D$69/100</f>
        <v>0</v>
      </c>
      <c r="O393" s="150">
        <v>72299090</v>
      </c>
      <c r="P393" s="6">
        <v>30</v>
      </c>
    </row>
    <row r="394" spans="1:16">
      <c r="A394" s="749" t="s">
        <v>3505</v>
      </c>
      <c r="B394" s="343">
        <f>VLOOKUP($A394,'6.1. Druty niest. pod topnik'!$A$4:$M$216,11,FALSE)</f>
        <v>50.426333333333332</v>
      </c>
      <c r="C394" s="343">
        <f>VLOOKUP($A394,'6.1. Druty niest. pod topnik'!$A$4:$M$216,10,FALSE)</f>
        <v>1512.79</v>
      </c>
      <c r="D394" s="343">
        <v>0</v>
      </c>
      <c r="E394" s="343">
        <v>50.426333333333332</v>
      </c>
      <c r="F394" s="343">
        <v>1512.79</v>
      </c>
      <c r="G394" s="1030">
        <v>0</v>
      </c>
      <c r="H394" s="471" t="s">
        <v>3508</v>
      </c>
      <c r="I394" s="683">
        <v>210</v>
      </c>
      <c r="J394" s="608" t="s">
        <v>2875</v>
      </c>
      <c r="K394" s="447">
        <v>900</v>
      </c>
      <c r="L394" s="561" t="s">
        <v>3523</v>
      </c>
      <c r="N394" s="2055">
        <f>'Spis treści'!$D$69/100</f>
        <v>0</v>
      </c>
      <c r="O394" s="150">
        <v>72299090</v>
      </c>
      <c r="P394" s="6">
        <v>30</v>
      </c>
    </row>
    <row r="395" spans="1:16">
      <c r="A395" s="749" t="s">
        <v>5037</v>
      </c>
      <c r="B395" s="343">
        <f>VLOOKUP($A395,'6.1. Druty niest. pod topnik'!$A$4:$M$216,11,FALSE)</f>
        <v>53.524999999999999</v>
      </c>
      <c r="C395" s="343">
        <f>VLOOKUP($A395,'6.1. Druty niest. pod topnik'!$A$4:$M$216,10,FALSE)</f>
        <v>1605.75</v>
      </c>
      <c r="D395" s="343">
        <v>0</v>
      </c>
      <c r="E395" s="343">
        <v>53.524999999999999</v>
      </c>
      <c r="F395" s="343">
        <v>1605.75</v>
      </c>
      <c r="G395" s="1030">
        <v>0</v>
      </c>
      <c r="H395" s="471" t="s">
        <v>5041</v>
      </c>
      <c r="I395" s="683">
        <v>210</v>
      </c>
      <c r="J395" s="608" t="s">
        <v>2875</v>
      </c>
      <c r="K395" s="447">
        <v>900</v>
      </c>
      <c r="L395" s="561" t="s">
        <v>5042</v>
      </c>
      <c r="N395" s="2055">
        <f>'Spis treści'!$D$69/100</f>
        <v>0</v>
      </c>
      <c r="O395" s="150">
        <v>72299090</v>
      </c>
      <c r="P395" s="6">
        <v>30</v>
      </c>
    </row>
    <row r="396" spans="1:16">
      <c r="A396" s="749" t="s">
        <v>5034</v>
      </c>
      <c r="B396" s="343">
        <f>VLOOKUP($A396,'6.1. Druty niest. pod topnik'!$A$4:$M$216,11,FALSE)</f>
        <v>50.424999999999997</v>
      </c>
      <c r="C396" s="343">
        <f>VLOOKUP($A396,'6.1. Druty niest. pod topnik'!$A$4:$M$216,10,FALSE)</f>
        <v>1512.75</v>
      </c>
      <c r="D396" s="343">
        <v>0</v>
      </c>
      <c r="E396" s="343">
        <v>50.424999999999997</v>
      </c>
      <c r="F396" s="343">
        <v>1512.75</v>
      </c>
      <c r="G396" s="1030">
        <v>0</v>
      </c>
      <c r="H396" s="471" t="s">
        <v>5039</v>
      </c>
      <c r="I396" s="683">
        <v>210</v>
      </c>
      <c r="J396" s="608" t="s">
        <v>2876</v>
      </c>
      <c r="K396" s="447">
        <v>30</v>
      </c>
      <c r="L396" s="561" t="s">
        <v>5043</v>
      </c>
      <c r="N396" s="2055">
        <f>'Spis treści'!$D$69/100</f>
        <v>0</v>
      </c>
      <c r="O396" s="150">
        <v>72299090</v>
      </c>
      <c r="P396" s="6">
        <v>30</v>
      </c>
    </row>
    <row r="397" spans="1:16">
      <c r="A397" s="749" t="s">
        <v>5035</v>
      </c>
      <c r="B397" s="343">
        <f>VLOOKUP($A397,'6.1. Druty niest. pod topnik'!$A$4:$M$216,11,FALSE)</f>
        <v>52.215000000000003</v>
      </c>
      <c r="C397" s="343">
        <f>VLOOKUP($A397,'6.1. Druty niest. pod topnik'!$A$4:$M$216,10,FALSE)</f>
        <v>1566.45</v>
      </c>
      <c r="D397" s="343">
        <v>0</v>
      </c>
      <c r="E397" s="343">
        <v>52.215000000000003</v>
      </c>
      <c r="F397" s="343">
        <v>1566.45</v>
      </c>
      <c r="G397" s="1030">
        <v>0</v>
      </c>
      <c r="H397" s="471" t="s">
        <v>5040</v>
      </c>
      <c r="I397" s="683">
        <v>210</v>
      </c>
      <c r="J397" s="608" t="s">
        <v>2874</v>
      </c>
      <c r="K397" s="447">
        <v>30</v>
      </c>
      <c r="L397" s="561" t="s">
        <v>5044</v>
      </c>
      <c r="N397" s="2055">
        <f>'Spis treści'!$D$69/100</f>
        <v>0</v>
      </c>
      <c r="O397" s="150">
        <v>72299090</v>
      </c>
      <c r="P397" s="6">
        <v>30</v>
      </c>
    </row>
    <row r="398" spans="1:16">
      <c r="A398" s="747" t="s">
        <v>4707</v>
      </c>
      <c r="B398" s="343">
        <f>VLOOKUP($A398,'6.3. Taśmy wysokostopowe'!$A$4:$M$200,12,FALSE)</f>
        <v>112.38459999999999</v>
      </c>
      <c r="C398" s="343">
        <f>VLOOKUP($A398,'6.3. Taśmy wysokostopowe'!$A$4:$M$200,10,FALSE)</f>
        <v>2326.54</v>
      </c>
      <c r="D398" s="343">
        <f>VLOOKUP($A398,'6.3. Taśmy wysokostopowe'!$A$4:$M$200,11,FALSE)</f>
        <v>483.07499999999999</v>
      </c>
      <c r="E398" s="343">
        <v>112.38459999999999</v>
      </c>
      <c r="F398" s="343">
        <v>2326.54</v>
      </c>
      <c r="G398" s="1030">
        <v>483.07499999999999</v>
      </c>
      <c r="H398" s="471" t="s">
        <v>1362</v>
      </c>
      <c r="I398" s="683">
        <v>211</v>
      </c>
      <c r="J398" s="608" t="s">
        <v>2875</v>
      </c>
      <c r="K398" s="447">
        <v>25</v>
      </c>
      <c r="L398" s="561" t="s">
        <v>1363</v>
      </c>
      <c r="N398" s="2055">
        <f>'Spis treści'!$D$69/100</f>
        <v>0</v>
      </c>
      <c r="O398" s="150">
        <v>72202041</v>
      </c>
      <c r="P398" s="6">
        <v>25</v>
      </c>
    </row>
    <row r="399" spans="1:16">
      <c r="A399" s="747" t="s">
        <v>4708</v>
      </c>
      <c r="B399" s="343">
        <f>VLOOKUP($A399,'6.3. Taśmy wysokostopowe'!$A$4:$M$200,12,FALSE)</f>
        <v>112.38459999999999</v>
      </c>
      <c r="C399" s="343">
        <f>VLOOKUP($A399,'6.3. Taśmy wysokostopowe'!$A$4:$M$200,10,FALSE)</f>
        <v>2326.54</v>
      </c>
      <c r="D399" s="343">
        <f>VLOOKUP($A399,'6.3. Taśmy wysokostopowe'!$A$4:$M$200,11,FALSE)</f>
        <v>483.07499999999999</v>
      </c>
      <c r="E399" s="343">
        <v>112.38459999999999</v>
      </c>
      <c r="F399" s="343">
        <v>2326.54</v>
      </c>
      <c r="G399" s="1030">
        <v>483.07499999999999</v>
      </c>
      <c r="H399" s="471" t="s">
        <v>1364</v>
      </c>
      <c r="I399" s="683">
        <v>211</v>
      </c>
      <c r="J399" s="608" t="s">
        <v>2875</v>
      </c>
      <c r="K399" s="447">
        <v>25</v>
      </c>
      <c r="L399" s="561" t="s">
        <v>1365</v>
      </c>
      <c r="N399" s="2055">
        <f>'Spis treści'!$D$69/100</f>
        <v>0</v>
      </c>
      <c r="O399" s="150">
        <v>72230019</v>
      </c>
      <c r="P399" s="6">
        <v>25</v>
      </c>
    </row>
    <row r="400" spans="1:16">
      <c r="A400" s="747" t="s">
        <v>4709</v>
      </c>
      <c r="B400" s="343">
        <f>VLOOKUP($A400,'6.3. Taśmy wysokostopowe'!$A$4:$M$200,12,FALSE)</f>
        <v>123.18360000000001</v>
      </c>
      <c r="C400" s="343">
        <f>VLOOKUP($A400,'6.3. Taśmy wysokostopowe'!$A$4:$M$200,10,FALSE)</f>
        <v>2595.13</v>
      </c>
      <c r="D400" s="343">
        <f>VLOOKUP($A400,'6.3. Taśmy wysokostopowe'!$A$4:$M$200,11,FALSE)</f>
        <v>484.46</v>
      </c>
      <c r="E400" s="343">
        <v>123.18360000000001</v>
      </c>
      <c r="F400" s="343">
        <v>2595.13</v>
      </c>
      <c r="G400" s="1030">
        <v>484.46</v>
      </c>
      <c r="H400" s="471" t="s">
        <v>1366</v>
      </c>
      <c r="I400" s="683">
        <v>211</v>
      </c>
      <c r="J400" s="608" t="s">
        <v>2875</v>
      </c>
      <c r="K400" s="447">
        <v>40000</v>
      </c>
      <c r="L400" s="561" t="s">
        <v>1367</v>
      </c>
      <c r="N400" s="2055">
        <f>'Spis treści'!$D$69/100</f>
        <v>0</v>
      </c>
      <c r="O400" s="150">
        <v>72230019</v>
      </c>
      <c r="P400" s="6">
        <v>25</v>
      </c>
    </row>
    <row r="401" spans="1:16">
      <c r="A401" s="754" t="s">
        <v>4710</v>
      </c>
      <c r="B401" s="343">
        <f>VLOOKUP($A401,'6.3. Taśmy wysokostopowe'!$A$4:$M$200,12,FALSE)</f>
        <v>123.18360000000001</v>
      </c>
      <c r="C401" s="343">
        <f>VLOOKUP($A401,'6.3. Taśmy wysokostopowe'!$A$4:$M$200,10,FALSE)</f>
        <v>2595.13</v>
      </c>
      <c r="D401" s="343">
        <f>VLOOKUP($A401,'6.3. Taśmy wysokostopowe'!$A$4:$M$200,11,FALSE)</f>
        <v>484.46</v>
      </c>
      <c r="E401" s="343">
        <v>123.18360000000001</v>
      </c>
      <c r="F401" s="343">
        <v>2595.13</v>
      </c>
      <c r="G401" s="1030">
        <v>484.46</v>
      </c>
      <c r="H401" s="471" t="s">
        <v>1368</v>
      </c>
      <c r="I401" s="683">
        <v>211</v>
      </c>
      <c r="J401" s="608" t="s">
        <v>2875</v>
      </c>
      <c r="K401" s="447">
        <v>25</v>
      </c>
      <c r="L401" s="561" t="s">
        <v>1369</v>
      </c>
      <c r="N401" s="2055">
        <f>'Spis treści'!$D$69/100</f>
        <v>0</v>
      </c>
      <c r="O401" s="150">
        <v>72230019</v>
      </c>
      <c r="P401" s="6">
        <v>25</v>
      </c>
    </row>
    <row r="402" spans="1:16">
      <c r="A402" s="747" t="s">
        <v>4711</v>
      </c>
      <c r="B402" s="343">
        <f>VLOOKUP($A402,'6.3. Taśmy wysokostopowe'!$A$4:$M$200,12,FALSE)</f>
        <v>132.1438</v>
      </c>
      <c r="C402" s="343">
        <f>VLOOKUP($A402,'6.3. Taśmy wysokostopowe'!$A$4:$M$200,10,FALSE)</f>
        <v>2695.16</v>
      </c>
      <c r="D402" s="343">
        <f>VLOOKUP($A402,'6.3. Taśmy wysokostopowe'!$A$4:$M$200,11,FALSE)</f>
        <v>608.43499999999995</v>
      </c>
      <c r="E402" s="343">
        <v>132.1438</v>
      </c>
      <c r="F402" s="343">
        <v>2695.16</v>
      </c>
      <c r="G402" s="1030">
        <v>608.43499999999995</v>
      </c>
      <c r="H402" s="471" t="s">
        <v>1370</v>
      </c>
      <c r="I402" s="683">
        <v>211</v>
      </c>
      <c r="J402" s="608" t="s">
        <v>2875</v>
      </c>
      <c r="K402" s="447">
        <v>25</v>
      </c>
      <c r="L402" s="561" t="s">
        <v>1371</v>
      </c>
      <c r="N402" s="2055">
        <f>'Spis treści'!$D$69/100</f>
        <v>0</v>
      </c>
      <c r="O402" s="150">
        <v>72230019</v>
      </c>
      <c r="P402" s="6">
        <v>25</v>
      </c>
    </row>
    <row r="403" spans="1:16">
      <c r="A403" s="747" t="s">
        <v>4712</v>
      </c>
      <c r="B403" s="343">
        <f>VLOOKUP($A403,'6.3. Taśmy wysokostopowe'!$A$4:$M$200,12,FALSE)</f>
        <v>132.1438</v>
      </c>
      <c r="C403" s="343">
        <f>VLOOKUP($A403,'6.3. Taśmy wysokostopowe'!$A$4:$M$200,10,FALSE)</f>
        <v>2695.16</v>
      </c>
      <c r="D403" s="343">
        <f>VLOOKUP($A403,'6.3. Taśmy wysokostopowe'!$A$4:$M$200,11,FALSE)</f>
        <v>608.43499999999995</v>
      </c>
      <c r="E403" s="343">
        <v>132.1438</v>
      </c>
      <c r="F403" s="343">
        <v>2695.16</v>
      </c>
      <c r="G403" s="1030">
        <v>608.43499999999995</v>
      </c>
      <c r="H403" s="471" t="s">
        <v>1372</v>
      </c>
      <c r="I403" s="683">
        <v>211</v>
      </c>
      <c r="J403" s="608" t="s">
        <v>2875</v>
      </c>
      <c r="K403" s="447">
        <v>25</v>
      </c>
      <c r="L403" s="561" t="s">
        <v>1373</v>
      </c>
      <c r="N403" s="2055">
        <f>'Spis treści'!$D$69/100</f>
        <v>0</v>
      </c>
      <c r="O403" s="150">
        <v>72230019</v>
      </c>
      <c r="P403" s="6">
        <v>25</v>
      </c>
    </row>
    <row r="404" spans="1:16">
      <c r="A404" s="754" t="s">
        <v>4713</v>
      </c>
      <c r="B404" s="343">
        <f>VLOOKUP($A404,'6.3. Taśmy wysokostopowe'!$A$4:$M$200,12,FALSE)</f>
        <v>143.87649999999999</v>
      </c>
      <c r="C404" s="343">
        <f>VLOOKUP($A404,'6.3. Taśmy wysokostopowe'!$A$4:$M$200,10,FALSE)</f>
        <v>2996.68</v>
      </c>
      <c r="D404" s="343">
        <f>VLOOKUP($A404,'6.3. Taśmy wysokostopowe'!$A$4:$M$200,11,FALSE)</f>
        <v>600.23249999999996</v>
      </c>
      <c r="E404" s="343">
        <v>143.87649999999999</v>
      </c>
      <c r="F404" s="343">
        <v>2996.68</v>
      </c>
      <c r="G404" s="1030">
        <v>600.23249999999996</v>
      </c>
      <c r="H404" s="471" t="s">
        <v>1374</v>
      </c>
      <c r="I404" s="683">
        <v>211</v>
      </c>
      <c r="J404" s="608" t="s">
        <v>2875</v>
      </c>
      <c r="K404" s="447">
        <v>25</v>
      </c>
      <c r="L404" s="561" t="s">
        <v>1375</v>
      </c>
      <c r="N404" s="2055">
        <f>'Spis treści'!$D$69/100</f>
        <v>0</v>
      </c>
      <c r="O404" s="150">
        <v>72230019</v>
      </c>
      <c r="P404" s="6">
        <v>25</v>
      </c>
    </row>
    <row r="405" spans="1:16">
      <c r="A405" s="747">
        <v>1610243110</v>
      </c>
      <c r="B405" s="343">
        <f>VLOOKUP($A405,'6.2. Druty wysokost. pod topnik'!$A$4:$M$201,12,FALSE)</f>
        <v>64.822200000000009</v>
      </c>
      <c r="C405" s="343">
        <f>VLOOKUP($A405,'6.2. Druty wysokost. pod topnik'!$A$4:$M$201,10,FALSE)</f>
        <v>1137.48</v>
      </c>
      <c r="D405" s="343">
        <f>VLOOKUP($A405,'6.2. Druty wysokost. pod topnik'!$A$4:$M$201,11,FALSE)</f>
        <v>483.07499999999999</v>
      </c>
      <c r="E405" s="343">
        <v>64.822200000000009</v>
      </c>
      <c r="F405" s="343">
        <v>1137.48</v>
      </c>
      <c r="G405" s="1030">
        <v>483.07499999999999</v>
      </c>
      <c r="H405" s="471" t="s">
        <v>1504</v>
      </c>
      <c r="I405" s="683">
        <v>211</v>
      </c>
      <c r="J405" s="608" t="s">
        <v>2874</v>
      </c>
      <c r="K405" s="447">
        <v>25</v>
      </c>
      <c r="L405" s="561" t="s">
        <v>1505</v>
      </c>
      <c r="N405" s="2055">
        <f>'Spis treści'!$D$69/100</f>
        <v>0</v>
      </c>
      <c r="O405" s="150">
        <v>72230019</v>
      </c>
      <c r="P405" s="6">
        <v>25</v>
      </c>
    </row>
    <row r="406" spans="1:16">
      <c r="A406" s="747">
        <v>1610323110</v>
      </c>
      <c r="B406" s="343">
        <f>VLOOKUP($A406,'6.2. Druty wysokost. pod topnik'!$A$4:$M$201,12,FALSE)</f>
        <v>64.822200000000009</v>
      </c>
      <c r="C406" s="343">
        <f>VLOOKUP($A406,'6.2. Druty wysokost. pod topnik'!$A$4:$M$201,10,FALSE)</f>
        <v>1137.48</v>
      </c>
      <c r="D406" s="343">
        <f>VLOOKUP($A406,'6.2. Druty wysokost. pod topnik'!$A$4:$M$201,11,FALSE)</f>
        <v>483.07499999999999</v>
      </c>
      <c r="E406" s="343">
        <v>64.822200000000009</v>
      </c>
      <c r="F406" s="343">
        <v>1137.48</v>
      </c>
      <c r="G406" s="1030">
        <v>483.07499999999999</v>
      </c>
      <c r="H406" s="471" t="s">
        <v>1506</v>
      </c>
      <c r="I406" s="683">
        <v>211</v>
      </c>
      <c r="J406" s="608" t="s">
        <v>2874</v>
      </c>
      <c r="K406" s="447">
        <v>25</v>
      </c>
      <c r="L406" s="561" t="s">
        <v>1507</v>
      </c>
      <c r="N406" s="2055">
        <f>'Spis treści'!$D$69/100</f>
        <v>0</v>
      </c>
      <c r="O406" s="150">
        <v>72230019</v>
      </c>
      <c r="P406" s="6">
        <v>25</v>
      </c>
    </row>
    <row r="407" spans="1:16">
      <c r="A407" s="747">
        <v>1610403110</v>
      </c>
      <c r="B407" s="343">
        <f>VLOOKUP($A407,'6.2. Druty wysokost. pod topnik'!$A$4:$M$201,12,FALSE)</f>
        <v>64.822200000000009</v>
      </c>
      <c r="C407" s="343">
        <f>VLOOKUP($A407,'6.2. Druty wysokost. pod topnik'!$A$4:$M$201,10,FALSE)</f>
        <v>1137.48</v>
      </c>
      <c r="D407" s="343">
        <f>VLOOKUP($A407,'6.2. Druty wysokost. pod topnik'!$A$4:$M$201,11,FALSE)</f>
        <v>483.07499999999999</v>
      </c>
      <c r="E407" s="343">
        <v>64.822200000000009</v>
      </c>
      <c r="F407" s="343">
        <v>1137.48</v>
      </c>
      <c r="G407" s="1030">
        <v>483.07499999999999</v>
      </c>
      <c r="H407" s="471" t="s">
        <v>1508</v>
      </c>
      <c r="I407" s="683">
        <v>211</v>
      </c>
      <c r="J407" s="608" t="s">
        <v>2875</v>
      </c>
      <c r="K407" s="447">
        <v>750</v>
      </c>
      <c r="L407" s="561" t="s">
        <v>1509</v>
      </c>
      <c r="N407" s="2055">
        <f>'Spis treści'!$D$69/100</f>
        <v>0</v>
      </c>
      <c r="O407" s="150">
        <v>72230019</v>
      </c>
      <c r="P407" s="6">
        <v>25</v>
      </c>
    </row>
    <row r="408" spans="1:16">
      <c r="A408" s="747">
        <v>1621243110</v>
      </c>
      <c r="B408" s="343">
        <f>VLOOKUP($A408,'6.2. Druty wysokost. pod topnik'!$A$4:$M$201,12,FALSE)</f>
        <v>70.811999999999998</v>
      </c>
      <c r="C408" s="343">
        <f>VLOOKUP($A408,'6.2. Druty wysokost. pod topnik'!$A$4:$M$201,10,FALSE)</f>
        <v>1285.8399999999999</v>
      </c>
      <c r="D408" s="343">
        <f>VLOOKUP($A408,'6.2. Druty wysokost. pod topnik'!$A$4:$M$201,11,FALSE)</f>
        <v>484.46</v>
      </c>
      <c r="E408" s="343">
        <v>70.811999999999998</v>
      </c>
      <c r="F408" s="343">
        <v>1285.8399999999999</v>
      </c>
      <c r="G408" s="1030">
        <v>484.46</v>
      </c>
      <c r="H408" s="471" t="s">
        <v>1524</v>
      </c>
      <c r="I408" s="683">
        <v>211</v>
      </c>
      <c r="J408" s="608" t="s">
        <v>2874</v>
      </c>
      <c r="K408" s="447">
        <v>25</v>
      </c>
      <c r="L408" s="561" t="s">
        <v>1525</v>
      </c>
      <c r="N408" s="2055">
        <f>'Spis treści'!$D$69/100</f>
        <v>0</v>
      </c>
      <c r="O408" s="150">
        <v>72230019</v>
      </c>
      <c r="P408" s="6">
        <v>25</v>
      </c>
    </row>
    <row r="409" spans="1:16">
      <c r="A409" s="747">
        <v>1621323110</v>
      </c>
      <c r="B409" s="343">
        <f>VLOOKUP($A409,'6.2. Druty wysokost. pod topnik'!$A$4:$M$201,12,FALSE)</f>
        <v>71.207599999999999</v>
      </c>
      <c r="C409" s="343">
        <f>VLOOKUP($A409,'6.2. Druty wysokost. pod topnik'!$A$4:$M$201,10,FALSE)</f>
        <v>1295.73</v>
      </c>
      <c r="D409" s="343">
        <f>VLOOKUP($A409,'6.2. Druty wysokost. pod topnik'!$A$4:$M$201,11,FALSE)</f>
        <v>484.46</v>
      </c>
      <c r="E409" s="343">
        <v>71.207599999999999</v>
      </c>
      <c r="F409" s="343">
        <v>1295.73</v>
      </c>
      <c r="G409" s="1030">
        <v>484.46</v>
      </c>
      <c r="H409" s="471" t="s">
        <v>2757</v>
      </c>
      <c r="I409" s="683">
        <v>211</v>
      </c>
      <c r="J409" s="608" t="s">
        <v>2874</v>
      </c>
      <c r="K409" s="447">
        <v>25</v>
      </c>
      <c r="L409" s="561" t="s">
        <v>2837</v>
      </c>
      <c r="N409" s="2055">
        <f>'Spis treści'!$D$69/100</f>
        <v>0</v>
      </c>
      <c r="O409" s="150">
        <v>72230019</v>
      </c>
      <c r="P409" s="6">
        <v>25</v>
      </c>
    </row>
    <row r="410" spans="1:16">
      <c r="A410" s="747">
        <v>1621403110</v>
      </c>
      <c r="B410" s="343">
        <f>VLOOKUP($A410,'6.2. Druty wysokost. pod topnik'!$A$4:$M$201,12,FALSE)</f>
        <v>70.811999999999998</v>
      </c>
      <c r="C410" s="343">
        <f>VLOOKUP($A410,'6.2. Druty wysokost. pod topnik'!$A$4:$M$201,10,FALSE)</f>
        <v>1285.8399999999999</v>
      </c>
      <c r="D410" s="343">
        <f>VLOOKUP($A410,'6.2. Druty wysokost. pod topnik'!$A$4:$M$201,11,FALSE)</f>
        <v>484.46</v>
      </c>
      <c r="E410" s="343">
        <v>70.811999999999998</v>
      </c>
      <c r="F410" s="343">
        <v>1285.8399999999999</v>
      </c>
      <c r="G410" s="1030">
        <v>484.46</v>
      </c>
      <c r="H410" s="471" t="s">
        <v>1526</v>
      </c>
      <c r="I410" s="683">
        <v>211</v>
      </c>
      <c r="J410" s="608" t="s">
        <v>2876</v>
      </c>
      <c r="K410" s="447">
        <v>25</v>
      </c>
      <c r="L410" s="561" t="s">
        <v>1527</v>
      </c>
      <c r="N410" s="2055">
        <f>'Spis treści'!$D$69/100</f>
        <v>0</v>
      </c>
      <c r="O410" s="150">
        <v>72230019</v>
      </c>
      <c r="P410" s="6">
        <v>25</v>
      </c>
    </row>
    <row r="411" spans="1:16">
      <c r="A411" s="747">
        <v>1630243110</v>
      </c>
      <c r="B411" s="343">
        <f>VLOOKUP($A411,'6.2. Druty wysokost. pod topnik'!$A$4:$M$201,12,FALSE)</f>
        <v>83.932200000000009</v>
      </c>
      <c r="C411" s="343">
        <f>VLOOKUP($A411,'6.2. Druty wysokost. pod topnik'!$A$4:$M$201,10,FALSE)</f>
        <v>1364.97</v>
      </c>
      <c r="D411" s="343">
        <f>VLOOKUP($A411,'6.2. Druty wysokost. pod topnik'!$A$4:$M$201,11,FALSE)</f>
        <v>733.33500000000004</v>
      </c>
      <c r="E411" s="343">
        <v>83.932200000000009</v>
      </c>
      <c r="F411" s="343">
        <v>1364.97</v>
      </c>
      <c r="G411" s="1030">
        <v>733.33500000000004</v>
      </c>
      <c r="H411" s="471" t="s">
        <v>1530</v>
      </c>
      <c r="I411" s="683">
        <v>211</v>
      </c>
      <c r="J411" s="608" t="s">
        <v>2874</v>
      </c>
      <c r="K411" s="447">
        <v>25</v>
      </c>
      <c r="L411" s="561" t="s">
        <v>1531</v>
      </c>
      <c r="N411" s="2055">
        <f>'Spis treści'!$D$69/100</f>
        <v>0</v>
      </c>
      <c r="O411" s="150">
        <v>72230019</v>
      </c>
      <c r="P411" s="6">
        <v>25</v>
      </c>
    </row>
    <row r="412" spans="1:16">
      <c r="A412" s="747">
        <v>1630323110</v>
      </c>
      <c r="B412" s="343">
        <f>VLOOKUP($A412,'6.2. Druty wysokost. pod topnik'!$A$4:$M$201,12,FALSE)</f>
        <v>84.723399999999998</v>
      </c>
      <c r="C412" s="343">
        <f>VLOOKUP($A412,'6.2. Druty wysokost. pod topnik'!$A$4:$M$201,10,FALSE)</f>
        <v>1384.75</v>
      </c>
      <c r="D412" s="343">
        <f>VLOOKUP($A412,'6.2. Druty wysokost. pod topnik'!$A$4:$M$201,11,FALSE)</f>
        <v>733.33500000000004</v>
      </c>
      <c r="E412" s="343">
        <v>84.723399999999998</v>
      </c>
      <c r="F412" s="343">
        <v>1384.75</v>
      </c>
      <c r="G412" s="1030">
        <v>733.33500000000004</v>
      </c>
      <c r="H412" s="471" t="s">
        <v>2758</v>
      </c>
      <c r="I412" s="683">
        <v>211</v>
      </c>
      <c r="J412" s="608" t="s">
        <v>2874</v>
      </c>
      <c r="K412" s="447">
        <v>25</v>
      </c>
      <c r="L412" s="561" t="s">
        <v>2838</v>
      </c>
      <c r="N412" s="2055">
        <f>'Spis treści'!$D$69/100</f>
        <v>0</v>
      </c>
      <c r="O412" s="150">
        <v>72230019</v>
      </c>
      <c r="P412" s="6">
        <v>25</v>
      </c>
    </row>
    <row r="413" spans="1:16">
      <c r="A413" s="747">
        <v>1630403110</v>
      </c>
      <c r="B413" s="343">
        <f>VLOOKUP($A413,'6.2. Druty wysokost. pod topnik'!$A$4:$M$201,12,FALSE)</f>
        <v>84.723399999999998</v>
      </c>
      <c r="C413" s="343">
        <f>VLOOKUP($A413,'6.2. Druty wysokost. pod topnik'!$A$4:$M$201,10,FALSE)</f>
        <v>1384.75</v>
      </c>
      <c r="D413" s="343">
        <f>VLOOKUP($A413,'6.2. Druty wysokost. pod topnik'!$A$4:$M$201,11,FALSE)</f>
        <v>733.33500000000004</v>
      </c>
      <c r="E413" s="343">
        <v>84.723399999999998</v>
      </c>
      <c r="F413" s="343">
        <v>1384.75</v>
      </c>
      <c r="G413" s="1030">
        <v>733.33500000000004</v>
      </c>
      <c r="H413" s="471" t="s">
        <v>1532</v>
      </c>
      <c r="I413" s="683">
        <v>211</v>
      </c>
      <c r="J413" s="608" t="s">
        <v>2874</v>
      </c>
      <c r="K413" s="447">
        <v>25</v>
      </c>
      <c r="L413" s="561" t="s">
        <v>1533</v>
      </c>
      <c r="N413" s="2055">
        <f>'Spis treści'!$D$69/100</f>
        <v>0</v>
      </c>
      <c r="O413" s="150">
        <v>72230019</v>
      </c>
      <c r="P413" s="6">
        <v>25</v>
      </c>
    </row>
    <row r="414" spans="1:16">
      <c r="A414" s="747">
        <v>1653243110</v>
      </c>
      <c r="B414" s="343">
        <f>VLOOKUP($A414,'6.2. Druty wysokost. pod topnik'!$A$4:$M$201,12,FALSE)</f>
        <v>91.268899999999988</v>
      </c>
      <c r="C414" s="343">
        <f>VLOOKUP($A414,'6.2. Druty wysokost. pod topnik'!$A$4:$M$201,10,FALSE)</f>
        <v>1681.49</v>
      </c>
      <c r="D414" s="343">
        <f>VLOOKUP($A414,'6.2. Druty wysokost. pod topnik'!$A$4:$M$201,11,FALSE)</f>
        <v>600.23249999999996</v>
      </c>
      <c r="E414" s="343">
        <v>91.268899999999988</v>
      </c>
      <c r="F414" s="343">
        <v>1681.49</v>
      </c>
      <c r="G414" s="1030">
        <v>600.23249999999996</v>
      </c>
      <c r="H414" s="471" t="s">
        <v>1564</v>
      </c>
      <c r="I414" s="683">
        <v>211</v>
      </c>
      <c r="J414" s="608" t="s">
        <v>2874</v>
      </c>
      <c r="K414" s="447">
        <v>25</v>
      </c>
      <c r="L414" s="561" t="s">
        <v>1565</v>
      </c>
      <c r="N414" s="2055">
        <f>'Spis treści'!$D$69/100</f>
        <v>0</v>
      </c>
      <c r="O414" s="150">
        <v>72230019</v>
      </c>
      <c r="P414" s="6">
        <v>25</v>
      </c>
    </row>
    <row r="415" spans="1:16">
      <c r="A415" s="747">
        <v>1653323110</v>
      </c>
      <c r="B415" s="343">
        <f>VLOOKUP($A415,'6.2. Druty wysokost. pod topnik'!$A$4:$M$201,12,FALSE)</f>
        <v>91.268899999999988</v>
      </c>
      <c r="C415" s="343">
        <f>VLOOKUP($A415,'6.2. Druty wysokost. pod topnik'!$A$4:$M$201,10,FALSE)</f>
        <v>1681.49</v>
      </c>
      <c r="D415" s="343">
        <f>VLOOKUP($A415,'6.2. Druty wysokost. pod topnik'!$A$4:$M$201,11,FALSE)</f>
        <v>600.23249999999996</v>
      </c>
      <c r="E415" s="343">
        <v>91.268899999999988</v>
      </c>
      <c r="F415" s="343">
        <v>1681.49</v>
      </c>
      <c r="G415" s="1030">
        <v>600.23249999999996</v>
      </c>
      <c r="H415" s="471" t="s">
        <v>2761</v>
      </c>
      <c r="I415" s="683">
        <v>211</v>
      </c>
      <c r="J415" s="608" t="s">
        <v>2874</v>
      </c>
      <c r="K415" s="447">
        <v>25</v>
      </c>
      <c r="L415" s="561" t="s">
        <v>2842</v>
      </c>
      <c r="N415" s="2055">
        <f>'Spis treści'!$D$69/100</f>
        <v>0</v>
      </c>
      <c r="O415" s="150">
        <v>72230019</v>
      </c>
      <c r="P415" s="6">
        <v>25</v>
      </c>
    </row>
    <row r="416" spans="1:16">
      <c r="A416" s="747">
        <v>1653403110</v>
      </c>
      <c r="B416" s="343">
        <f>VLOOKUP($A416,'6.2. Druty wysokost. pod topnik'!$A$4:$M$201,12,FALSE)</f>
        <v>91.268899999999988</v>
      </c>
      <c r="C416" s="343">
        <f>VLOOKUP($A416,'6.2. Druty wysokost. pod topnik'!$A$4:$M$201,10,FALSE)</f>
        <v>1681.49</v>
      </c>
      <c r="D416" s="343">
        <f>VLOOKUP($A416,'6.2. Druty wysokost. pod topnik'!$A$4:$M$201,11,FALSE)</f>
        <v>600.23249999999996</v>
      </c>
      <c r="E416" s="343">
        <v>91.268899999999988</v>
      </c>
      <c r="F416" s="343">
        <v>1681.49</v>
      </c>
      <c r="G416" s="1030">
        <v>600.23249999999996</v>
      </c>
      <c r="H416" s="471" t="s">
        <v>1566</v>
      </c>
      <c r="I416" s="683">
        <v>211</v>
      </c>
      <c r="J416" s="608" t="s">
        <v>2875</v>
      </c>
      <c r="K416" s="447">
        <v>750</v>
      </c>
      <c r="L416" s="561" t="s">
        <v>1567</v>
      </c>
      <c r="N416" s="2055">
        <f>'Spis treści'!$D$69/100</f>
        <v>0</v>
      </c>
      <c r="O416" s="150">
        <v>72230019</v>
      </c>
      <c r="P416" s="6">
        <v>25</v>
      </c>
    </row>
    <row r="417" spans="1:16">
      <c r="A417" s="747">
        <v>1686243150</v>
      </c>
      <c r="B417" s="343">
        <f>VLOOKUP($A417,'6.2. Druty wysokost. pod topnik'!$A$4:$M$201,12,FALSE)</f>
        <v>119.90090000000001</v>
      </c>
      <c r="C417" s="343">
        <f>VLOOKUP($A417,'6.2. Druty wysokost. pod topnik'!$A$4:$M$201,10,FALSE)</f>
        <v>2305.3200000000002</v>
      </c>
      <c r="D417" s="343">
        <f>VLOOKUP($A417,'6.2. Druty wysokost. pod topnik'!$A$4:$M$201,11,FALSE)</f>
        <v>692.20249999999999</v>
      </c>
      <c r="E417" s="343">
        <v>119.90090000000001</v>
      </c>
      <c r="F417" s="343">
        <v>2305.3200000000002</v>
      </c>
      <c r="G417" s="1030">
        <v>692.20249999999999</v>
      </c>
      <c r="H417" s="556" t="s">
        <v>3080</v>
      </c>
      <c r="I417" s="683">
        <v>211</v>
      </c>
      <c r="J417" s="608" t="s">
        <v>2874</v>
      </c>
      <c r="K417" s="447">
        <v>25</v>
      </c>
      <c r="L417" s="561" t="s">
        <v>3079</v>
      </c>
      <c r="N417" s="2055">
        <f>'Spis treści'!$D$69/100</f>
        <v>0</v>
      </c>
      <c r="O417" s="150">
        <v>72230019</v>
      </c>
      <c r="P417" s="6">
        <v>25</v>
      </c>
    </row>
    <row r="418" spans="1:16">
      <c r="A418" s="747">
        <v>1686323150</v>
      </c>
      <c r="B418" s="343">
        <f>VLOOKUP($A418,'6.2. Druty wysokost. pod topnik'!$A$4:$M$201,12,FALSE)</f>
        <v>119.5485</v>
      </c>
      <c r="C418" s="343">
        <f>VLOOKUP($A418,'6.2. Druty wysokost. pod topnik'!$A$4:$M$201,10,FALSE)</f>
        <v>2296.5100000000002</v>
      </c>
      <c r="D418" s="343">
        <f>VLOOKUP($A418,'6.2. Druty wysokost. pod topnik'!$A$4:$M$201,11,FALSE)</f>
        <v>692.20249999999999</v>
      </c>
      <c r="E418" s="343">
        <v>119.5485</v>
      </c>
      <c r="F418" s="343">
        <v>2296.5100000000002</v>
      </c>
      <c r="G418" s="1030">
        <v>692.20249999999999</v>
      </c>
      <c r="H418" s="556" t="s">
        <v>3082</v>
      </c>
      <c r="I418" s="683">
        <v>211</v>
      </c>
      <c r="J418" s="608" t="s">
        <v>2874</v>
      </c>
      <c r="K418" s="447">
        <v>25</v>
      </c>
      <c r="L418" s="561" t="s">
        <v>3083</v>
      </c>
      <c r="N418" s="2055">
        <f>'Spis treści'!$D$69/100</f>
        <v>0</v>
      </c>
      <c r="O418" s="150">
        <v>72230019</v>
      </c>
      <c r="P418" s="6">
        <v>25</v>
      </c>
    </row>
    <row r="419" spans="1:16">
      <c r="A419" s="747">
        <v>1686403150</v>
      </c>
      <c r="B419" s="343">
        <f>VLOOKUP($A419,'6.2. Druty wysokost. pod topnik'!$A$4:$M$201,12,FALSE)</f>
        <v>119.53049999999999</v>
      </c>
      <c r="C419" s="343">
        <f>VLOOKUP($A419,'6.2. Druty wysokost. pod topnik'!$A$4:$M$201,10,FALSE)</f>
        <v>2296.06</v>
      </c>
      <c r="D419" s="343">
        <f>VLOOKUP($A419,'6.2. Druty wysokost. pod topnik'!$A$4:$M$201,11,FALSE)</f>
        <v>692.20249999999999</v>
      </c>
      <c r="E419" s="343">
        <v>119.53049999999999</v>
      </c>
      <c r="F419" s="343">
        <v>2296.06</v>
      </c>
      <c r="G419" s="1030">
        <v>692.20249999999999</v>
      </c>
      <c r="H419" s="556" t="s">
        <v>3081</v>
      </c>
      <c r="I419" s="683">
        <v>211</v>
      </c>
      <c r="J419" s="608" t="s">
        <v>2876</v>
      </c>
      <c r="K419" s="447">
        <v>25</v>
      </c>
      <c r="L419" s="561" t="s">
        <v>3084</v>
      </c>
      <c r="N419" s="2055">
        <f>'Spis treści'!$D$69/100</f>
        <v>0</v>
      </c>
      <c r="O419" s="150">
        <v>72230019</v>
      </c>
      <c r="P419" s="6">
        <v>25</v>
      </c>
    </row>
    <row r="420" spans="1:16">
      <c r="A420" s="747">
        <v>1688243110</v>
      </c>
      <c r="B420" s="343">
        <f>VLOOKUP($A420,'6.2. Druty wysokost. pod topnik'!$A$4:$M$201,12,FALSE)</f>
        <v>340.58699999999999</v>
      </c>
      <c r="C420" s="343">
        <f>VLOOKUP($A420,'6.2. Druty wysokost. pod topnik'!$A$4:$M$201,10,FALSE)</f>
        <v>7721.49</v>
      </c>
      <c r="D420" s="343">
        <f>VLOOKUP($A420,'6.2. Druty wysokost. pod topnik'!$A$4:$M$201,11,FALSE)</f>
        <v>793.18499999999995</v>
      </c>
      <c r="E420" s="343">
        <v>340.58699999999999</v>
      </c>
      <c r="F420" s="343">
        <v>7721.49</v>
      </c>
      <c r="G420" s="1030">
        <v>793.18499999999995</v>
      </c>
      <c r="H420" s="728" t="s">
        <v>4485</v>
      </c>
      <c r="I420" s="683">
        <v>211</v>
      </c>
      <c r="J420" s="608" t="s">
        <v>2876</v>
      </c>
      <c r="K420" s="447">
        <v>25</v>
      </c>
      <c r="L420" s="561" t="s">
        <v>4486</v>
      </c>
      <c r="N420" s="2055">
        <f>'Spis treści'!$D$69/100</f>
        <v>0</v>
      </c>
      <c r="O420" s="150">
        <v>72230019</v>
      </c>
      <c r="P420" s="6">
        <v>25</v>
      </c>
    </row>
    <row r="421" spans="1:16">
      <c r="A421" s="747">
        <v>1697203110</v>
      </c>
      <c r="B421" s="343">
        <f>VLOOKUP($A421,'6.2. Druty wysokost. pod topnik'!$A$4:$M$201,12,FALSE)</f>
        <v>68.417999999999992</v>
      </c>
      <c r="C421" s="343">
        <f>VLOOKUP($A421,'6.2. Druty wysokost. pod topnik'!$A$4:$M$201,10,FALSE)</f>
        <v>1285.8399999999999</v>
      </c>
      <c r="D421" s="343">
        <f>VLOOKUP($A421,'6.2. Druty wysokost. pod topnik'!$A$4:$M$201,11,FALSE)</f>
        <v>424.61</v>
      </c>
      <c r="E421" s="343">
        <v>68.417999999999992</v>
      </c>
      <c r="F421" s="343">
        <v>1285.8399999999999</v>
      </c>
      <c r="G421" s="1030">
        <v>424.61</v>
      </c>
      <c r="H421" s="471" t="s">
        <v>1604</v>
      </c>
      <c r="I421" s="683">
        <v>211</v>
      </c>
      <c r="J421" s="608" t="s">
        <v>2875</v>
      </c>
      <c r="K421" s="447">
        <v>750</v>
      </c>
      <c r="L421" s="561" t="s">
        <v>1605</v>
      </c>
      <c r="N421" s="2055">
        <f>'Spis treści'!$D$69/100</f>
        <v>0</v>
      </c>
      <c r="O421" s="150">
        <v>72230019</v>
      </c>
      <c r="P421" s="6">
        <v>25</v>
      </c>
    </row>
    <row r="422" spans="1:16">
      <c r="A422" s="747">
        <v>1697323110</v>
      </c>
      <c r="B422" s="343">
        <f>VLOOKUP($A422,'6.2. Druty wysokost. pod topnik'!$A$4:$M$201,12,FALSE)</f>
        <v>66.44</v>
      </c>
      <c r="C422" s="343">
        <f>VLOOKUP($A422,'6.2. Druty wysokost. pod topnik'!$A$4:$M$201,10,FALSE)</f>
        <v>1236.3900000000001</v>
      </c>
      <c r="D422" s="343">
        <f>VLOOKUP($A422,'6.2. Druty wysokost. pod topnik'!$A$4:$M$201,11,FALSE)</f>
        <v>424.61</v>
      </c>
      <c r="E422" s="343">
        <v>66.44</v>
      </c>
      <c r="F422" s="343">
        <v>1236.3900000000001</v>
      </c>
      <c r="G422" s="1030">
        <v>424.61</v>
      </c>
      <c r="H422" s="471" t="s">
        <v>1606</v>
      </c>
      <c r="I422" s="683">
        <v>211</v>
      </c>
      <c r="J422" s="608" t="s">
        <v>2874</v>
      </c>
      <c r="K422" s="447">
        <v>25</v>
      </c>
      <c r="L422" s="561" t="s">
        <v>1607</v>
      </c>
      <c r="N422" s="2055">
        <f>'Spis treści'!$D$69/100</f>
        <v>0</v>
      </c>
      <c r="O422" s="150">
        <v>72230019</v>
      </c>
      <c r="P422" s="6">
        <v>25</v>
      </c>
    </row>
    <row r="423" spans="1:16">
      <c r="A423" s="747">
        <v>1697403110</v>
      </c>
      <c r="B423" s="343">
        <f>VLOOKUP($A423,'6.2. Druty wysokost. pod topnik'!$A$4:$M$201,12,FALSE)</f>
        <v>66.44</v>
      </c>
      <c r="C423" s="343">
        <f>VLOOKUP($A423,'6.2. Druty wysokost. pod topnik'!$A$4:$M$201,10,FALSE)</f>
        <v>1236.3900000000001</v>
      </c>
      <c r="D423" s="343">
        <f>VLOOKUP($A423,'6.2. Druty wysokost. pod topnik'!$A$4:$M$201,11,FALSE)</f>
        <v>424.61</v>
      </c>
      <c r="E423" s="343">
        <v>66.44</v>
      </c>
      <c r="F423" s="343">
        <v>1236.3900000000001</v>
      </c>
      <c r="G423" s="1030">
        <v>424.61</v>
      </c>
      <c r="H423" s="471" t="s">
        <v>1608</v>
      </c>
      <c r="I423" s="683">
        <v>211</v>
      </c>
      <c r="J423" s="608" t="s">
        <v>2875</v>
      </c>
      <c r="K423" s="447">
        <v>750</v>
      </c>
      <c r="L423" s="561" t="s">
        <v>1609</v>
      </c>
      <c r="N423" s="2055">
        <f>'Spis treści'!$D$69/100</f>
        <v>0</v>
      </c>
      <c r="O423" s="150">
        <v>72230019</v>
      </c>
      <c r="P423" s="6">
        <v>25</v>
      </c>
    </row>
    <row r="424" spans="1:16">
      <c r="A424" s="57">
        <v>1061000500</v>
      </c>
      <c r="B424" s="343">
        <f>VLOOKUP($A424,'7. Topniki'!$A$4:$L$215,7,FALSE)</f>
        <v>21.033377777777776</v>
      </c>
      <c r="C424" s="343">
        <f>VLOOKUP($A424,'7. Topniki'!$A$4:$L$215,6,FALSE)</f>
        <v>525.83444444444444</v>
      </c>
      <c r="D424" s="343">
        <v>0</v>
      </c>
      <c r="E424" s="343">
        <v>21.033377777777776</v>
      </c>
      <c r="F424" s="343">
        <v>525.83444444444444</v>
      </c>
      <c r="G424" s="1030">
        <v>0</v>
      </c>
      <c r="H424" s="471" t="s">
        <v>2718</v>
      </c>
      <c r="I424" s="683">
        <v>213</v>
      </c>
      <c r="J424" s="608" t="s">
        <v>2874</v>
      </c>
      <c r="K424" s="447">
        <v>25</v>
      </c>
      <c r="L424" s="561" t="s">
        <v>2780</v>
      </c>
      <c r="N424" s="2055">
        <f>'Spis treści'!$D$69/100</f>
        <v>0</v>
      </c>
      <c r="O424" s="150">
        <v>38109090</v>
      </c>
      <c r="P424" s="6">
        <v>25</v>
      </c>
    </row>
    <row r="425" spans="1:16">
      <c r="A425" s="747">
        <v>1062000000</v>
      </c>
      <c r="B425" s="343">
        <f>VLOOKUP($A425,'7. Topniki'!$A$4:$L$215,7,FALSE)</f>
        <v>26.924577777777777</v>
      </c>
      <c r="C425" s="343">
        <f>VLOOKUP($A425,'7. Topniki'!$A$4:$L$215,6,FALSE)</f>
        <v>673.11444444444442</v>
      </c>
      <c r="D425" s="343">
        <v>0</v>
      </c>
      <c r="E425" s="343">
        <v>26.924577777777777</v>
      </c>
      <c r="F425" s="343">
        <v>673.11444444444442</v>
      </c>
      <c r="G425" s="1030">
        <v>0</v>
      </c>
      <c r="H425" s="471" t="s">
        <v>1348</v>
      </c>
      <c r="I425" s="683">
        <v>213</v>
      </c>
      <c r="J425" s="608" t="s">
        <v>2874</v>
      </c>
      <c r="K425" s="447">
        <v>25</v>
      </c>
      <c r="L425" s="561" t="s">
        <v>1349</v>
      </c>
      <c r="N425" s="2055">
        <f>'Spis treści'!$D$69/100</f>
        <v>0</v>
      </c>
      <c r="O425" s="150">
        <v>38109090</v>
      </c>
      <c r="P425" s="6">
        <v>25</v>
      </c>
    </row>
    <row r="426" spans="1:16">
      <c r="A426" s="747">
        <v>1062800000</v>
      </c>
      <c r="B426" s="343">
        <f>VLOOKUP($A426,'7. Topniki'!$A$4:$L$215,7,FALSE)</f>
        <v>27.59097777777778</v>
      </c>
      <c r="C426" s="343">
        <f>VLOOKUP($A426,'7. Topniki'!$A$4:$L$215,6,FALSE)</f>
        <v>689.7744444444445</v>
      </c>
      <c r="D426" s="343">
        <v>0</v>
      </c>
      <c r="E426" s="343">
        <v>27.59097777777778</v>
      </c>
      <c r="F426" s="343">
        <v>689.7744444444445</v>
      </c>
      <c r="G426" s="1030">
        <v>0</v>
      </c>
      <c r="H426" s="471" t="s">
        <v>3434</v>
      </c>
      <c r="I426" s="683">
        <v>213</v>
      </c>
      <c r="J426" s="608" t="s">
        <v>2874</v>
      </c>
      <c r="K426" s="447">
        <v>25</v>
      </c>
      <c r="L426" s="562" t="s">
        <v>3446</v>
      </c>
      <c r="N426" s="2055">
        <f>'Spis treści'!$D$69/100</f>
        <v>0</v>
      </c>
      <c r="O426" s="150">
        <v>38109090</v>
      </c>
      <c r="P426" s="6">
        <v>25</v>
      </c>
    </row>
    <row r="427" spans="1:16">
      <c r="A427" s="747" t="s">
        <v>4352</v>
      </c>
      <c r="B427" s="343">
        <f>VLOOKUP($A427,'7. Topniki'!$A$4:$L$215,7,FALSE)</f>
        <v>30.215777777777781</v>
      </c>
      <c r="C427" s="343">
        <f>VLOOKUP($A427,'7. Topniki'!$A$4:$L$215,6,FALSE)</f>
        <v>755.3944444444445</v>
      </c>
      <c r="D427" s="343">
        <v>0</v>
      </c>
      <c r="E427" s="343">
        <v>30.215777777777781</v>
      </c>
      <c r="F427" s="343">
        <v>755.3944444444445</v>
      </c>
      <c r="G427" s="1030">
        <v>0</v>
      </c>
      <c r="H427" s="471" t="s">
        <v>4365</v>
      </c>
      <c r="I427" s="683">
        <v>213</v>
      </c>
      <c r="J427" s="608" t="s">
        <v>2874</v>
      </c>
      <c r="K427" s="447">
        <v>25</v>
      </c>
      <c r="L427" s="562" t="s">
        <v>4372</v>
      </c>
      <c r="N427" s="2055">
        <f>'Spis treści'!$D$69/100</f>
        <v>0</v>
      </c>
      <c r="O427" s="150">
        <v>38109090</v>
      </c>
      <c r="P427" s="6">
        <v>25</v>
      </c>
    </row>
    <row r="428" spans="1:16">
      <c r="A428" s="747">
        <v>1063800000</v>
      </c>
      <c r="B428" s="343">
        <f>VLOOKUP($A428,'7. Topniki'!$A$4:$L$215,7,FALSE)</f>
        <v>31.128977777777777</v>
      </c>
      <c r="C428" s="343">
        <f>VLOOKUP($A428,'7. Topniki'!$A$4:$L$215,6,FALSE)</f>
        <v>778.22444444444443</v>
      </c>
      <c r="D428" s="343">
        <v>0</v>
      </c>
      <c r="E428" s="343">
        <v>31.128977777777777</v>
      </c>
      <c r="F428" s="343">
        <v>778.22444444444443</v>
      </c>
      <c r="G428" s="1030">
        <v>0</v>
      </c>
      <c r="H428" s="471" t="s">
        <v>4366</v>
      </c>
      <c r="I428" s="683">
        <v>213</v>
      </c>
      <c r="J428" s="608" t="s">
        <v>2874</v>
      </c>
      <c r="K428" s="447">
        <v>25</v>
      </c>
      <c r="L428" s="562" t="s">
        <v>4373</v>
      </c>
      <c r="N428" s="2055">
        <f>'Spis treści'!$D$69/100</f>
        <v>0</v>
      </c>
      <c r="O428" s="150">
        <v>38109090</v>
      </c>
      <c r="P428" s="6">
        <v>25</v>
      </c>
    </row>
    <row r="429" spans="1:16">
      <c r="A429" s="747">
        <v>1064000000</v>
      </c>
      <c r="B429" s="343">
        <f>VLOOKUP($A429,'7. Topniki'!$A$4:$L$215,7,FALSE)</f>
        <v>32.756977777777777</v>
      </c>
      <c r="C429" s="343">
        <f>VLOOKUP($A429,'7. Topniki'!$A$4:$L$215,6,FALSE)</f>
        <v>818.92444444444448</v>
      </c>
      <c r="D429" s="343">
        <v>0</v>
      </c>
      <c r="E429" s="343">
        <v>32.756977777777777</v>
      </c>
      <c r="F429" s="343">
        <v>818.92444444444448</v>
      </c>
      <c r="G429" s="1030">
        <v>0</v>
      </c>
      <c r="H429" s="728" t="s">
        <v>4489</v>
      </c>
      <c r="I429" s="683">
        <v>213</v>
      </c>
      <c r="J429" s="608" t="s">
        <v>2876</v>
      </c>
      <c r="K429" s="447">
        <v>25</v>
      </c>
      <c r="L429" s="562" t="s">
        <v>4494</v>
      </c>
      <c r="N429" s="2055">
        <f>'Spis treści'!$D$69/100</f>
        <v>0</v>
      </c>
      <c r="O429" s="150">
        <v>38109090</v>
      </c>
      <c r="P429" s="6">
        <v>25</v>
      </c>
    </row>
    <row r="430" spans="1:16">
      <c r="A430" s="747">
        <v>1065800000</v>
      </c>
      <c r="B430" s="343">
        <f>VLOOKUP($A430,'7. Topniki'!$A$4:$L$215,7,FALSE)</f>
        <v>31.314977777777777</v>
      </c>
      <c r="C430" s="343">
        <f>VLOOKUP($A430,'7. Topniki'!$A$4:$L$215,6,FALSE)</f>
        <v>782.87444444444441</v>
      </c>
      <c r="D430" s="343">
        <v>0</v>
      </c>
      <c r="E430" s="343">
        <v>31.314977777777777</v>
      </c>
      <c r="F430" s="343">
        <v>782.87444444444441</v>
      </c>
      <c r="G430" s="1030">
        <v>0</v>
      </c>
      <c r="H430" s="728" t="s">
        <v>4996</v>
      </c>
      <c r="I430" s="683">
        <v>213</v>
      </c>
      <c r="J430" s="608" t="s">
        <v>2876</v>
      </c>
      <c r="K430" s="447">
        <v>25</v>
      </c>
      <c r="L430" s="562" t="s">
        <v>4997</v>
      </c>
      <c r="N430" s="2055">
        <f>'Spis treści'!$D$69/100</f>
        <v>0</v>
      </c>
      <c r="O430" s="150">
        <v>38109090</v>
      </c>
      <c r="P430" s="6">
        <v>25</v>
      </c>
    </row>
    <row r="431" spans="1:16">
      <c r="A431" s="747">
        <v>1066800000</v>
      </c>
      <c r="B431" s="343">
        <f>VLOOKUP($A431,'7. Topniki'!$A$4:$L$215,7,FALSE)</f>
        <v>31.314977777777777</v>
      </c>
      <c r="C431" s="343">
        <f>VLOOKUP($A431,'7. Topniki'!$A$4:$L$215,6,FALSE)</f>
        <v>782.87444444444441</v>
      </c>
      <c r="D431" s="343">
        <v>0</v>
      </c>
      <c r="E431" s="343">
        <v>31.314977777777777</v>
      </c>
      <c r="F431" s="343">
        <v>782.87444444444441</v>
      </c>
      <c r="G431" s="1030">
        <v>0</v>
      </c>
      <c r="H431" s="728" t="s">
        <v>5253</v>
      </c>
      <c r="I431" s="683">
        <v>213</v>
      </c>
      <c r="J431" s="608" t="s">
        <v>2876</v>
      </c>
      <c r="K431" s="447">
        <v>25</v>
      </c>
      <c r="L431" s="761" t="s">
        <v>5254</v>
      </c>
      <c r="N431" s="2055">
        <f>'Spis treści'!$D$69/100</f>
        <v>0</v>
      </c>
      <c r="O431" s="150">
        <v>38109090</v>
      </c>
      <c r="P431" s="6">
        <v>25</v>
      </c>
    </row>
    <row r="432" spans="1:16">
      <c r="A432" s="747">
        <v>1069000000</v>
      </c>
      <c r="B432" s="343">
        <f>VLOOKUP($A432,'7. Topniki'!$A$4:$L$215,7,FALSE)</f>
        <v>29.451377777777779</v>
      </c>
      <c r="C432" s="343">
        <f>VLOOKUP($A432,'7. Topniki'!$A$4:$L$215,6,FALSE)</f>
        <v>736.28444444444449</v>
      </c>
      <c r="D432" s="343">
        <v>0</v>
      </c>
      <c r="E432" s="343">
        <v>29.451377777777779</v>
      </c>
      <c r="F432" s="343">
        <v>736.28444444444449</v>
      </c>
      <c r="G432" s="1030">
        <v>0</v>
      </c>
      <c r="H432" s="556" t="s">
        <v>3675</v>
      </c>
      <c r="I432" s="683">
        <v>213</v>
      </c>
      <c r="J432" s="608" t="s">
        <v>2874</v>
      </c>
      <c r="K432" s="447">
        <v>25</v>
      </c>
      <c r="L432" s="562" t="s">
        <v>3682</v>
      </c>
      <c r="N432" s="2055">
        <f>'Spis treści'!$D$69/100</f>
        <v>0</v>
      </c>
      <c r="O432" s="150">
        <v>38109090</v>
      </c>
      <c r="P432" s="6">
        <v>25</v>
      </c>
    </row>
    <row r="433" spans="1:17">
      <c r="A433" s="747">
        <v>1070000500</v>
      </c>
      <c r="B433" s="343">
        <f>VLOOKUP($A433,'7. Topniki'!$A$4:$L$215,7,FALSE)</f>
        <v>27.72537777777778</v>
      </c>
      <c r="C433" s="343">
        <f>VLOOKUP($A433,'7. Topniki'!$A$4:$L$215,6,FALSE)</f>
        <v>693.13444444444451</v>
      </c>
      <c r="D433" s="343">
        <v>0</v>
      </c>
      <c r="E433" s="343">
        <v>27.72537777777778</v>
      </c>
      <c r="F433" s="343">
        <v>693.13444444444451</v>
      </c>
      <c r="G433" s="1030">
        <v>0</v>
      </c>
      <c r="H433" s="471" t="s">
        <v>1350</v>
      </c>
      <c r="I433" s="683">
        <v>213</v>
      </c>
      <c r="J433" s="608" t="s">
        <v>2874</v>
      </c>
      <c r="K433" s="447">
        <v>25</v>
      </c>
      <c r="L433" s="561" t="s">
        <v>1351</v>
      </c>
      <c r="N433" s="2055">
        <f>'Spis treści'!$D$69/100</f>
        <v>0</v>
      </c>
      <c r="O433" s="150">
        <v>38109090</v>
      </c>
      <c r="P433" s="6">
        <v>25</v>
      </c>
    </row>
    <row r="434" spans="1:17">
      <c r="A434" s="747">
        <v>1071000200</v>
      </c>
      <c r="B434" s="343">
        <f>VLOOKUP($A434,'7. Topniki'!$A$4:$L$215,7,FALSE)</f>
        <v>17.762977777777778</v>
      </c>
      <c r="C434" s="343">
        <f>VLOOKUP($A434,'7. Topniki'!$A$4:$L$215,6,FALSE)</f>
        <v>444.07444444444445</v>
      </c>
      <c r="D434" s="343">
        <v>0</v>
      </c>
      <c r="E434" s="343">
        <v>17.762977777777778</v>
      </c>
      <c r="F434" s="343">
        <v>444.07444444444445</v>
      </c>
      <c r="G434" s="1030">
        <v>0</v>
      </c>
      <c r="H434" s="471" t="s">
        <v>1352</v>
      </c>
      <c r="I434" s="683">
        <v>213</v>
      </c>
      <c r="J434" s="608" t="s">
        <v>2874</v>
      </c>
      <c r="K434" s="447">
        <v>25</v>
      </c>
      <c r="L434" s="562" t="s">
        <v>2953</v>
      </c>
      <c r="N434" s="2055">
        <f>'Spis treści'!$D$69/100</f>
        <v>0</v>
      </c>
      <c r="O434" s="150">
        <v>38109090</v>
      </c>
      <c r="P434" s="6">
        <v>25</v>
      </c>
    </row>
    <row r="435" spans="1:17">
      <c r="A435" s="749">
        <v>1081000200</v>
      </c>
      <c r="B435" s="343">
        <f>VLOOKUP($A435,'7. Topniki'!$A$4:$L$215,7,FALSE)</f>
        <v>25.37777777777778</v>
      </c>
      <c r="C435" s="343">
        <f>VLOOKUP($A435,'7. Topniki'!$A$4:$L$215,6,FALSE)</f>
        <v>634.44444444444446</v>
      </c>
      <c r="D435" s="343">
        <v>0</v>
      </c>
      <c r="E435" s="343">
        <v>25.37777777777778</v>
      </c>
      <c r="F435" s="343">
        <v>634.44444444444446</v>
      </c>
      <c r="G435" s="1030">
        <v>0</v>
      </c>
      <c r="H435" s="471" t="s">
        <v>1355</v>
      </c>
      <c r="I435" s="683">
        <v>213</v>
      </c>
      <c r="J435" s="608" t="s">
        <v>2874</v>
      </c>
      <c r="K435" s="447">
        <v>25</v>
      </c>
      <c r="L435" s="561" t="s">
        <v>2954</v>
      </c>
      <c r="N435" s="2055">
        <f>'Spis treści'!$D$69/100</f>
        <v>0</v>
      </c>
      <c r="O435" s="150">
        <v>38109090</v>
      </c>
      <c r="P435" s="6">
        <v>25</v>
      </c>
    </row>
    <row r="436" spans="1:17">
      <c r="A436" s="747">
        <v>1081001200</v>
      </c>
      <c r="B436" s="343">
        <f>VLOOKUP($A436,'7. Topniki'!$A$4:$L$215,7,FALSE)</f>
        <v>26.577777777777779</v>
      </c>
      <c r="C436" s="343">
        <f>VLOOKUP($A436,'7. Topniki'!$A$4:$L$215,6,FALSE)</f>
        <v>664.44444444444446</v>
      </c>
      <c r="D436" s="343">
        <v>0</v>
      </c>
      <c r="E436" s="343">
        <v>26.577777777777779</v>
      </c>
      <c r="F436" s="343">
        <v>664.44444444444446</v>
      </c>
      <c r="G436" s="1030">
        <v>0</v>
      </c>
      <c r="H436" s="556" t="s">
        <v>1355</v>
      </c>
      <c r="I436" s="683">
        <v>213</v>
      </c>
      <c r="J436" s="608" t="s">
        <v>2874</v>
      </c>
      <c r="K436" s="447">
        <v>25</v>
      </c>
      <c r="L436" s="561" t="s">
        <v>2955</v>
      </c>
      <c r="N436" s="2055">
        <f>'Spis treści'!$D$69/100</f>
        <v>0</v>
      </c>
      <c r="O436" s="150">
        <v>38109090</v>
      </c>
      <c r="P436" s="6">
        <v>25</v>
      </c>
    </row>
    <row r="437" spans="1:17">
      <c r="A437" s="754">
        <v>1081801200</v>
      </c>
      <c r="B437" s="758">
        <f>VLOOKUP($A437,'7. Topniki'!$A$4:$L$215,7,FALSE)</f>
        <v>26.977777777777778</v>
      </c>
      <c r="C437" s="758">
        <f>VLOOKUP($A437,'7. Topniki'!$A$4:$L$215,6,FALSE)</f>
        <v>674.44444444444446</v>
      </c>
      <c r="D437" s="758">
        <v>0</v>
      </c>
      <c r="E437" s="758">
        <v>26.977777777777778</v>
      </c>
      <c r="F437" s="758">
        <v>674.44444444444446</v>
      </c>
      <c r="G437" s="758">
        <v>0</v>
      </c>
      <c r="H437" s="728" t="s">
        <v>5130</v>
      </c>
      <c r="I437" s="759">
        <v>213</v>
      </c>
      <c r="J437" s="728" t="s">
        <v>2874</v>
      </c>
      <c r="K437" s="760">
        <v>25</v>
      </c>
      <c r="L437" s="761" t="s">
        <v>5131</v>
      </c>
      <c r="M437" s="1309"/>
      <c r="N437" s="2055">
        <f>'Spis treści'!$D$69/100</f>
        <v>0</v>
      </c>
      <c r="O437" s="150">
        <v>38109090</v>
      </c>
      <c r="P437" s="6">
        <v>25</v>
      </c>
    </row>
    <row r="438" spans="1:17">
      <c r="A438" s="754">
        <v>1083000000</v>
      </c>
      <c r="B438" s="758">
        <f>VLOOKUP($A438,'7. Topniki'!$A$4:$L$215,7,FALSE)</f>
        <v>24.977777777777778</v>
      </c>
      <c r="C438" s="758">
        <f>VLOOKUP($A438,'7. Topniki'!$A$4:$L$215,6,FALSE)</f>
        <v>624.44444444444446</v>
      </c>
      <c r="D438" s="758">
        <v>0</v>
      </c>
      <c r="E438" s="758">
        <v>24.977777777777778</v>
      </c>
      <c r="F438" s="758">
        <v>624.44444444444446</v>
      </c>
      <c r="G438" s="758">
        <v>0</v>
      </c>
      <c r="H438" s="728" t="s">
        <v>4375</v>
      </c>
      <c r="I438" s="759">
        <v>213</v>
      </c>
      <c r="J438" s="728" t="s">
        <v>2874</v>
      </c>
      <c r="K438" s="760">
        <v>25</v>
      </c>
      <c r="L438" s="761" t="s">
        <v>4374</v>
      </c>
      <c r="N438" s="2055">
        <f>'Spis treści'!$D$69/100</f>
        <v>0</v>
      </c>
      <c r="O438" s="150">
        <v>38109090</v>
      </c>
      <c r="P438" s="6">
        <v>25</v>
      </c>
    </row>
    <row r="439" spans="1:17">
      <c r="A439" s="57" t="s">
        <v>3436</v>
      </c>
      <c r="B439" s="343">
        <f>VLOOKUP($A439,'7. Topniki'!$A$4:$L$215,7,FALSE)</f>
        <v>18.387377777777779</v>
      </c>
      <c r="C439" s="343">
        <f>VLOOKUP($A439,'7. Topniki'!$A$4:$L$215,6,FALSE)</f>
        <v>459.68444444444447</v>
      </c>
      <c r="D439" s="343">
        <v>0</v>
      </c>
      <c r="E439" s="343">
        <v>18.387377777777779</v>
      </c>
      <c r="F439" s="343">
        <v>459.68444444444447</v>
      </c>
      <c r="G439" s="1030">
        <v>0</v>
      </c>
      <c r="H439" s="728" t="s">
        <v>3439</v>
      </c>
      <c r="I439" s="683">
        <v>213</v>
      </c>
      <c r="J439" s="608" t="s">
        <v>2874</v>
      </c>
      <c r="K439" s="447">
        <v>25</v>
      </c>
      <c r="L439" s="562" t="s">
        <v>3447</v>
      </c>
      <c r="N439" s="2055">
        <f>'Spis treści'!$D$69/100</f>
        <v>0</v>
      </c>
      <c r="O439" s="150">
        <v>38109090</v>
      </c>
      <c r="P439" s="6">
        <v>25</v>
      </c>
    </row>
    <row r="440" spans="1:17">
      <c r="A440" s="57" t="s">
        <v>4577</v>
      </c>
      <c r="B440" s="343">
        <f>VLOOKUP($A440,'7. Topniki'!$A$4:$L$215,7,FALSE)</f>
        <v>18.387777777777778</v>
      </c>
      <c r="C440" s="343">
        <f>VLOOKUP($A440,'7. Topniki'!$A$4:$L$215,6,FALSE)</f>
        <v>459.69444444444446</v>
      </c>
      <c r="D440" s="343">
        <v>0</v>
      </c>
      <c r="E440" s="343">
        <v>18.387777777777778</v>
      </c>
      <c r="F440" s="343">
        <v>459.69444444444446</v>
      </c>
      <c r="G440" s="1030">
        <v>0</v>
      </c>
      <c r="H440" s="728" t="s">
        <v>4579</v>
      </c>
      <c r="I440" s="683">
        <v>213</v>
      </c>
      <c r="J440" s="608" t="s">
        <v>2874</v>
      </c>
      <c r="K440" s="447">
        <v>25</v>
      </c>
      <c r="L440" s="562" t="s">
        <v>4580</v>
      </c>
      <c r="N440" s="2055">
        <f>'Spis treści'!$D$69/100</f>
        <v>0</v>
      </c>
      <c r="O440" s="150">
        <v>38109090</v>
      </c>
      <c r="P440" s="6">
        <v>25</v>
      </c>
    </row>
    <row r="441" spans="1:17" s="6" customFormat="1">
      <c r="A441" s="57" t="s">
        <v>3735</v>
      </c>
      <c r="B441" s="387">
        <f>VLOOKUP($A441,'7. Topniki'!$A$4:$L$215,7,FALSE)</f>
        <v>16.748307777777775</v>
      </c>
      <c r="C441" s="387">
        <f>VLOOKUP($A441,'7. Topniki'!$A$4:$L$215,6,FALSE)</f>
        <v>16748.307777777776</v>
      </c>
      <c r="D441" s="387">
        <v>0</v>
      </c>
      <c r="E441" s="387">
        <v>16.748307777777775</v>
      </c>
      <c r="F441" s="387">
        <v>16748.307777777776</v>
      </c>
      <c r="G441" s="1030">
        <v>0</v>
      </c>
      <c r="H441" s="608" t="s">
        <v>3736</v>
      </c>
      <c r="I441" s="764">
        <v>213</v>
      </c>
      <c r="J441" s="608" t="s">
        <v>2874</v>
      </c>
      <c r="K441" s="447">
        <v>1000</v>
      </c>
      <c r="L441" s="765" t="s">
        <v>3742</v>
      </c>
      <c r="M441" s="150"/>
      <c r="N441" s="2055">
        <f>'Spis treści'!$D$69/100</f>
        <v>0</v>
      </c>
      <c r="O441" s="150">
        <v>38109090</v>
      </c>
      <c r="P441" s="6">
        <v>1000</v>
      </c>
      <c r="Q441" s="167"/>
    </row>
    <row r="442" spans="1:17">
      <c r="A442" s="747" t="s">
        <v>98</v>
      </c>
      <c r="B442" s="343">
        <f>VLOOKUP($A442,'7. Topniki'!$A$4:$L$215,7,FALSE)</f>
        <v>21.67177777777778</v>
      </c>
      <c r="C442" s="343">
        <f>VLOOKUP($A442,'7. Topniki'!$A$4:$L$215,6,FALSE)</f>
        <v>541.79444444444448</v>
      </c>
      <c r="D442" s="343">
        <v>0</v>
      </c>
      <c r="E442" s="343">
        <v>21.67177777777778</v>
      </c>
      <c r="F442" s="343">
        <v>541.79444444444448</v>
      </c>
      <c r="G442" s="1030">
        <v>0</v>
      </c>
      <c r="H442" s="471" t="s">
        <v>1835</v>
      </c>
      <c r="I442" s="683">
        <v>213</v>
      </c>
      <c r="J442" s="608" t="s">
        <v>2874</v>
      </c>
      <c r="K442" s="447">
        <v>25</v>
      </c>
      <c r="L442" s="561" t="s">
        <v>1836</v>
      </c>
      <c r="N442" s="2055">
        <f>'Spis treści'!$D$69/100</f>
        <v>0</v>
      </c>
      <c r="O442" s="150">
        <v>38109090</v>
      </c>
      <c r="P442" s="6">
        <v>25</v>
      </c>
    </row>
    <row r="443" spans="1:17">
      <c r="A443" s="754" t="s">
        <v>4376</v>
      </c>
      <c r="B443" s="343">
        <f>VLOOKUP($A443,'7. Topniki'!$A$4:$L$215,7,FALSE)</f>
        <v>22.287377777777778</v>
      </c>
      <c r="C443" s="343">
        <f>VLOOKUP($A443,'7. Topniki'!$A$4:$L$215,6,FALSE)</f>
        <v>557.18444444444447</v>
      </c>
      <c r="D443" s="343">
        <v>0</v>
      </c>
      <c r="E443" s="343">
        <v>22.287377777777778</v>
      </c>
      <c r="F443" s="343">
        <v>557.18444444444447</v>
      </c>
      <c r="G443" s="1030">
        <v>0</v>
      </c>
      <c r="H443" s="728" t="s">
        <v>4378</v>
      </c>
      <c r="I443" s="683">
        <v>213</v>
      </c>
      <c r="J443" s="608" t="s">
        <v>2874</v>
      </c>
      <c r="K443" s="447">
        <v>25</v>
      </c>
      <c r="L443" s="561" t="s">
        <v>4377</v>
      </c>
      <c r="N443" s="2055">
        <f>'Spis treści'!$D$69/100</f>
        <v>0</v>
      </c>
      <c r="O443" s="150">
        <v>38109090</v>
      </c>
      <c r="P443" s="6">
        <v>25</v>
      </c>
    </row>
    <row r="444" spans="1:17">
      <c r="A444" s="747" t="s">
        <v>1301</v>
      </c>
      <c r="B444" s="343">
        <f>VLOOKUP($A444,'7. Topniki'!$A$4:$L$215,7,FALSE)</f>
        <v>20.592977777777779</v>
      </c>
      <c r="C444" s="343">
        <f>VLOOKUP($A444,'7. Topniki'!$A$4:$L$215,6,FALSE)</f>
        <v>514.82444444444445</v>
      </c>
      <c r="D444" s="343">
        <v>0</v>
      </c>
      <c r="E444" s="343">
        <v>20.592977777777779</v>
      </c>
      <c r="F444" s="343">
        <v>514.82444444444445</v>
      </c>
      <c r="G444" s="1030">
        <v>0</v>
      </c>
      <c r="H444" s="471" t="s">
        <v>1353</v>
      </c>
      <c r="I444" s="683">
        <v>213</v>
      </c>
      <c r="J444" s="608" t="s">
        <v>2875</v>
      </c>
      <c r="K444" s="447">
        <v>9900</v>
      </c>
      <c r="L444" s="561" t="s">
        <v>1354</v>
      </c>
      <c r="N444" s="2055">
        <f>'Spis treści'!$D$69/100</f>
        <v>0</v>
      </c>
      <c r="O444" s="150">
        <v>38109090</v>
      </c>
      <c r="P444" s="6">
        <v>25</v>
      </c>
    </row>
    <row r="445" spans="1:17">
      <c r="A445" s="747" t="s">
        <v>1301</v>
      </c>
      <c r="B445" s="343">
        <f>VLOOKUP($A445,'7. Topniki'!$A$4:$L$215,7,FALSE)</f>
        <v>20.592977777777779</v>
      </c>
      <c r="C445" s="343">
        <f>VLOOKUP($A445,'7. Topniki'!$A$4:$L$215,6,FALSE)</f>
        <v>514.82444444444445</v>
      </c>
      <c r="D445" s="343">
        <v>0</v>
      </c>
      <c r="E445" s="343">
        <v>20.592977777777779</v>
      </c>
      <c r="F445" s="343">
        <v>514.82444444444445</v>
      </c>
      <c r="G445" s="1030">
        <v>0</v>
      </c>
      <c r="H445" s="471" t="s">
        <v>1353</v>
      </c>
      <c r="I445" s="683">
        <v>213</v>
      </c>
      <c r="J445" s="608" t="s">
        <v>2875</v>
      </c>
      <c r="K445" s="447">
        <v>9900</v>
      </c>
      <c r="L445" s="561" t="s">
        <v>1354</v>
      </c>
      <c r="N445" s="2055">
        <f>'Spis treści'!$D$69/100</f>
        <v>0</v>
      </c>
      <c r="O445" s="150">
        <v>38109090</v>
      </c>
      <c r="P445" s="6">
        <v>25</v>
      </c>
    </row>
    <row r="446" spans="1:17">
      <c r="A446" s="747" t="s">
        <v>5492</v>
      </c>
      <c r="B446" s="343">
        <f>VLOOKUP($A446,'7. Topniki'!$A$4:$L$215,7,FALSE)</f>
        <v>20.777777777777779</v>
      </c>
      <c r="C446" s="343">
        <f>VLOOKUP($A446,'7. Topniki'!$A$4:$L$215,6,FALSE)</f>
        <v>519.44444444444446</v>
      </c>
      <c r="D446" s="343">
        <v>0</v>
      </c>
      <c r="E446" s="343">
        <v>20.777777777777779</v>
      </c>
      <c r="F446" s="343">
        <v>519.44444444444446</v>
      </c>
      <c r="G446" s="1030">
        <v>0</v>
      </c>
      <c r="H446" s="471" t="s">
        <v>5496</v>
      </c>
      <c r="I446" s="683">
        <v>213</v>
      </c>
      <c r="J446" s="608" t="s">
        <v>2875</v>
      </c>
      <c r="K446" s="447">
        <v>9900</v>
      </c>
      <c r="L446" s="561" t="s">
        <v>5498</v>
      </c>
      <c r="N446" s="2055">
        <f>'Spis treści'!$D$69/100</f>
        <v>0</v>
      </c>
      <c r="O446" s="150">
        <v>38109090</v>
      </c>
      <c r="P446" s="6">
        <v>25</v>
      </c>
    </row>
    <row r="447" spans="1:17">
      <c r="A447" s="747" t="s">
        <v>5493</v>
      </c>
      <c r="B447" s="343">
        <f>VLOOKUP($A447,'7. Topniki'!$A$4:$L$215,7,FALSE)</f>
        <v>20.777777777777779</v>
      </c>
      <c r="C447" s="343">
        <f>VLOOKUP($A447,'7. Topniki'!$A$4:$L$215,6,FALSE)</f>
        <v>519.44444444444446</v>
      </c>
      <c r="D447" s="343">
        <v>0</v>
      </c>
      <c r="E447" s="343">
        <v>20.777777777777779</v>
      </c>
      <c r="F447" s="343">
        <v>519.44444444444446</v>
      </c>
      <c r="G447" s="1030">
        <v>0</v>
      </c>
      <c r="H447" s="728" t="s">
        <v>5497</v>
      </c>
      <c r="I447" s="683">
        <v>213</v>
      </c>
      <c r="J447" s="608" t="s">
        <v>2875</v>
      </c>
      <c r="K447" s="447">
        <v>5625</v>
      </c>
      <c r="L447" s="561" t="s">
        <v>5499</v>
      </c>
      <c r="N447" s="2055">
        <f>'Spis treści'!$D$69/100</f>
        <v>0</v>
      </c>
      <c r="O447" s="150">
        <v>38109090</v>
      </c>
      <c r="P447" s="6">
        <v>25</v>
      </c>
    </row>
    <row r="448" spans="1:17">
      <c r="A448" s="747">
        <v>10240700</v>
      </c>
      <c r="B448" s="343">
        <f>VLOOKUP($A448,'11. STOODY'!$A$4:$M$228,9,FALSE)</f>
        <v>970.2396</v>
      </c>
      <c r="C448" s="343">
        <f>VLOOKUP($A448,'11. STOODY'!$A$4:$M$228,8,FALSE)</f>
        <v>4366.0781999999999</v>
      </c>
      <c r="D448" s="343">
        <v>0</v>
      </c>
      <c r="E448" s="343">
        <v>970.2396</v>
      </c>
      <c r="F448" s="343">
        <v>4366.0781999999999</v>
      </c>
      <c r="G448" s="1030">
        <v>0</v>
      </c>
      <c r="H448" s="471" t="s">
        <v>3577</v>
      </c>
      <c r="I448" s="683">
        <v>214</v>
      </c>
      <c r="J448" s="608" t="s">
        <v>2875</v>
      </c>
      <c r="K448" s="447">
        <v>4.5</v>
      </c>
      <c r="L448" s="637" t="s">
        <v>3596</v>
      </c>
      <c r="N448" s="2055">
        <f>'Spis treści'!$D$69/100</f>
        <v>0</v>
      </c>
      <c r="O448" s="150">
        <v>83111000</v>
      </c>
      <c r="P448" s="6">
        <v>4.5</v>
      </c>
    </row>
    <row r="449" spans="1:16">
      <c r="A449" s="747">
        <v>10241100</v>
      </c>
      <c r="B449" s="343">
        <f>VLOOKUP($A449,'11. STOODY'!$A$4:$M$228,9,FALSE)</f>
        <v>940</v>
      </c>
      <c r="C449" s="343">
        <f>VLOOKUP($A449,'11. STOODY'!$A$4:$M$228,8,FALSE)</f>
        <v>4230</v>
      </c>
      <c r="D449" s="343">
        <v>0</v>
      </c>
      <c r="E449" s="343">
        <v>940</v>
      </c>
      <c r="F449" s="343">
        <v>4230</v>
      </c>
      <c r="G449" s="1030">
        <v>0</v>
      </c>
      <c r="H449" s="471" t="s">
        <v>3578</v>
      </c>
      <c r="I449" s="683">
        <v>214</v>
      </c>
      <c r="J449" s="608" t="s">
        <v>2875</v>
      </c>
      <c r="K449" s="447">
        <v>4.5</v>
      </c>
      <c r="L449" s="561" t="s">
        <v>3597</v>
      </c>
      <c r="N449" s="2055">
        <f>'Spis treści'!$D$69/100</f>
        <v>0</v>
      </c>
      <c r="O449" s="150">
        <v>83111000</v>
      </c>
      <c r="P449" s="6">
        <v>4.5</v>
      </c>
    </row>
    <row r="450" spans="1:16">
      <c r="A450" s="747">
        <v>10242700</v>
      </c>
      <c r="B450" s="343">
        <f>VLOOKUP($A450,'11. STOODY'!$A$4:$M$228,9,FALSE)</f>
        <v>932.80000000000007</v>
      </c>
      <c r="C450" s="343">
        <f>VLOOKUP($A450,'11. STOODY'!$A$4:$M$228,8,FALSE)</f>
        <v>4197.6000000000004</v>
      </c>
      <c r="D450" s="343">
        <v>0</v>
      </c>
      <c r="E450" s="343">
        <v>932.80000000000007</v>
      </c>
      <c r="F450" s="343">
        <v>4197.6000000000004</v>
      </c>
      <c r="G450" s="1030">
        <v>0</v>
      </c>
      <c r="H450" s="471" t="s">
        <v>3579</v>
      </c>
      <c r="I450" s="683">
        <v>214</v>
      </c>
      <c r="J450" s="608" t="s">
        <v>2875</v>
      </c>
      <c r="K450" s="447">
        <v>4.5</v>
      </c>
      <c r="L450" s="561" t="s">
        <v>3598</v>
      </c>
      <c r="N450" s="2055">
        <f>'Spis treści'!$D$69/100</f>
        <v>0</v>
      </c>
      <c r="O450" s="150">
        <v>83111000</v>
      </c>
      <c r="P450" s="6">
        <v>4.5</v>
      </c>
    </row>
    <row r="451" spans="1:16">
      <c r="A451" s="747">
        <v>10243100</v>
      </c>
      <c r="B451" s="343">
        <f>VLOOKUP($A451,'11. STOODY'!$A$4:$M$228,9,FALSE)</f>
        <v>976.80000000000007</v>
      </c>
      <c r="C451" s="343">
        <f>VLOOKUP($A451,'11. STOODY'!$A$4:$M$228,8,FALSE)</f>
        <v>4395.6000000000004</v>
      </c>
      <c r="D451" s="343">
        <v>0</v>
      </c>
      <c r="E451" s="343">
        <v>976.80000000000007</v>
      </c>
      <c r="F451" s="343">
        <v>4395.6000000000004</v>
      </c>
      <c r="G451" s="1030">
        <v>0</v>
      </c>
      <c r="H451" s="471" t="s">
        <v>3580</v>
      </c>
      <c r="I451" s="683">
        <v>214</v>
      </c>
      <c r="J451" s="608" t="s">
        <v>2875</v>
      </c>
      <c r="K451" s="447">
        <v>4.5</v>
      </c>
      <c r="L451" s="561" t="s">
        <v>3599</v>
      </c>
      <c r="N451" s="2055">
        <f>'Spis treści'!$D$69/100</f>
        <v>0</v>
      </c>
      <c r="O451" s="150">
        <v>83111000</v>
      </c>
      <c r="P451" s="6">
        <v>4.5</v>
      </c>
    </row>
    <row r="452" spans="1:16">
      <c r="A452" s="747">
        <v>10243500</v>
      </c>
      <c r="B452" s="343">
        <f>VLOOKUP($A452,'11. STOODY'!$A$4:$M$228,9,FALSE)</f>
        <v>747.9076</v>
      </c>
      <c r="C452" s="343">
        <f>VLOOKUP($A452,'11. STOODY'!$A$4:$M$228,8,FALSE)</f>
        <v>3365.5841999999998</v>
      </c>
      <c r="D452" s="343">
        <v>0</v>
      </c>
      <c r="E452" s="343">
        <v>747.9076</v>
      </c>
      <c r="F452" s="343">
        <v>3365.5841999999998</v>
      </c>
      <c r="G452" s="1030">
        <v>0</v>
      </c>
      <c r="H452" s="471" t="s">
        <v>3581</v>
      </c>
      <c r="I452" s="683">
        <v>214</v>
      </c>
      <c r="J452" s="608" t="s">
        <v>2875</v>
      </c>
      <c r="K452" s="447">
        <v>4.5</v>
      </c>
      <c r="L452" s="561" t="s">
        <v>3600</v>
      </c>
      <c r="N452" s="2055">
        <f>'Spis treści'!$D$69/100</f>
        <v>0</v>
      </c>
      <c r="O452" s="150">
        <v>83111000</v>
      </c>
      <c r="P452" s="6">
        <v>4.5</v>
      </c>
    </row>
    <row r="453" spans="1:16">
      <c r="A453" s="747">
        <v>11889200</v>
      </c>
      <c r="B453" s="343">
        <f>VLOOKUP($A453,'11. STOODY'!$A$4:$M$228,9,FALSE)</f>
        <v>959.22200000000021</v>
      </c>
      <c r="C453" s="343">
        <f>VLOOKUP($A453,'11. STOODY'!$A$4:$M$228,8,FALSE)</f>
        <v>4316.4990000000007</v>
      </c>
      <c r="D453" s="343">
        <v>0</v>
      </c>
      <c r="E453" s="343">
        <v>959.22200000000021</v>
      </c>
      <c r="F453" s="343">
        <v>4316.4990000000007</v>
      </c>
      <c r="G453" s="1030">
        <v>0</v>
      </c>
      <c r="H453" s="471" t="s">
        <v>3588</v>
      </c>
      <c r="I453" s="683">
        <v>214</v>
      </c>
      <c r="J453" s="608" t="s">
        <v>2875</v>
      </c>
      <c r="K453" s="447">
        <v>4.5</v>
      </c>
      <c r="L453" s="561" t="s">
        <v>3604</v>
      </c>
      <c r="N453" s="2055">
        <f>'Spis treści'!$D$69/100</f>
        <v>0</v>
      </c>
      <c r="O453" s="150">
        <v>83111000</v>
      </c>
      <c r="P453" s="6">
        <v>4.5</v>
      </c>
    </row>
    <row r="454" spans="1:16">
      <c r="A454" s="752">
        <v>812101205125</v>
      </c>
      <c r="B454" s="343">
        <f>VLOOKUP($A454,'11. STOODY'!$A$4:$M$228,9,FALSE)</f>
        <v>1111</v>
      </c>
      <c r="C454" s="343">
        <f>VLOOKUP($A454,'11. STOODY'!$A$4:$M$228,8,FALSE)</f>
        <v>4999.5</v>
      </c>
      <c r="D454" s="343">
        <v>0</v>
      </c>
      <c r="E454" s="343">
        <v>1111</v>
      </c>
      <c r="F454" s="343">
        <v>4999.5</v>
      </c>
      <c r="G454" s="1030">
        <v>0</v>
      </c>
      <c r="H454" s="471" t="s">
        <v>3586</v>
      </c>
      <c r="I454" s="683">
        <v>214</v>
      </c>
      <c r="J454" s="608" t="s">
        <v>2875</v>
      </c>
      <c r="K454" s="447">
        <v>4.5</v>
      </c>
      <c r="L454" s="561" t="s">
        <v>3611</v>
      </c>
      <c r="N454" s="2055">
        <f>'Spis treści'!$D$69/100</f>
        <v>0</v>
      </c>
      <c r="O454" s="150">
        <v>83111000</v>
      </c>
      <c r="P454" s="6">
        <v>4.5</v>
      </c>
    </row>
    <row r="455" spans="1:16">
      <c r="A455" s="752">
        <v>812101205156</v>
      </c>
      <c r="B455" s="343">
        <f>VLOOKUP($A455,'11. STOODY'!$A$4:$M$228,9,FALSE)</f>
        <v>924</v>
      </c>
      <c r="C455" s="343">
        <f>VLOOKUP($A455,'11. STOODY'!$A$4:$M$228,8,FALSE)</f>
        <v>4158</v>
      </c>
      <c r="D455" s="343">
        <v>0</v>
      </c>
      <c r="E455" s="343">
        <v>924</v>
      </c>
      <c r="F455" s="343">
        <v>4158</v>
      </c>
      <c r="G455" s="1030">
        <v>0</v>
      </c>
      <c r="H455" s="471" t="s">
        <v>3587</v>
      </c>
      <c r="I455" s="683">
        <v>214</v>
      </c>
      <c r="J455" s="608" t="s">
        <v>2875</v>
      </c>
      <c r="K455" s="447">
        <v>4.5</v>
      </c>
      <c r="L455" s="561" t="s">
        <v>3612</v>
      </c>
      <c r="N455" s="2055">
        <f>'Spis treści'!$D$69/100</f>
        <v>0</v>
      </c>
      <c r="O455" s="150">
        <v>83111000</v>
      </c>
      <c r="P455" s="6">
        <v>4.5</v>
      </c>
    </row>
    <row r="456" spans="1:16">
      <c r="A456" s="747">
        <v>6130162030</v>
      </c>
      <c r="B456" s="343">
        <f>VLOOKUP($A456,'1.5. El. wysokostopowe'!$A$4:$M$210,13,FALSE)</f>
        <v>191.72737499999999</v>
      </c>
      <c r="C456" s="343">
        <f>VLOOKUP($A456,'1.5. El. wysokostopowe'!$A$4:$M$210,11,FALSE)</f>
        <v>1655.0819999999999</v>
      </c>
      <c r="D456" s="343">
        <f>VLOOKUP($A456,'1.5. El. wysokostopowe'!$A$4:$M$210,12,FALSE)</f>
        <v>185.5008</v>
      </c>
      <c r="E456" s="343">
        <v>191.72737499999999</v>
      </c>
      <c r="F456" s="343">
        <v>1655.0819999999999</v>
      </c>
      <c r="G456" s="1030">
        <v>185.5008</v>
      </c>
      <c r="H456" s="471" t="s">
        <v>1769</v>
      </c>
      <c r="I456" s="683">
        <v>216</v>
      </c>
      <c r="J456" s="608" t="s">
        <v>2874</v>
      </c>
      <c r="K456" s="447">
        <v>9.6</v>
      </c>
      <c r="L456" s="561" t="s">
        <v>1770</v>
      </c>
      <c r="M456" s="167" t="s">
        <v>2535</v>
      </c>
      <c r="N456" s="2055">
        <f>'Spis treści'!$D$69/100</f>
        <v>0</v>
      </c>
      <c r="O456" s="150">
        <v>83111000</v>
      </c>
      <c r="P456" s="6">
        <v>9.6</v>
      </c>
    </row>
    <row r="457" spans="1:16">
      <c r="A457" s="747">
        <v>6130202030</v>
      </c>
      <c r="B457" s="343">
        <f>VLOOKUP($A457,'1.5. El. wysokostopowe'!$A$4:$M$210,13,FALSE)</f>
        <v>99.761531250000004</v>
      </c>
      <c r="C457" s="343">
        <f>VLOOKUP($A457,'1.5. El. wysokostopowe'!$A$4:$M$210,11,FALSE)</f>
        <v>772.20989999999995</v>
      </c>
      <c r="D457" s="343">
        <f>VLOOKUP($A457,'1.5. El. wysokostopowe'!$A$4:$M$210,12,FALSE)</f>
        <v>185.5008</v>
      </c>
      <c r="E457" s="343">
        <v>99.761531250000004</v>
      </c>
      <c r="F457" s="343">
        <v>772.20989999999995</v>
      </c>
      <c r="G457" s="1030">
        <v>185.5008</v>
      </c>
      <c r="H457" s="471" t="s">
        <v>1771</v>
      </c>
      <c r="I457" s="683">
        <v>216</v>
      </c>
      <c r="J457" s="608" t="s">
        <v>2874</v>
      </c>
      <c r="K457" s="447">
        <v>9.6</v>
      </c>
      <c r="L457" s="561" t="s">
        <v>1772</v>
      </c>
      <c r="M457" s="167" t="s">
        <v>2536</v>
      </c>
      <c r="N457" s="2055">
        <f>'Spis treści'!$D$69/100</f>
        <v>0</v>
      </c>
      <c r="O457" s="150">
        <v>83111000</v>
      </c>
      <c r="P457" s="6">
        <v>9.6</v>
      </c>
    </row>
    <row r="458" spans="1:16">
      <c r="A458" s="747">
        <v>6130252030</v>
      </c>
      <c r="B458" s="343">
        <f>VLOOKUP($A458,'1.5. El. wysokostopowe'!$A$4:$M$210,13,FALSE)</f>
        <v>91.693100000000001</v>
      </c>
      <c r="C458" s="343">
        <f>VLOOKUP($A458,'1.5. El. wysokostopowe'!$A$4:$M$210,11,FALSE)</f>
        <v>651.33089999999993</v>
      </c>
      <c r="D458" s="343">
        <f>VLOOKUP($A458,'1.5. El. wysokostopowe'!$A$4:$M$210,12,FALSE)</f>
        <v>173.90700000000001</v>
      </c>
      <c r="E458" s="343">
        <v>91.693100000000001</v>
      </c>
      <c r="F458" s="343">
        <v>651.33089999999993</v>
      </c>
      <c r="G458" s="1030">
        <v>173.90700000000001</v>
      </c>
      <c r="H458" s="471" t="s">
        <v>1773</v>
      </c>
      <c r="I458" s="683">
        <v>216</v>
      </c>
      <c r="J458" s="608" t="s">
        <v>2874</v>
      </c>
      <c r="K458" s="447">
        <v>9</v>
      </c>
      <c r="L458" s="561" t="s">
        <v>1774</v>
      </c>
      <c r="M458" s="167" t="s">
        <v>2537</v>
      </c>
      <c r="N458" s="2055">
        <f>'Spis treści'!$D$69/100</f>
        <v>0</v>
      </c>
      <c r="O458" s="150">
        <v>83111000</v>
      </c>
      <c r="P458" s="6">
        <v>9</v>
      </c>
    </row>
    <row r="459" spans="1:16">
      <c r="A459" s="747">
        <v>6130323020</v>
      </c>
      <c r="B459" s="343">
        <f>VLOOKUP($A459,'1.5. El. wysokostopowe'!$A$4:$M$210,13,FALSE)</f>
        <v>82.01656097560975</v>
      </c>
      <c r="C459" s="343">
        <f>VLOOKUP($A459,'1.5. El. wysokostopowe'!$A$4:$M$210,11,FALSE)</f>
        <v>771.13079999999991</v>
      </c>
      <c r="D459" s="343">
        <f>VLOOKUP($A459,'1.5. El. wysokostopowe'!$A$4:$M$210,12,FALSE)</f>
        <v>237.67290000000003</v>
      </c>
      <c r="E459" s="343">
        <v>82.01656097560975</v>
      </c>
      <c r="F459" s="343">
        <v>771.13079999999991</v>
      </c>
      <c r="G459" s="1030">
        <v>237.67290000000003</v>
      </c>
      <c r="H459" s="471" t="s">
        <v>1775</v>
      </c>
      <c r="I459" s="683">
        <v>216</v>
      </c>
      <c r="J459" s="608" t="s">
        <v>2874</v>
      </c>
      <c r="K459" s="447">
        <v>12.3</v>
      </c>
      <c r="L459" s="561" t="s">
        <v>1776</v>
      </c>
      <c r="M459" s="167" t="s">
        <v>2538</v>
      </c>
      <c r="N459" s="2055">
        <f>'Spis treści'!$D$69/100</f>
        <v>0</v>
      </c>
      <c r="O459" s="150">
        <v>83111000</v>
      </c>
      <c r="P459" s="6">
        <v>12.3</v>
      </c>
    </row>
    <row r="460" spans="1:16">
      <c r="A460" s="747">
        <v>6130403020</v>
      </c>
      <c r="B460" s="343">
        <f>VLOOKUP($A460,'1.5. El. wysokostopowe'!$A$4:$M$210,13,FALSE)</f>
        <v>86.757292682926831</v>
      </c>
      <c r="C460" s="343">
        <f>VLOOKUP($A460,'1.5. El. wysokostopowe'!$A$4:$M$210,11,FALSE)</f>
        <v>829.44180000000006</v>
      </c>
      <c r="D460" s="343">
        <f>VLOOKUP($A460,'1.5. El. wysokostopowe'!$A$4:$M$210,12,FALSE)</f>
        <v>237.67290000000003</v>
      </c>
      <c r="E460" s="343">
        <v>86.757292682926831</v>
      </c>
      <c r="F460" s="343">
        <v>829.44180000000006</v>
      </c>
      <c r="G460" s="1030">
        <v>237.67290000000003</v>
      </c>
      <c r="H460" s="471" t="s">
        <v>1777</v>
      </c>
      <c r="I460" s="683">
        <v>216</v>
      </c>
      <c r="J460" s="608" t="s">
        <v>2874</v>
      </c>
      <c r="K460" s="447">
        <v>12.3</v>
      </c>
      <c r="L460" s="561" t="s">
        <v>1778</v>
      </c>
      <c r="M460" s="167" t="s">
        <v>2539</v>
      </c>
      <c r="N460" s="2055">
        <f>'Spis treści'!$D$69/100</f>
        <v>0</v>
      </c>
      <c r="O460" s="150">
        <v>83111000</v>
      </c>
      <c r="P460" s="6">
        <v>12.3</v>
      </c>
    </row>
    <row r="461" spans="1:16">
      <c r="A461" s="747">
        <v>6330162030</v>
      </c>
      <c r="B461" s="343">
        <f>VLOOKUP($A461,'1.5. El. wysokostopowe'!$A$4:$M$210,13,FALSE)</f>
        <v>209.63508750000003</v>
      </c>
      <c r="C461" s="343">
        <f>VLOOKUP($A461,'1.5. El. wysokostopowe'!$A$4:$M$210,11,FALSE)</f>
        <v>1730.8962000000001</v>
      </c>
      <c r="D461" s="343">
        <f>VLOOKUP($A461,'1.5. El. wysokostopowe'!$A$4:$M$210,12,FALSE)</f>
        <v>281.60064</v>
      </c>
      <c r="E461" s="343">
        <v>209.63508750000003</v>
      </c>
      <c r="F461" s="343">
        <v>1730.8962000000001</v>
      </c>
      <c r="G461" s="1030">
        <v>281.60064</v>
      </c>
      <c r="H461" s="471" t="s">
        <v>1779</v>
      </c>
      <c r="I461" s="683">
        <v>216</v>
      </c>
      <c r="J461" s="608" t="s">
        <v>2874</v>
      </c>
      <c r="K461" s="447">
        <v>9.6</v>
      </c>
      <c r="L461" s="561" t="s">
        <v>1780</v>
      </c>
      <c r="M461" s="167" t="s">
        <v>2540</v>
      </c>
      <c r="N461" s="2055">
        <f>'Spis treści'!$D$69/100</f>
        <v>0</v>
      </c>
      <c r="O461" s="150">
        <v>83111000</v>
      </c>
      <c r="P461" s="6">
        <v>9.6</v>
      </c>
    </row>
    <row r="462" spans="1:16">
      <c r="A462" s="747">
        <v>6330202030</v>
      </c>
      <c r="B462" s="343">
        <f>VLOOKUP($A462,'1.5. El. wysokostopowe'!$A$4:$M$210,13,FALSE)</f>
        <v>113.66077500000002</v>
      </c>
      <c r="C462" s="343">
        <f>VLOOKUP($A462,'1.5. El. wysokostopowe'!$A$4:$M$210,11,FALSE)</f>
        <v>809.54280000000006</v>
      </c>
      <c r="D462" s="343">
        <f>VLOOKUP($A462,'1.5. El. wysokostopowe'!$A$4:$M$210,12,FALSE)</f>
        <v>281.60064</v>
      </c>
      <c r="E462" s="343">
        <v>113.66077500000002</v>
      </c>
      <c r="F462" s="343">
        <v>809.54280000000006</v>
      </c>
      <c r="G462" s="1030">
        <v>281.60064</v>
      </c>
      <c r="H462" s="471" t="s">
        <v>1781</v>
      </c>
      <c r="I462" s="683">
        <v>216</v>
      </c>
      <c r="J462" s="608" t="s">
        <v>2874</v>
      </c>
      <c r="K462" s="447">
        <v>9.6</v>
      </c>
      <c r="L462" s="561" t="s">
        <v>1782</v>
      </c>
      <c r="M462" s="167" t="s">
        <v>2541</v>
      </c>
      <c r="N462" s="2055">
        <f>'Spis treści'!$D$69/100</f>
        <v>0</v>
      </c>
      <c r="O462" s="150">
        <v>83111000</v>
      </c>
      <c r="P462" s="6">
        <v>9.6</v>
      </c>
    </row>
    <row r="463" spans="1:16">
      <c r="A463" s="747">
        <v>6330252030</v>
      </c>
      <c r="B463" s="343">
        <f>VLOOKUP($A463,'1.5. El. wysokostopowe'!$A$4:$M$210,13,FALSE)</f>
        <v>103.90757647058824</v>
      </c>
      <c r="C463" s="343">
        <f>VLOOKUP($A463,'1.5. El. wysokostopowe'!$A$4:$M$210,11,FALSE)</f>
        <v>760.65660000000003</v>
      </c>
      <c r="D463" s="343">
        <f>VLOOKUP($A463,'1.5. El. wysokostopowe'!$A$4:$M$210,12,FALSE)</f>
        <v>299.20067999999998</v>
      </c>
      <c r="E463" s="343">
        <v>103.90757647058824</v>
      </c>
      <c r="F463" s="343">
        <v>760.65660000000003</v>
      </c>
      <c r="G463" s="1030">
        <v>299.20067999999998</v>
      </c>
      <c r="H463" s="471" t="s">
        <v>1783</v>
      </c>
      <c r="I463" s="683">
        <v>216</v>
      </c>
      <c r="J463" s="608" t="s">
        <v>2874</v>
      </c>
      <c r="K463" s="447">
        <v>10.199999999999999</v>
      </c>
      <c r="L463" s="561" t="s">
        <v>1784</v>
      </c>
      <c r="M463" s="167" t="s">
        <v>2542</v>
      </c>
      <c r="N463" s="2055">
        <f>'Spis treści'!$D$69/100</f>
        <v>0</v>
      </c>
      <c r="O463" s="150">
        <v>83111000</v>
      </c>
      <c r="P463" s="6">
        <v>10.199999999999999</v>
      </c>
    </row>
    <row r="464" spans="1:16">
      <c r="A464" s="747">
        <v>6330323020</v>
      </c>
      <c r="B464" s="343">
        <f>VLOOKUP($A464,'1.5. El. wysokostopowe'!$A$4:$M$210,13,FALSE)</f>
        <v>95.038814634146348</v>
      </c>
      <c r="C464" s="343">
        <f>VLOOKUP($A464,'1.5. El. wysokostopowe'!$A$4:$M$210,11,FALSE)</f>
        <v>808.17660000000001</v>
      </c>
      <c r="D464" s="343">
        <f>VLOOKUP($A464,'1.5. El. wysokostopowe'!$A$4:$M$210,12,FALSE)</f>
        <v>360.80082000000004</v>
      </c>
      <c r="E464" s="343">
        <v>95.038814634146348</v>
      </c>
      <c r="F464" s="343">
        <v>808.17660000000001</v>
      </c>
      <c r="G464" s="1030">
        <v>360.80082000000004</v>
      </c>
      <c r="H464" s="471" t="s">
        <v>1785</v>
      </c>
      <c r="I464" s="683">
        <v>216</v>
      </c>
      <c r="J464" s="608" t="s">
        <v>2874</v>
      </c>
      <c r="K464" s="447">
        <v>12.3</v>
      </c>
      <c r="L464" s="561" t="s">
        <v>1786</v>
      </c>
      <c r="M464" s="167" t="s">
        <v>2543</v>
      </c>
      <c r="N464" s="2055">
        <f>'Spis treści'!$D$69/100</f>
        <v>0</v>
      </c>
      <c r="O464" s="150">
        <v>83111000</v>
      </c>
      <c r="P464" s="6">
        <v>12.3</v>
      </c>
    </row>
    <row r="465" spans="1:16">
      <c r="A465" s="747">
        <v>6330403020</v>
      </c>
      <c r="B465" s="343">
        <f>VLOOKUP($A465,'1.5. El. wysokostopowe'!$A$4:$M$210,13,FALSE)</f>
        <v>99.845190697674411</v>
      </c>
      <c r="C465" s="343">
        <f>VLOOKUP($A465,'1.5. El. wysokostopowe'!$A$4:$M$210,11,FALSE)</f>
        <v>909.60209999999995</v>
      </c>
      <c r="D465" s="343">
        <f>VLOOKUP($A465,'1.5. El. wysokostopowe'!$A$4:$M$210,12,FALSE)</f>
        <v>378.40086000000002</v>
      </c>
      <c r="E465" s="343">
        <v>99.845190697674411</v>
      </c>
      <c r="F465" s="343">
        <v>909.60209999999995</v>
      </c>
      <c r="G465" s="1030">
        <v>378.40086000000002</v>
      </c>
      <c r="H465" s="471" t="s">
        <v>1787</v>
      </c>
      <c r="I465" s="683">
        <v>216</v>
      </c>
      <c r="J465" s="608" t="s">
        <v>2874</v>
      </c>
      <c r="K465" s="447">
        <v>12.9</v>
      </c>
      <c r="L465" s="561" t="s">
        <v>1788</v>
      </c>
      <c r="M465" s="167" t="s">
        <v>2544</v>
      </c>
      <c r="N465" s="2055">
        <f>'Spis treści'!$D$69/100</f>
        <v>0</v>
      </c>
      <c r="O465" s="150">
        <v>83111000</v>
      </c>
      <c r="P465" s="6">
        <v>12.9</v>
      </c>
    </row>
    <row r="466" spans="1:16">
      <c r="A466" s="747">
        <v>6330503020</v>
      </c>
      <c r="B466" s="343">
        <f>VLOOKUP($A466,'1.5. El. wysokostopowe'!$A$4:$M$210,13,FALSE)</f>
        <v>99.682156097560963</v>
      </c>
      <c r="C466" s="343">
        <f>VLOOKUP($A466,'1.5. El. wysokostopowe'!$A$4:$M$210,11,FALSE)</f>
        <v>865.28969999999993</v>
      </c>
      <c r="D466" s="343">
        <f>VLOOKUP($A466,'1.5. El. wysokostopowe'!$A$4:$M$210,12,FALSE)</f>
        <v>360.80082000000004</v>
      </c>
      <c r="E466" s="343">
        <v>99.682156097560963</v>
      </c>
      <c r="F466" s="343">
        <v>865.28969999999993</v>
      </c>
      <c r="G466" s="1030">
        <v>360.80082000000004</v>
      </c>
      <c r="H466" s="471" t="s">
        <v>1789</v>
      </c>
      <c r="I466" s="683">
        <v>216</v>
      </c>
      <c r="J466" s="608" t="s">
        <v>2874</v>
      </c>
      <c r="K466" s="447">
        <v>12.3</v>
      </c>
      <c r="L466" s="561" t="s">
        <v>1790</v>
      </c>
      <c r="M466" s="167" t="s">
        <v>2545</v>
      </c>
      <c r="N466" s="2055">
        <f>'Spis treści'!$D$69/100</f>
        <v>0</v>
      </c>
      <c r="O466" s="150">
        <v>83111000</v>
      </c>
      <c r="P466" s="6">
        <v>12.3</v>
      </c>
    </row>
    <row r="467" spans="1:16">
      <c r="A467" s="747">
        <v>6760202030</v>
      </c>
      <c r="B467" s="343">
        <f>VLOOKUP($A467,'1.5. El. wysokostopowe'!$A$4:$M$210,13,FALSE)</f>
        <v>190.88617500000001</v>
      </c>
      <c r="C467" s="343">
        <f>VLOOKUP($A467,'1.5. El. wysokostopowe'!$A$4:$M$210,11,FALSE)</f>
        <v>1602.018</v>
      </c>
      <c r="D467" s="343">
        <f>VLOOKUP($A467,'1.5. El. wysokostopowe'!$A$4:$M$210,12,FALSE)</f>
        <v>230.48927999999998</v>
      </c>
      <c r="E467" s="343">
        <v>190.88617500000001</v>
      </c>
      <c r="F467" s="343">
        <v>1602.018</v>
      </c>
      <c r="G467" s="1030">
        <v>230.48927999999998</v>
      </c>
      <c r="H467" s="471" t="s">
        <v>1791</v>
      </c>
      <c r="I467" s="683">
        <v>216</v>
      </c>
      <c r="J467" s="608" t="s">
        <v>2874</v>
      </c>
      <c r="K467" s="447">
        <v>9.6</v>
      </c>
      <c r="L467" s="561" t="s">
        <v>1792</v>
      </c>
      <c r="M467" s="167" t="s">
        <v>2546</v>
      </c>
      <c r="N467" s="2055">
        <f>'Spis treści'!$D$69/100</f>
        <v>0</v>
      </c>
      <c r="O467" s="150">
        <v>83111000</v>
      </c>
      <c r="P467" s="6">
        <v>9.6</v>
      </c>
    </row>
    <row r="468" spans="1:16">
      <c r="A468" s="747">
        <v>6760252030</v>
      </c>
      <c r="B468" s="343">
        <f>VLOOKUP($A468,'1.5. El. wysokostopowe'!$A$4:$M$210,13,FALSE)</f>
        <v>98.512623529411769</v>
      </c>
      <c r="C468" s="343">
        <f>VLOOKUP($A468,'1.5. El. wysokostopowe'!$A$4:$M$210,11,FALSE)</f>
        <v>759.93389999999999</v>
      </c>
      <c r="D468" s="343">
        <f>VLOOKUP($A468,'1.5. El. wysokostopowe'!$A$4:$M$210,12,FALSE)</f>
        <v>244.89485999999997</v>
      </c>
      <c r="E468" s="343">
        <v>98.512623529411769</v>
      </c>
      <c r="F468" s="343">
        <v>759.93389999999999</v>
      </c>
      <c r="G468" s="1030">
        <v>244.89485999999997</v>
      </c>
      <c r="H468" s="471" t="s">
        <v>1793</v>
      </c>
      <c r="I468" s="683">
        <v>216</v>
      </c>
      <c r="J468" s="608" t="s">
        <v>2874</v>
      </c>
      <c r="K468" s="447">
        <v>10.199999999999999</v>
      </c>
      <c r="L468" s="561" t="s">
        <v>1794</v>
      </c>
      <c r="M468" s="167" t="s">
        <v>2547</v>
      </c>
      <c r="N468" s="2055">
        <f>'Spis treści'!$D$69/100</f>
        <v>0</v>
      </c>
      <c r="O468" s="150">
        <v>83111000</v>
      </c>
      <c r="P468" s="6">
        <v>10.199999999999999</v>
      </c>
    </row>
    <row r="469" spans="1:16">
      <c r="A469" s="747">
        <v>6760323020</v>
      </c>
      <c r="B469" s="343">
        <f>VLOOKUP($A469,'1.5. El. wysokostopowe'!$A$4:$M$210,13,FALSE)</f>
        <v>92.379927906976746</v>
      </c>
      <c r="C469" s="343">
        <f>VLOOKUP($A469,'1.5. El. wysokostopowe'!$A$4:$M$210,11,FALSE)</f>
        <v>881.98109999999997</v>
      </c>
      <c r="D469" s="343">
        <f>VLOOKUP($A469,'1.5. El. wysokostopowe'!$A$4:$M$210,12,FALSE)</f>
        <v>309.71996999999999</v>
      </c>
      <c r="E469" s="343">
        <v>92.379927906976746</v>
      </c>
      <c r="F469" s="343">
        <v>881.98109999999997</v>
      </c>
      <c r="G469" s="1030">
        <v>309.71996999999999</v>
      </c>
      <c r="H469" s="471" t="s">
        <v>1795</v>
      </c>
      <c r="I469" s="683">
        <v>216</v>
      </c>
      <c r="J469" s="608" t="s">
        <v>2874</v>
      </c>
      <c r="K469" s="447">
        <v>12.9</v>
      </c>
      <c r="L469" s="561" t="s">
        <v>1796</v>
      </c>
      <c r="M469" s="167" t="s">
        <v>2548</v>
      </c>
      <c r="N469" s="2055">
        <f>'Spis treści'!$D$69/100</f>
        <v>0</v>
      </c>
      <c r="O469" s="150">
        <v>83111000</v>
      </c>
      <c r="P469" s="6">
        <v>12.9</v>
      </c>
    </row>
    <row r="470" spans="1:16">
      <c r="A470" s="747">
        <v>6760403020</v>
      </c>
      <c r="B470" s="343">
        <f>VLOOKUP($A470,'1.5. El. wysokostopowe'!$A$4:$M$210,13,FALSE)</f>
        <v>98.606183720930218</v>
      </c>
      <c r="C470" s="343">
        <f>VLOOKUP($A470,'1.5. El. wysokostopowe'!$A$4:$M$210,11,FALSE)</f>
        <v>962.2998</v>
      </c>
      <c r="D470" s="343">
        <f>VLOOKUP($A470,'1.5. El. wysokostopowe'!$A$4:$M$210,12,FALSE)</f>
        <v>309.71996999999999</v>
      </c>
      <c r="E470" s="343">
        <v>98.606183720930218</v>
      </c>
      <c r="F470" s="343">
        <v>962.2998</v>
      </c>
      <c r="G470" s="1030">
        <v>309.71996999999999</v>
      </c>
      <c r="H470" s="471" t="s">
        <v>1797</v>
      </c>
      <c r="I470" s="683">
        <v>216</v>
      </c>
      <c r="J470" s="608" t="s">
        <v>2874</v>
      </c>
      <c r="K470" s="447">
        <v>12.9</v>
      </c>
      <c r="L470" s="561" t="s">
        <v>1798</v>
      </c>
      <c r="M470" s="167" t="s">
        <v>2549</v>
      </c>
      <c r="N470" s="2055">
        <f>'Spis treści'!$D$69/100</f>
        <v>0</v>
      </c>
      <c r="O470" s="150">
        <v>83111000</v>
      </c>
      <c r="P470" s="6">
        <v>12.9</v>
      </c>
    </row>
    <row r="471" spans="1:16">
      <c r="A471" s="747">
        <v>6770252030</v>
      </c>
      <c r="B471" s="343">
        <f>VLOOKUP($A471,'1.5. El. wysokostopowe'!$A$4:$M$210,13,FALSE)</f>
        <v>112.60264705882354</v>
      </c>
      <c r="C471" s="343">
        <f>VLOOKUP($A471,'1.5. El. wysokostopowe'!$A$4:$M$210,11,FALSE)</f>
        <v>813.84930000000008</v>
      </c>
      <c r="D471" s="343">
        <f>VLOOKUP($A471,'1.5. El. wysokostopowe'!$A$4:$M$210,12,FALSE)</f>
        <v>334.69769999999994</v>
      </c>
      <c r="E471" s="343">
        <v>112.60264705882354</v>
      </c>
      <c r="F471" s="343">
        <v>813.84930000000008</v>
      </c>
      <c r="G471" s="1030">
        <v>334.69769999999994</v>
      </c>
      <c r="H471" s="471" t="s">
        <v>1799</v>
      </c>
      <c r="I471" s="683">
        <v>216</v>
      </c>
      <c r="J471" s="608" t="s">
        <v>2874</v>
      </c>
      <c r="K471" s="447">
        <v>10.199999999999999</v>
      </c>
      <c r="L471" s="561" t="s">
        <v>1800</v>
      </c>
      <c r="M471" s="167" t="s">
        <v>2550</v>
      </c>
      <c r="N471" s="2055">
        <f>'Spis treści'!$D$69/100</f>
        <v>0</v>
      </c>
      <c r="O471" s="150">
        <v>83111000</v>
      </c>
      <c r="P471" s="6">
        <v>10.199999999999999</v>
      </c>
    </row>
    <row r="472" spans="1:16">
      <c r="A472" s="747">
        <v>6770323020</v>
      </c>
      <c r="B472" s="343">
        <f>VLOOKUP($A472,'1.5. El. wysokostopowe'!$A$4:$M$210,13,FALSE)</f>
        <v>103.74891860465115</v>
      </c>
      <c r="C472" s="343">
        <f>VLOOKUP($A472,'1.5. El. wysokostopowe'!$A$4:$M$210,11,FALSE)</f>
        <v>915.06689999999992</v>
      </c>
      <c r="D472" s="343">
        <f>VLOOKUP($A472,'1.5. El. wysokostopowe'!$A$4:$M$210,12,FALSE)</f>
        <v>423.29415</v>
      </c>
      <c r="E472" s="343">
        <v>103.74891860465115</v>
      </c>
      <c r="F472" s="343">
        <v>915.06689999999992</v>
      </c>
      <c r="G472" s="1030">
        <v>423.29415</v>
      </c>
      <c r="H472" s="471" t="s">
        <v>1801</v>
      </c>
      <c r="I472" s="683">
        <v>216</v>
      </c>
      <c r="J472" s="608" t="s">
        <v>2874</v>
      </c>
      <c r="K472" s="447">
        <v>12.9</v>
      </c>
      <c r="L472" s="561" t="s">
        <v>1802</v>
      </c>
      <c r="M472" s="167" t="s">
        <v>2551</v>
      </c>
      <c r="N472" s="2055">
        <f>'Spis treści'!$D$69/100</f>
        <v>0</v>
      </c>
      <c r="O472" s="150">
        <v>83111000</v>
      </c>
      <c r="P472" s="6">
        <v>12.9</v>
      </c>
    </row>
    <row r="473" spans="1:16">
      <c r="A473" s="747">
        <v>6770403020</v>
      </c>
      <c r="B473" s="343">
        <f>VLOOKUP($A473,'1.5. El. wysokostopowe'!$A$4:$M$210,13,FALSE)</f>
        <v>107.752</v>
      </c>
      <c r="C473" s="343">
        <f>VLOOKUP($A473,'1.5. El. wysokostopowe'!$A$4:$M$210,11,FALSE)</f>
        <v>989.18819999999994</v>
      </c>
      <c r="D473" s="343">
        <f>VLOOKUP($A473,'1.5. El. wysokostopowe'!$A$4:$M$210,12,FALSE)</f>
        <v>433.13819999999993</v>
      </c>
      <c r="E473" s="343">
        <v>107.752</v>
      </c>
      <c r="F473" s="343">
        <v>989.18819999999994</v>
      </c>
      <c r="G473" s="1030">
        <v>433.13819999999993</v>
      </c>
      <c r="H473" s="471" t="s">
        <v>1803</v>
      </c>
      <c r="I473" s="683">
        <v>216</v>
      </c>
      <c r="J473" s="608" t="s">
        <v>2874</v>
      </c>
      <c r="K473" s="447">
        <v>13.2</v>
      </c>
      <c r="L473" s="561" t="s">
        <v>1804</v>
      </c>
      <c r="M473" s="167" t="s">
        <v>2552</v>
      </c>
      <c r="N473" s="2055">
        <f>'Spis treści'!$D$69/100</f>
        <v>0</v>
      </c>
      <c r="O473" s="150">
        <v>83111000</v>
      </c>
      <c r="P473" s="6">
        <v>13.2</v>
      </c>
    </row>
    <row r="474" spans="1:16">
      <c r="A474" s="747" t="s">
        <v>3047</v>
      </c>
      <c r="B474" s="343">
        <f>VLOOKUP($A474,'1.5. El. wysokostopowe'!$A$4:$M$210,13,FALSE)</f>
        <v>141.97928571428571</v>
      </c>
      <c r="C474" s="343">
        <f>VLOOKUP($A474,'1.5. El. wysokostopowe'!$A$4:$M$210,11,FALSE)</f>
        <v>515.15639999999996</v>
      </c>
      <c r="D474" s="343">
        <f>VLOOKUP($A474,'1.5. El. wysokostopowe'!$A$4:$M$210,12,FALSE)</f>
        <v>81.156600000000012</v>
      </c>
      <c r="E474" s="343">
        <v>141.97928571428571</v>
      </c>
      <c r="F474" s="343">
        <v>515.15639999999996</v>
      </c>
      <c r="G474" s="1030">
        <v>81.156600000000012</v>
      </c>
      <c r="H474" s="556" t="s">
        <v>3053</v>
      </c>
      <c r="I474" s="683">
        <v>216</v>
      </c>
      <c r="J474" s="608" t="s">
        <v>2875</v>
      </c>
      <c r="K474" s="447">
        <v>67.2</v>
      </c>
      <c r="L474" s="561" t="s">
        <v>3054</v>
      </c>
      <c r="M474" s="561" t="s">
        <v>3054</v>
      </c>
      <c r="N474" s="2055">
        <f>'Spis treści'!$D$69/100</f>
        <v>0</v>
      </c>
      <c r="O474" s="765">
        <v>83111000</v>
      </c>
      <c r="P474" s="6">
        <v>4.2</v>
      </c>
    </row>
    <row r="475" spans="1:16">
      <c r="A475" s="747" t="s">
        <v>3048</v>
      </c>
      <c r="B475" s="343">
        <f>VLOOKUP($A475,'1.5. El. wysokostopowe'!$A$4:$M$210,13,FALSE)</f>
        <v>108.87557142857143</v>
      </c>
      <c r="C475" s="343">
        <f>VLOOKUP($A475,'1.5. El. wysokostopowe'!$A$4:$M$210,11,FALSE)</f>
        <v>376.12080000000003</v>
      </c>
      <c r="D475" s="343">
        <f>VLOOKUP($A475,'1.5. El. wysokostopowe'!$A$4:$M$210,12,FALSE)</f>
        <v>81.156600000000012</v>
      </c>
      <c r="E475" s="343">
        <v>108.87557142857143</v>
      </c>
      <c r="F475" s="343">
        <v>376.12080000000003</v>
      </c>
      <c r="G475" s="1030">
        <v>81.156600000000012</v>
      </c>
      <c r="H475" s="471" t="s">
        <v>3052</v>
      </c>
      <c r="I475" s="683">
        <v>216</v>
      </c>
      <c r="J475" s="608" t="s">
        <v>5080</v>
      </c>
      <c r="K475" s="447">
        <v>4.2</v>
      </c>
      <c r="L475" s="561" t="s">
        <v>3055</v>
      </c>
      <c r="M475" s="561" t="s">
        <v>3055</v>
      </c>
      <c r="N475" s="2055">
        <f>'Spis treści'!$D$69/100</f>
        <v>0</v>
      </c>
      <c r="O475" s="765">
        <v>83111000</v>
      </c>
      <c r="P475" s="6">
        <v>4.2</v>
      </c>
    </row>
    <row r="476" spans="1:16">
      <c r="A476" s="747" t="s">
        <v>3761</v>
      </c>
      <c r="B476" s="343">
        <f>VLOOKUP($A476,'1.5. El. wysokostopowe'!$A$4:$M$210,13,FALSE)</f>
        <v>109.04174999999999</v>
      </c>
      <c r="C476" s="343">
        <f>VLOOKUP($A476,'1.5. El. wysokostopowe'!$A$4:$M$210,11,FALSE)</f>
        <v>322.98750000000001</v>
      </c>
      <c r="D476" s="343">
        <f>VLOOKUP($A476,'1.5. El. wysokostopowe'!$A$4:$M$210,12,FALSE)</f>
        <v>69.56280000000001</v>
      </c>
      <c r="E476" s="343">
        <v>109.04174999999999</v>
      </c>
      <c r="F476" s="343">
        <v>322.98750000000001</v>
      </c>
      <c r="G476" s="1030">
        <v>69.56280000000001</v>
      </c>
      <c r="H476" s="471" t="s">
        <v>3765</v>
      </c>
      <c r="I476" s="683">
        <v>216</v>
      </c>
      <c r="J476" s="608" t="s">
        <v>2876</v>
      </c>
      <c r="K476" s="447">
        <v>3.6</v>
      </c>
      <c r="L476" s="637" t="s">
        <v>3768</v>
      </c>
      <c r="M476" s="761" t="s">
        <v>3769</v>
      </c>
      <c r="N476" s="2055">
        <f>'Spis treści'!$D$69/100</f>
        <v>0</v>
      </c>
      <c r="O476" s="765">
        <v>83111000</v>
      </c>
      <c r="P476" s="6">
        <v>3.6</v>
      </c>
    </row>
    <row r="477" spans="1:16">
      <c r="A477" s="747" t="s">
        <v>3762</v>
      </c>
      <c r="B477" s="343">
        <f>VLOOKUP($A477,'1.5. El. wysokostopowe'!$A$4:$M$210,13,FALSE)</f>
        <v>98.256937499999992</v>
      </c>
      <c r="C477" s="343">
        <f>VLOOKUP($A477,'1.5. El. wysokostopowe'!$A$4:$M$210,11,FALSE)</f>
        <v>378.88289999999995</v>
      </c>
      <c r="D477" s="343">
        <f>VLOOKUP($A477,'1.5. El. wysokostopowe'!$A$4:$M$210,12,FALSE)</f>
        <v>92.750399999999999</v>
      </c>
      <c r="E477" s="343">
        <v>98.256937499999992</v>
      </c>
      <c r="F477" s="343">
        <v>378.88289999999995</v>
      </c>
      <c r="G477" s="1030">
        <v>92.750399999999999</v>
      </c>
      <c r="H477" s="471" t="s">
        <v>3766</v>
      </c>
      <c r="I477" s="683">
        <v>216</v>
      </c>
      <c r="J477" s="608" t="s">
        <v>2876</v>
      </c>
      <c r="K477" s="447">
        <v>4.8</v>
      </c>
      <c r="L477" s="761" t="s">
        <v>3770</v>
      </c>
      <c r="M477" s="761" t="s">
        <v>3771</v>
      </c>
      <c r="N477" s="2055">
        <f>'Spis treści'!$D$69/100</f>
        <v>0</v>
      </c>
      <c r="O477" s="765">
        <v>83111000</v>
      </c>
      <c r="P477" s="6">
        <v>4.8</v>
      </c>
    </row>
    <row r="478" spans="1:16">
      <c r="A478" s="747" t="s">
        <v>3763</v>
      </c>
      <c r="B478" s="343">
        <f>VLOOKUP($A478,'1.5. El. wysokostopowe'!$A$4:$M$210,13,FALSE)</f>
        <v>97.077187500000008</v>
      </c>
      <c r="C478" s="343">
        <f>VLOOKUP($A478,'1.5. El. wysokostopowe'!$A$4:$M$210,11,FALSE)</f>
        <v>746.4402</v>
      </c>
      <c r="D478" s="343">
        <f>VLOOKUP($A478,'1.5. El. wysokostopowe'!$A$4:$M$210,12,FALSE)</f>
        <v>185.5008</v>
      </c>
      <c r="E478" s="343">
        <v>97.077187500000008</v>
      </c>
      <c r="F478" s="343">
        <v>746.4402</v>
      </c>
      <c r="G478" s="1030">
        <v>185.5008</v>
      </c>
      <c r="H478" s="471" t="s">
        <v>3767</v>
      </c>
      <c r="I478" s="683">
        <v>216</v>
      </c>
      <c r="J478" s="608" t="s">
        <v>2875</v>
      </c>
      <c r="K478" s="447">
        <v>412.8</v>
      </c>
      <c r="L478" s="761" t="s">
        <v>3772</v>
      </c>
      <c r="M478" s="761" t="s">
        <v>3773</v>
      </c>
      <c r="N478" s="2055">
        <f>'Spis treści'!$D$69/100</f>
        <v>0</v>
      </c>
      <c r="O478" s="765">
        <v>83111000</v>
      </c>
      <c r="P478" s="6">
        <v>9.6</v>
      </c>
    </row>
    <row r="479" spans="1:16">
      <c r="A479" s="747" t="s">
        <v>1185</v>
      </c>
      <c r="B479" s="343">
        <f>VLOOKUP($A479,'1.5. El. wysokostopowe'!$A$4:$M$210,13,FALSE)</f>
        <v>203.18525</v>
      </c>
      <c r="C479" s="343">
        <f>VLOOKUP($A479,'1.5. El. wysokostopowe'!$A$4:$M$210,11,FALSE)</f>
        <v>661.90409999999997</v>
      </c>
      <c r="D479" s="343">
        <f>VLOOKUP($A479,'1.5. El. wysokostopowe'!$A$4:$M$210,12,FALSE)</f>
        <v>69.56280000000001</v>
      </c>
      <c r="E479" s="343">
        <v>203.18525</v>
      </c>
      <c r="F479" s="343">
        <v>661.90409999999997</v>
      </c>
      <c r="G479" s="1030">
        <v>69.56280000000001</v>
      </c>
      <c r="H479" s="471" t="s">
        <v>2258</v>
      </c>
      <c r="I479" s="683">
        <v>216</v>
      </c>
      <c r="J479" s="608" t="s">
        <v>2874</v>
      </c>
      <c r="K479" s="447">
        <v>3.6</v>
      </c>
      <c r="L479" s="561" t="s">
        <v>2259</v>
      </c>
      <c r="M479" s="167" t="s">
        <v>2596</v>
      </c>
      <c r="N479" s="2055">
        <f>'Spis treści'!$D$69/100</f>
        <v>0</v>
      </c>
      <c r="O479" s="150">
        <v>83111000</v>
      </c>
      <c r="P479" s="6">
        <v>3.6</v>
      </c>
    </row>
    <row r="480" spans="1:16">
      <c r="A480" s="747" t="s">
        <v>1186</v>
      </c>
      <c r="B480" s="343">
        <f>VLOOKUP($A480,'1.5. El. wysokostopowe'!$A$4:$M$210,13,FALSE)</f>
        <v>168.47475</v>
      </c>
      <c r="C480" s="343">
        <f>VLOOKUP($A480,'1.5. El. wysokostopowe'!$A$4:$M$210,11,FALSE)</f>
        <v>536.94629999999995</v>
      </c>
      <c r="D480" s="343">
        <f>VLOOKUP($A480,'1.5. El. wysokostopowe'!$A$4:$M$210,12,FALSE)</f>
        <v>69.56280000000001</v>
      </c>
      <c r="E480" s="343">
        <v>168.47475</v>
      </c>
      <c r="F480" s="343">
        <v>536.94629999999995</v>
      </c>
      <c r="G480" s="1030">
        <v>69.56280000000001</v>
      </c>
      <c r="H480" s="471" t="s">
        <v>2773</v>
      </c>
      <c r="I480" s="683">
        <v>216</v>
      </c>
      <c r="J480" s="608" t="s">
        <v>2874</v>
      </c>
      <c r="K480" s="447">
        <v>3.6</v>
      </c>
      <c r="L480" s="561" t="s">
        <v>2859</v>
      </c>
      <c r="M480" s="167" t="s">
        <v>2860</v>
      </c>
      <c r="N480" s="2055">
        <f>'Spis treści'!$D$69/100</f>
        <v>0</v>
      </c>
      <c r="O480" s="150">
        <v>83111000</v>
      </c>
      <c r="P480" s="6">
        <v>3.6</v>
      </c>
    </row>
    <row r="481" spans="1:16">
      <c r="A481" s="747" t="s">
        <v>1187</v>
      </c>
      <c r="B481" s="343">
        <f>VLOOKUP($A481,'1.5. El. wysokostopowe'!$A$4:$M$210,13,FALSE)</f>
        <v>154.97657142857142</v>
      </c>
      <c r="C481" s="343">
        <f>VLOOKUP($A481,'1.5. El. wysokostopowe'!$A$4:$M$210,11,FALSE)</f>
        <v>569.745</v>
      </c>
      <c r="D481" s="343">
        <f>VLOOKUP($A481,'1.5. El. wysokostopowe'!$A$4:$M$210,12,FALSE)</f>
        <v>81.156600000000012</v>
      </c>
      <c r="E481" s="343">
        <v>154.97657142857142</v>
      </c>
      <c r="F481" s="343">
        <v>569.745</v>
      </c>
      <c r="G481" s="1030">
        <v>81.156600000000012</v>
      </c>
      <c r="H481" s="471" t="s">
        <v>2260</v>
      </c>
      <c r="I481" s="683">
        <v>216</v>
      </c>
      <c r="J481" s="608" t="s">
        <v>2874</v>
      </c>
      <c r="K481" s="447">
        <v>4.2</v>
      </c>
      <c r="L481" s="561" t="s">
        <v>2261</v>
      </c>
      <c r="M481" s="167" t="s">
        <v>2597</v>
      </c>
      <c r="N481" s="2055">
        <f>'Spis treści'!$D$69/100</f>
        <v>0</v>
      </c>
      <c r="O481" s="150">
        <v>83111000</v>
      </c>
      <c r="P481" s="6">
        <v>4.2</v>
      </c>
    </row>
    <row r="482" spans="1:16">
      <c r="A482" s="747" t="s">
        <v>1188</v>
      </c>
      <c r="B482" s="343">
        <f>VLOOKUP($A482,'1.5. El. wysokostopowe'!$A$4:$M$210,13,FALSE)</f>
        <v>138.90529411764706</v>
      </c>
      <c r="C482" s="343">
        <f>VLOOKUP($A482,'1.5. El. wysokostopowe'!$A$4:$M$210,11,FALSE)</f>
        <v>609.86969999999997</v>
      </c>
      <c r="D482" s="343">
        <f>VLOOKUP($A482,'1.5. El. wysokostopowe'!$A$4:$M$210,12,FALSE)</f>
        <v>98.547299999999993</v>
      </c>
      <c r="E482" s="343">
        <v>138.90529411764706</v>
      </c>
      <c r="F482" s="343">
        <v>609.86969999999997</v>
      </c>
      <c r="G482" s="1030">
        <v>98.547299999999993</v>
      </c>
      <c r="H482" s="471" t="s">
        <v>2262</v>
      </c>
      <c r="I482" s="683">
        <v>216</v>
      </c>
      <c r="J482" s="608" t="s">
        <v>2874</v>
      </c>
      <c r="K482" s="447">
        <v>5.0999999999999996</v>
      </c>
      <c r="L482" s="561" t="s">
        <v>2263</v>
      </c>
      <c r="M482" s="167" t="s">
        <v>2598</v>
      </c>
      <c r="N482" s="2055">
        <f>'Spis treści'!$D$69/100</f>
        <v>0</v>
      </c>
      <c r="O482" s="150">
        <v>83111000</v>
      </c>
      <c r="P482" s="6">
        <v>5.0999999999999996</v>
      </c>
    </row>
    <row r="483" spans="1:16">
      <c r="A483" s="747" t="s">
        <v>647</v>
      </c>
      <c r="B483" s="343">
        <f>VLOOKUP($A483,'1.5. El. wysokostopowe'!$A$4:$M$210,13,FALSE)</f>
        <v>136.08476470588235</v>
      </c>
      <c r="C483" s="343">
        <f>VLOOKUP($A483,'1.5. El. wysokostopowe'!$A$4:$M$210,11,FALSE)</f>
        <v>1190.97</v>
      </c>
      <c r="D483" s="343">
        <f>VLOOKUP($A483,'1.5. El. wysokostopowe'!$A$4:$M$210,12,FALSE)</f>
        <v>197.09459999999999</v>
      </c>
      <c r="E483" s="343">
        <v>136.08476470588235</v>
      </c>
      <c r="F483" s="343">
        <v>1190.97</v>
      </c>
      <c r="G483" s="1030">
        <v>197.09459999999999</v>
      </c>
      <c r="H483" s="471" t="s">
        <v>2774</v>
      </c>
      <c r="I483" s="683">
        <v>216</v>
      </c>
      <c r="J483" s="608" t="s">
        <v>2874</v>
      </c>
      <c r="K483" s="447">
        <v>10.199999999999999</v>
      </c>
      <c r="L483" s="561" t="s">
        <v>2861</v>
      </c>
      <c r="M483" s="167" t="s">
        <v>2862</v>
      </c>
      <c r="N483" s="2055">
        <f>'Spis treści'!$D$69/100</f>
        <v>0</v>
      </c>
      <c r="O483" s="150">
        <v>83111000</v>
      </c>
      <c r="P483" s="6">
        <v>10.199999999999999</v>
      </c>
    </row>
    <row r="484" spans="1:16">
      <c r="A484" s="747" t="s">
        <v>648</v>
      </c>
      <c r="B484" s="343">
        <f>VLOOKUP($A484,'1.5. El. wysokostopowe'!$A$4:$M$210,13,FALSE)</f>
        <v>139.84482352941177</v>
      </c>
      <c r="C484" s="343">
        <f>VLOOKUP($A484,'1.5. El. wysokostopowe'!$A$4:$M$210,11,FALSE)</f>
        <v>1229.3226</v>
      </c>
      <c r="D484" s="343">
        <f>VLOOKUP($A484,'1.5. El. wysokostopowe'!$A$4:$M$210,12,FALSE)</f>
        <v>197.09459999999999</v>
      </c>
      <c r="E484" s="343">
        <v>139.84482352941177</v>
      </c>
      <c r="F484" s="343">
        <v>1229.3226</v>
      </c>
      <c r="G484" s="1030">
        <v>197.09459999999999</v>
      </c>
      <c r="H484" s="471" t="s">
        <v>2264</v>
      </c>
      <c r="I484" s="683">
        <v>216</v>
      </c>
      <c r="J484" s="608" t="s">
        <v>2874</v>
      </c>
      <c r="K484" s="447">
        <v>10.199999999999999</v>
      </c>
      <c r="L484" s="561" t="s">
        <v>2265</v>
      </c>
      <c r="M484" s="167" t="s">
        <v>2599</v>
      </c>
      <c r="N484" s="2055">
        <f>'Spis treści'!$D$69/100</f>
        <v>0</v>
      </c>
      <c r="O484" s="150">
        <v>83111000</v>
      </c>
      <c r="P484" s="6">
        <v>10.199999999999999</v>
      </c>
    </row>
    <row r="485" spans="1:16">
      <c r="A485" s="747" t="s">
        <v>1189</v>
      </c>
      <c r="B485" s="343">
        <f>VLOOKUP($A485,'1.5. El. wysokostopowe'!$A$4:$M$210,13,FALSE)</f>
        <v>108.87557142857143</v>
      </c>
      <c r="C485" s="343">
        <f>VLOOKUP($A485,'1.5. El. wysokostopowe'!$A$4:$M$210,11,FALSE)</f>
        <v>376.12080000000003</v>
      </c>
      <c r="D485" s="343">
        <f>VLOOKUP($A485,'1.5. El. wysokostopowe'!$A$4:$M$210,12,FALSE)</f>
        <v>81.156600000000012</v>
      </c>
      <c r="E485" s="343">
        <v>108.87557142857143</v>
      </c>
      <c r="F485" s="343">
        <v>376.12080000000003</v>
      </c>
      <c r="G485" s="1030">
        <v>81.156600000000012</v>
      </c>
      <c r="H485" s="471" t="s">
        <v>2266</v>
      </c>
      <c r="I485" s="683">
        <v>216</v>
      </c>
      <c r="J485" s="608" t="s">
        <v>2874</v>
      </c>
      <c r="K485" s="447">
        <v>4.2</v>
      </c>
      <c r="L485" s="561" t="s">
        <v>2267</v>
      </c>
      <c r="M485" s="167" t="s">
        <v>2600</v>
      </c>
      <c r="N485" s="2055">
        <f>'Spis treści'!$D$69/100</f>
        <v>0</v>
      </c>
      <c r="O485" s="150">
        <v>83111000</v>
      </c>
      <c r="P485" s="6">
        <v>4.2</v>
      </c>
    </row>
    <row r="486" spans="1:16">
      <c r="A486" s="747" t="s">
        <v>1190</v>
      </c>
      <c r="B486" s="343">
        <f>VLOOKUP($A486,'1.5. El. wysokostopowe'!$A$4:$M$210,13,FALSE)</f>
        <v>95.54523529411766</v>
      </c>
      <c r="C486" s="343">
        <f>VLOOKUP($A486,'1.5. El. wysokostopowe'!$A$4:$M$210,11,FALSE)</f>
        <v>388.73340000000002</v>
      </c>
      <c r="D486" s="343">
        <f>VLOOKUP($A486,'1.5. El. wysokostopowe'!$A$4:$M$210,12,FALSE)</f>
        <v>98.547299999999993</v>
      </c>
      <c r="E486" s="343">
        <v>95.54523529411766</v>
      </c>
      <c r="F486" s="343">
        <v>388.73340000000002</v>
      </c>
      <c r="G486" s="1030">
        <v>98.547299999999993</v>
      </c>
      <c r="H486" s="471" t="s">
        <v>2775</v>
      </c>
      <c r="I486" s="683">
        <v>216</v>
      </c>
      <c r="J486" s="608" t="s">
        <v>2874</v>
      </c>
      <c r="K486" s="447">
        <v>5.0999999999999996</v>
      </c>
      <c r="L486" s="561" t="s">
        <v>2863</v>
      </c>
      <c r="M486" s="167" t="s">
        <v>2864</v>
      </c>
      <c r="N486" s="2055">
        <f>'Spis treści'!$D$69/100</f>
        <v>0</v>
      </c>
      <c r="O486" s="150">
        <v>83111000</v>
      </c>
      <c r="P486" s="6">
        <v>5.0999999999999996</v>
      </c>
    </row>
    <row r="487" spans="1:16">
      <c r="A487" s="747" t="s">
        <v>649</v>
      </c>
      <c r="B487" s="343">
        <f>VLOOKUP($A487,'1.5. El. wysokostopowe'!$A$4:$M$210,13,FALSE)</f>
        <v>98.499705882352941</v>
      </c>
      <c r="C487" s="343">
        <f>VLOOKUP($A487,'1.5. El. wysokostopowe'!$A$4:$M$210,11,FALSE)</f>
        <v>807.60239999999999</v>
      </c>
      <c r="D487" s="343">
        <f>VLOOKUP($A487,'1.5. El. wysokostopowe'!$A$4:$M$210,12,FALSE)</f>
        <v>197.09459999999999</v>
      </c>
      <c r="E487" s="343">
        <v>98.499705882352941</v>
      </c>
      <c r="F487" s="343">
        <v>807.60239999999999</v>
      </c>
      <c r="G487" s="1030">
        <v>197.09459999999999</v>
      </c>
      <c r="H487" s="471" t="s">
        <v>2268</v>
      </c>
      <c r="I487" s="683">
        <v>216</v>
      </c>
      <c r="J487" s="608" t="s">
        <v>2874</v>
      </c>
      <c r="K487" s="447">
        <v>10.199999999999999</v>
      </c>
      <c r="L487" s="561" t="s">
        <v>2269</v>
      </c>
      <c r="M487" s="167" t="s">
        <v>2601</v>
      </c>
      <c r="N487" s="2055">
        <f>'Spis treści'!$D$69/100</f>
        <v>0</v>
      </c>
      <c r="O487" s="150">
        <v>83111000</v>
      </c>
      <c r="P487" s="6">
        <v>10.199999999999999</v>
      </c>
    </row>
    <row r="488" spans="1:16">
      <c r="A488" s="747" t="s">
        <v>4035</v>
      </c>
      <c r="B488" s="343">
        <f>VLOOKUP($A488,'1.5. El. wysokostopowe'!$A$4:$M$210,13,FALSE)</f>
        <v>109.53557142857143</v>
      </c>
      <c r="C488" s="343">
        <f>VLOOKUP($A488,'1.5. El. wysokostopowe'!$A$4:$M$210,11,FALSE)</f>
        <v>378.89280000000002</v>
      </c>
      <c r="D488" s="343">
        <f>VLOOKUP($A488,'1.5. El. wysokostopowe'!$A$4:$M$210,12,FALSE)</f>
        <v>81.156600000000012</v>
      </c>
      <c r="E488" s="343">
        <v>109.53557142857143</v>
      </c>
      <c r="F488" s="343">
        <v>378.89280000000002</v>
      </c>
      <c r="G488" s="1030">
        <v>81.156600000000012</v>
      </c>
      <c r="H488" s="728" t="s">
        <v>4039</v>
      </c>
      <c r="I488" s="683">
        <v>216</v>
      </c>
      <c r="J488" s="608" t="s">
        <v>2875</v>
      </c>
      <c r="K488" s="447">
        <v>1499.4</v>
      </c>
      <c r="L488" s="561" t="s">
        <v>4042</v>
      </c>
      <c r="M488" s="561" t="s">
        <v>4043</v>
      </c>
      <c r="N488" s="2055">
        <f>'Spis treści'!$D$69/100</f>
        <v>0</v>
      </c>
      <c r="O488" s="150">
        <v>83111000</v>
      </c>
      <c r="P488" s="6">
        <v>4.2</v>
      </c>
    </row>
    <row r="489" spans="1:16">
      <c r="A489" s="747" t="s">
        <v>4036</v>
      </c>
      <c r="B489" s="343">
        <f>VLOOKUP($A489,'1.5. El. wysokostopowe'!$A$4:$M$210,13,FALSE)</f>
        <v>96.935117647058831</v>
      </c>
      <c r="C489" s="343">
        <f>VLOOKUP($A489,'1.5. El. wysokostopowe'!$A$4:$M$210,11,FALSE)</f>
        <v>395.8218</v>
      </c>
      <c r="D489" s="343">
        <f>VLOOKUP($A489,'1.5. El. wysokostopowe'!$A$4:$M$210,12,FALSE)</f>
        <v>98.547299999999993</v>
      </c>
      <c r="E489" s="343">
        <v>96.935117647058831</v>
      </c>
      <c r="F489" s="343">
        <v>395.8218</v>
      </c>
      <c r="G489" s="1030">
        <v>98.547299999999993</v>
      </c>
      <c r="H489" s="728" t="s">
        <v>4040</v>
      </c>
      <c r="I489" s="683">
        <v>216</v>
      </c>
      <c r="J489" s="608" t="s">
        <v>2876</v>
      </c>
      <c r="K489" s="447">
        <v>5.0999999999999996</v>
      </c>
      <c r="L489" s="561" t="s">
        <v>4044</v>
      </c>
      <c r="M489" s="561" t="s">
        <v>4046</v>
      </c>
      <c r="N489" s="2055">
        <f>'Spis treści'!$D$69/100</f>
        <v>0</v>
      </c>
      <c r="O489" s="765">
        <v>83111000</v>
      </c>
      <c r="P489" s="6">
        <v>5.0999999999999996</v>
      </c>
    </row>
    <row r="490" spans="1:16">
      <c r="A490" s="747" t="s">
        <v>4129</v>
      </c>
      <c r="B490" s="343">
        <f>VLOOKUP($A490,'1.5. El. wysokostopowe'!$A$4:$M$210,13,FALSE)</f>
        <v>110.41007142857143</v>
      </c>
      <c r="C490" s="343">
        <f>VLOOKUP($A490,'1.5. El. wysokostopowe'!$A$4:$M$210,11,FALSE)</f>
        <v>382.56569999999999</v>
      </c>
      <c r="D490" s="343">
        <f>VLOOKUP($A490,'1.5. El. wysokostopowe'!$A$4:$M$210,12,FALSE)</f>
        <v>81.156600000000012</v>
      </c>
      <c r="E490" s="343">
        <v>110.41007142857143</v>
      </c>
      <c r="F490" s="343">
        <v>382.56569999999999</v>
      </c>
      <c r="G490" s="1030">
        <v>81.156600000000012</v>
      </c>
      <c r="H490" s="728" t="s">
        <v>4134</v>
      </c>
      <c r="I490" s="683">
        <v>216</v>
      </c>
      <c r="J490" s="608" t="s">
        <v>2875</v>
      </c>
      <c r="K490" s="447">
        <v>285.60000000000002</v>
      </c>
      <c r="L490" s="561" t="s">
        <v>4137</v>
      </c>
      <c r="M490" s="561" t="s">
        <v>4138</v>
      </c>
      <c r="N490" s="2055">
        <f>'Spis treści'!$D$69/100</f>
        <v>0</v>
      </c>
      <c r="O490" s="765">
        <v>83111000</v>
      </c>
      <c r="P490" s="6">
        <v>4.2</v>
      </c>
    </row>
    <row r="491" spans="1:16">
      <c r="A491" s="747" t="s">
        <v>4130</v>
      </c>
      <c r="B491" s="343">
        <f>VLOOKUP($A491,'1.5. El. wysokostopowe'!$A$4:$M$210,13,FALSE)</f>
        <v>104.5775294117647</v>
      </c>
      <c r="C491" s="343">
        <f>VLOOKUP($A491,'1.5. El. wysokostopowe'!$A$4:$M$210,11,FALSE)</f>
        <v>434.79809999999998</v>
      </c>
      <c r="D491" s="343">
        <f>VLOOKUP($A491,'1.5. El. wysokostopowe'!$A$4:$M$210,12,FALSE)</f>
        <v>98.547299999999993</v>
      </c>
      <c r="E491" s="343">
        <v>104.5775294117647</v>
      </c>
      <c r="F491" s="343">
        <v>434.79809999999998</v>
      </c>
      <c r="G491" s="1030">
        <v>98.547299999999993</v>
      </c>
      <c r="H491" s="728" t="s">
        <v>4135</v>
      </c>
      <c r="I491" s="683">
        <v>216</v>
      </c>
      <c r="J491" s="608" t="s">
        <v>2875</v>
      </c>
      <c r="K491" s="447">
        <v>479.4</v>
      </c>
      <c r="L491" s="561" t="s">
        <v>4139</v>
      </c>
      <c r="M491" s="561" t="s">
        <v>4140</v>
      </c>
      <c r="N491" s="2055">
        <f>'Spis treści'!$D$69/100</f>
        <v>0</v>
      </c>
      <c r="O491" s="765">
        <v>83111000</v>
      </c>
      <c r="P491" s="6">
        <v>5.0999999999999996</v>
      </c>
    </row>
    <row r="492" spans="1:16">
      <c r="A492" s="747" t="s">
        <v>4131</v>
      </c>
      <c r="B492" s="343">
        <f>VLOOKUP($A492,'1.5. El. wysokostopowe'!$A$4:$M$210,13,FALSE)</f>
        <v>88.645323529411783</v>
      </c>
      <c r="C492" s="343">
        <f>VLOOKUP($A492,'1.5. El. wysokostopowe'!$A$4:$M$210,11,FALSE)</f>
        <v>707.08770000000004</v>
      </c>
      <c r="D492" s="343">
        <f>VLOOKUP($A492,'1.5. El. wysokostopowe'!$A$4:$M$210,12,FALSE)</f>
        <v>197.09459999999999</v>
      </c>
      <c r="E492" s="343">
        <v>88.645323529411783</v>
      </c>
      <c r="F492" s="343">
        <v>707.08770000000004</v>
      </c>
      <c r="G492" s="1030">
        <v>197.09459999999999</v>
      </c>
      <c r="H492" s="728" t="s">
        <v>4136</v>
      </c>
      <c r="I492" s="683">
        <v>216</v>
      </c>
      <c r="J492" s="608" t="s">
        <v>2875</v>
      </c>
      <c r="K492" s="447">
        <v>357</v>
      </c>
      <c r="L492" s="561" t="s">
        <v>4141</v>
      </c>
      <c r="M492" s="561" t="s">
        <v>4142</v>
      </c>
      <c r="N492" s="2055">
        <f>'Spis treści'!$D$69/100</f>
        <v>0</v>
      </c>
      <c r="O492" s="765">
        <v>83111000</v>
      </c>
      <c r="P492" s="6">
        <v>10.199999999999999</v>
      </c>
    </row>
    <row r="493" spans="1:16">
      <c r="A493" s="747" t="s">
        <v>4037</v>
      </c>
      <c r="B493" s="343">
        <f>VLOOKUP($A493,'1.5. El. wysokostopowe'!$A$4:$M$210,13,FALSE)</f>
        <v>99.964323529411772</v>
      </c>
      <c r="C493" s="343">
        <f>VLOOKUP($A493,'1.5. El. wysokostopowe'!$A$4:$M$210,11,FALSE)</f>
        <v>822.54150000000004</v>
      </c>
      <c r="D493" s="343">
        <f>VLOOKUP($A493,'1.5. El. wysokostopowe'!$A$4:$M$210,12,FALSE)</f>
        <v>197.09459999999999</v>
      </c>
      <c r="E493" s="343">
        <v>99.964323529411772</v>
      </c>
      <c r="F493" s="343">
        <v>822.54150000000004</v>
      </c>
      <c r="G493" s="1030">
        <v>197.09459999999999</v>
      </c>
      <c r="H493" s="728" t="s">
        <v>4041</v>
      </c>
      <c r="I493" s="683">
        <v>216</v>
      </c>
      <c r="J493" s="608" t="s">
        <v>2875</v>
      </c>
      <c r="K493" s="447">
        <v>397.79999999999995</v>
      </c>
      <c r="L493" s="561" t="s">
        <v>4045</v>
      </c>
      <c r="M493" s="561" t="s">
        <v>4047</v>
      </c>
      <c r="N493" s="2055">
        <f>'Spis treści'!$D$69/100</f>
        <v>0</v>
      </c>
      <c r="O493" s="150">
        <v>83111000</v>
      </c>
      <c r="P493" s="6">
        <v>10.199999999999999</v>
      </c>
    </row>
    <row r="494" spans="1:16">
      <c r="A494" s="747" t="s">
        <v>1225</v>
      </c>
      <c r="B494" s="343">
        <f>VLOOKUP($A494,'1.5. El. wysokostopowe'!$A$4:$M$210,13,FALSE)</f>
        <v>112.65054285714285</v>
      </c>
      <c r="C494" s="343">
        <f>VLOOKUP($A494,'1.5. El. wysokostopowe'!$A$4:$M$210,11,FALSE)</f>
        <v>391.74299999999999</v>
      </c>
      <c r="D494" s="343">
        <f>VLOOKUP($A494,'1.5. El. wysokostopowe'!$A$4:$M$210,12,FALSE)</f>
        <v>81.389279999999999</v>
      </c>
      <c r="E494" s="343">
        <v>112.65054285714285</v>
      </c>
      <c r="F494" s="343">
        <v>391.74299999999999</v>
      </c>
      <c r="G494" s="1030">
        <v>81.389279999999999</v>
      </c>
      <c r="H494" s="471" t="s">
        <v>2270</v>
      </c>
      <c r="I494" s="683">
        <v>216</v>
      </c>
      <c r="J494" s="608" t="s">
        <v>2874</v>
      </c>
      <c r="K494" s="447">
        <v>4.2</v>
      </c>
      <c r="L494" s="561" t="s">
        <v>2271</v>
      </c>
      <c r="M494" s="167" t="s">
        <v>2602</v>
      </c>
      <c r="N494" s="2055">
        <f>'Spis treści'!$D$69/100</f>
        <v>0</v>
      </c>
      <c r="O494" s="150">
        <v>83111000</v>
      </c>
      <c r="P494" s="6">
        <v>4.2</v>
      </c>
    </row>
    <row r="495" spans="1:16">
      <c r="A495" s="747" t="s">
        <v>1250</v>
      </c>
      <c r="B495" s="343">
        <f>VLOOKUP($A495,'1.5. El. wysokostopowe'!$A$4:$M$210,13,FALSE)</f>
        <v>90.580849999999998</v>
      </c>
      <c r="C495" s="343">
        <f>VLOOKUP($A495,'1.5. El. wysokostopowe'!$A$4:$M$210,11,FALSE)</f>
        <v>427.21469999999999</v>
      </c>
      <c r="D495" s="343">
        <f>VLOOKUP($A495,'1.5. El. wysokostopowe'!$A$4:$M$210,12,FALSE)</f>
        <v>116.2704</v>
      </c>
      <c r="E495" s="343">
        <v>90.580849999999998</v>
      </c>
      <c r="F495" s="343">
        <v>427.21469999999999</v>
      </c>
      <c r="G495" s="1030">
        <v>116.2704</v>
      </c>
      <c r="H495" s="471" t="s">
        <v>2272</v>
      </c>
      <c r="I495" s="683">
        <v>216</v>
      </c>
      <c r="J495" s="608" t="s">
        <v>2874</v>
      </c>
      <c r="K495" s="447">
        <v>6</v>
      </c>
      <c r="L495" s="561" t="s">
        <v>2273</v>
      </c>
      <c r="M495" s="167" t="s">
        <v>2603</v>
      </c>
      <c r="N495" s="2055">
        <f>'Spis treści'!$D$69/100</f>
        <v>0</v>
      </c>
      <c r="O495" s="150">
        <v>83111000</v>
      </c>
      <c r="P495" s="6">
        <v>6</v>
      </c>
    </row>
    <row r="496" spans="1:16">
      <c r="A496" s="747" t="s">
        <v>655</v>
      </c>
      <c r="B496" s="343">
        <f>VLOOKUP($A496,'1.5. El. wysokostopowe'!$A$4:$M$210,13,FALSE)</f>
        <v>97.78309999999999</v>
      </c>
      <c r="C496" s="343">
        <f>VLOOKUP($A496,'1.5. El. wysokostopowe'!$A$4:$M$210,11,FALSE)</f>
        <v>940.85640000000001</v>
      </c>
      <c r="D496" s="343">
        <f>VLOOKUP($A496,'1.5. El. wysokostopowe'!$A$4:$M$210,12,FALSE)</f>
        <v>232.54079999999999</v>
      </c>
      <c r="E496" s="343">
        <v>97.78309999999999</v>
      </c>
      <c r="F496" s="343">
        <v>940.85640000000001</v>
      </c>
      <c r="G496" s="1030">
        <v>232.54079999999999</v>
      </c>
      <c r="H496" s="471" t="s">
        <v>2274</v>
      </c>
      <c r="I496" s="683">
        <v>216</v>
      </c>
      <c r="J496" s="608" t="s">
        <v>2876</v>
      </c>
      <c r="K496" s="447">
        <v>12</v>
      </c>
      <c r="L496" s="561" t="s">
        <v>2275</v>
      </c>
      <c r="M496" s="167" t="s">
        <v>2604</v>
      </c>
      <c r="N496" s="2055">
        <f>'Spis treści'!$D$69/100</f>
        <v>0</v>
      </c>
      <c r="O496" s="150">
        <v>83111000</v>
      </c>
      <c r="P496" s="6">
        <v>12</v>
      </c>
    </row>
    <row r="497" spans="1:16">
      <c r="A497" s="747" t="s">
        <v>1226</v>
      </c>
      <c r="B497" s="343">
        <f>VLOOKUP($A497,'1.5. El. wysokostopowe'!$A$4:$M$210,13,FALSE)</f>
        <v>119.3801857142857</v>
      </c>
      <c r="C497" s="343">
        <f>VLOOKUP($A497,'1.5. El. wysokostopowe'!$A$4:$M$210,11,FALSE)</f>
        <v>420.00749999999999</v>
      </c>
      <c r="D497" s="343">
        <f>VLOOKUP($A497,'1.5. El. wysokostopowe'!$A$4:$M$210,12,FALSE)</f>
        <v>81.389279999999999</v>
      </c>
      <c r="E497" s="343">
        <v>119.3801857142857</v>
      </c>
      <c r="F497" s="343">
        <v>420.00749999999999</v>
      </c>
      <c r="G497" s="1030">
        <v>81.389279999999999</v>
      </c>
      <c r="H497" s="471" t="s">
        <v>2276</v>
      </c>
      <c r="I497" s="683">
        <v>216</v>
      </c>
      <c r="J497" s="608" t="s">
        <v>2874</v>
      </c>
      <c r="K497" s="447">
        <v>4.2</v>
      </c>
      <c r="L497" s="561" t="s">
        <v>2277</v>
      </c>
      <c r="M497" s="167" t="s">
        <v>2605</v>
      </c>
      <c r="N497" s="2055">
        <f>'Spis treści'!$D$69/100</f>
        <v>0</v>
      </c>
      <c r="O497" s="150">
        <v>83111000</v>
      </c>
      <c r="P497" s="6">
        <v>4.2</v>
      </c>
    </row>
    <row r="498" spans="1:16">
      <c r="A498" s="747" t="s">
        <v>1191</v>
      </c>
      <c r="B498" s="343">
        <f>VLOOKUP($A498,'1.5. El. wysokostopowe'!$A$4:$M$210,13,FALSE)</f>
        <v>94.100105882352935</v>
      </c>
      <c r="C498" s="343">
        <f>VLOOKUP($A498,'1.5. El. wysokostopowe'!$A$4:$M$210,11,FALSE)</f>
        <v>381.08069999999998</v>
      </c>
      <c r="D498" s="343">
        <f>VLOOKUP($A498,'1.5. El. wysokostopowe'!$A$4:$M$210,12,FALSE)</f>
        <v>98.82983999999999</v>
      </c>
      <c r="E498" s="343">
        <v>94.100105882352935</v>
      </c>
      <c r="F498" s="343">
        <v>381.08069999999998</v>
      </c>
      <c r="G498" s="1030">
        <v>98.82983999999999</v>
      </c>
      <c r="H498" s="471" t="s">
        <v>2278</v>
      </c>
      <c r="I498" s="683">
        <v>216</v>
      </c>
      <c r="J498" s="608" t="s">
        <v>2874</v>
      </c>
      <c r="K498" s="447">
        <v>5.0999999999999996</v>
      </c>
      <c r="L498" s="561" t="s">
        <v>2279</v>
      </c>
      <c r="M498" s="167" t="s">
        <v>2606</v>
      </c>
      <c r="N498" s="2055">
        <f>'Spis treści'!$D$69/100</f>
        <v>0</v>
      </c>
      <c r="O498" s="150">
        <v>83111000</v>
      </c>
      <c r="P498" s="6">
        <v>5.0999999999999996</v>
      </c>
    </row>
    <row r="499" spans="1:16">
      <c r="A499" s="754" t="s">
        <v>657</v>
      </c>
      <c r="B499" s="343">
        <f>VLOOKUP($A499,'1.5. El. wysokostopowe'!$A$4:$M$210,13,FALSE)</f>
        <v>107.06716470588236</v>
      </c>
      <c r="C499" s="343">
        <f>VLOOKUP($A499,'1.5. El. wysokostopowe'!$A$4:$M$210,11,FALSE)</f>
        <v>894.42540000000008</v>
      </c>
      <c r="D499" s="343">
        <f>VLOOKUP($A499,'1.5. El. wysokostopowe'!$A$4:$M$210,12,FALSE)</f>
        <v>197.65967999999998</v>
      </c>
      <c r="E499" s="343">
        <v>107.06716470588236</v>
      </c>
      <c r="F499" s="343">
        <v>894.42540000000008</v>
      </c>
      <c r="G499" s="1030">
        <v>197.65967999999998</v>
      </c>
      <c r="H499" s="471" t="s">
        <v>2280</v>
      </c>
      <c r="I499" s="683">
        <v>216</v>
      </c>
      <c r="J499" s="608" t="s">
        <v>2876</v>
      </c>
      <c r="K499" s="447">
        <v>10.199999999999999</v>
      </c>
      <c r="L499" s="561" t="s">
        <v>2281</v>
      </c>
      <c r="M499" s="167" t="s">
        <v>2607</v>
      </c>
      <c r="N499" s="2055">
        <f>'Spis treści'!$D$69/100</f>
        <v>0</v>
      </c>
      <c r="O499" s="150">
        <v>83111000</v>
      </c>
      <c r="P499" s="6">
        <v>10.199999999999999</v>
      </c>
    </row>
    <row r="500" spans="1:16">
      <c r="A500" s="747" t="s">
        <v>1227</v>
      </c>
      <c r="B500" s="343">
        <f>VLOOKUP($A500,'1.5. El. wysokostopowe'!$A$4:$M$210,13,FALSE)</f>
        <v>121.81118571428571</v>
      </c>
      <c r="C500" s="343">
        <f>VLOOKUP($A500,'1.5. El. wysokostopowe'!$A$4:$M$210,11,FALSE)</f>
        <v>388.4067</v>
      </c>
      <c r="D500" s="343">
        <f>VLOOKUP($A500,'1.5. El. wysokostopowe'!$A$4:$M$210,12,FALSE)</f>
        <v>123.20028000000001</v>
      </c>
      <c r="E500" s="343">
        <v>121.81118571428571</v>
      </c>
      <c r="F500" s="343">
        <v>388.4067</v>
      </c>
      <c r="G500" s="1030">
        <v>123.20028000000001</v>
      </c>
      <c r="H500" s="728" t="s">
        <v>2282</v>
      </c>
      <c r="I500" s="683">
        <v>216</v>
      </c>
      <c r="J500" s="608" t="s">
        <v>2874</v>
      </c>
      <c r="K500" s="447">
        <v>4.2</v>
      </c>
      <c r="L500" s="561" t="s">
        <v>2283</v>
      </c>
      <c r="M500" s="167" t="s">
        <v>2608</v>
      </c>
      <c r="N500" s="2055">
        <f>'Spis treści'!$D$69/100</f>
        <v>0</v>
      </c>
      <c r="O500" s="150">
        <v>83111000</v>
      </c>
      <c r="P500" s="6">
        <v>4.2</v>
      </c>
    </row>
    <row r="501" spans="1:16">
      <c r="A501" s="747" t="s">
        <v>1251</v>
      </c>
      <c r="B501" s="343">
        <f>VLOOKUP($A501,'1.5. El. wysokostopowe'!$A$4:$M$210,13,FALSE)</f>
        <v>106.79992941176471</v>
      </c>
      <c r="C501" s="343">
        <f>VLOOKUP($A501,'1.5. El. wysokostopowe'!$A$4:$M$210,11,FALSE)</f>
        <v>395.07929999999999</v>
      </c>
      <c r="D501" s="343">
        <f>VLOOKUP($A501,'1.5. El. wysokostopowe'!$A$4:$M$210,12,FALSE)</f>
        <v>149.60033999999999</v>
      </c>
      <c r="E501" s="343">
        <v>106.79992941176471</v>
      </c>
      <c r="F501" s="343">
        <v>395.07929999999999</v>
      </c>
      <c r="G501" s="1030">
        <v>149.60033999999999</v>
      </c>
      <c r="H501" s="471" t="s">
        <v>2284</v>
      </c>
      <c r="I501" s="683">
        <v>216</v>
      </c>
      <c r="J501" s="608" t="s">
        <v>2874</v>
      </c>
      <c r="K501" s="447">
        <v>5.0999999999999996</v>
      </c>
      <c r="L501" s="561" t="s">
        <v>2285</v>
      </c>
      <c r="M501" s="167" t="s">
        <v>2609</v>
      </c>
      <c r="N501" s="2055">
        <f>'Spis treści'!$D$69/100</f>
        <v>0</v>
      </c>
      <c r="O501" s="150">
        <v>83111000</v>
      </c>
      <c r="P501" s="6">
        <v>5.0999999999999996</v>
      </c>
    </row>
    <row r="502" spans="1:16">
      <c r="A502" s="747" t="s">
        <v>1192</v>
      </c>
      <c r="B502" s="343">
        <f>VLOOKUP($A502,'1.5. El. wysokostopowe'!$A$4:$M$210,13,FALSE)</f>
        <v>187.58215000000001</v>
      </c>
      <c r="C502" s="343">
        <f>VLOOKUP($A502,'1.5. El. wysokostopowe'!$A$4:$M$210,11,FALSE)</f>
        <v>569.69550000000004</v>
      </c>
      <c r="D502" s="343">
        <f>VLOOKUP($A502,'1.5. El. wysokostopowe'!$A$4:$M$210,12,FALSE)</f>
        <v>105.60024</v>
      </c>
      <c r="E502" s="343">
        <v>187.58215000000001</v>
      </c>
      <c r="F502" s="343">
        <v>569.69550000000004</v>
      </c>
      <c r="G502" s="1030">
        <v>105.60024</v>
      </c>
      <c r="H502" s="471" t="s">
        <v>2286</v>
      </c>
      <c r="I502" s="683">
        <v>216</v>
      </c>
      <c r="J502" s="608" t="s">
        <v>2874</v>
      </c>
      <c r="K502" s="447">
        <v>3.6</v>
      </c>
      <c r="L502" s="561" t="s">
        <v>2287</v>
      </c>
      <c r="M502" s="167" t="s">
        <v>2610</v>
      </c>
      <c r="N502" s="2055">
        <f>'Spis treści'!$D$69/100</f>
        <v>0</v>
      </c>
      <c r="O502" s="150">
        <v>83111000</v>
      </c>
      <c r="P502" s="6">
        <v>3.6</v>
      </c>
    </row>
    <row r="503" spans="1:16">
      <c r="A503" s="747" t="s">
        <v>1194</v>
      </c>
      <c r="B503" s="343">
        <f>VLOOKUP($A503,'1.5. El. wysokostopowe'!$A$4:$M$210,13,FALSE)</f>
        <v>174.59232857142857</v>
      </c>
      <c r="C503" s="343">
        <f>VLOOKUP($A503,'1.5. El. wysokostopowe'!$A$4:$M$210,11,FALSE)</f>
        <v>610.08749999999998</v>
      </c>
      <c r="D503" s="343">
        <f>VLOOKUP($A503,'1.5. El. wysokostopowe'!$A$4:$M$210,12,FALSE)</f>
        <v>123.20028000000001</v>
      </c>
      <c r="E503" s="343">
        <v>174.59232857142857</v>
      </c>
      <c r="F503" s="343">
        <v>610.08749999999998</v>
      </c>
      <c r="G503" s="1030">
        <v>123.20028000000001</v>
      </c>
      <c r="H503" s="471" t="s">
        <v>2288</v>
      </c>
      <c r="I503" s="683">
        <v>216</v>
      </c>
      <c r="J503" s="608" t="s">
        <v>2874</v>
      </c>
      <c r="K503" s="447">
        <v>4.2</v>
      </c>
      <c r="L503" s="561" t="s">
        <v>2289</v>
      </c>
      <c r="M503" s="167" t="s">
        <v>2611</v>
      </c>
      <c r="N503" s="2055">
        <f>'Spis treści'!$D$69/100</f>
        <v>0</v>
      </c>
      <c r="O503" s="150">
        <v>83111000</v>
      </c>
      <c r="P503" s="6">
        <v>4.2</v>
      </c>
    </row>
    <row r="504" spans="1:16">
      <c r="A504" s="747" t="s">
        <v>1193</v>
      </c>
      <c r="B504" s="343">
        <f>VLOOKUP($A504,'1.5. El. wysokostopowe'!$A$4:$M$210,13,FALSE)</f>
        <v>160.05998823529413</v>
      </c>
      <c r="C504" s="343">
        <f>VLOOKUP($A504,'1.5. El. wysokostopowe'!$A$4:$M$210,11,FALSE)</f>
        <v>666.7056</v>
      </c>
      <c r="D504" s="343">
        <f>VLOOKUP($A504,'1.5. El. wysokostopowe'!$A$4:$M$210,12,FALSE)</f>
        <v>149.60033999999999</v>
      </c>
      <c r="E504" s="343">
        <v>160.05998823529413</v>
      </c>
      <c r="F504" s="343">
        <v>666.7056</v>
      </c>
      <c r="G504" s="1030">
        <v>149.60033999999999</v>
      </c>
      <c r="H504" s="471" t="s">
        <v>2290</v>
      </c>
      <c r="I504" s="683">
        <v>216</v>
      </c>
      <c r="J504" s="608" t="s">
        <v>2874</v>
      </c>
      <c r="K504" s="447">
        <v>5.0999999999999996</v>
      </c>
      <c r="L504" s="561" t="s">
        <v>2291</v>
      </c>
      <c r="M504" s="167" t="s">
        <v>2612</v>
      </c>
      <c r="N504" s="2055">
        <f>'Spis treści'!$D$69/100</f>
        <v>0</v>
      </c>
      <c r="O504" s="150">
        <v>83111000</v>
      </c>
      <c r="P504" s="6">
        <v>5.0999999999999996</v>
      </c>
    </row>
    <row r="505" spans="1:16">
      <c r="A505" s="747" t="s">
        <v>658</v>
      </c>
      <c r="B505" s="343">
        <f>VLOOKUP($A505,'1.5. El. wysokostopowe'!$A$4:$M$210,13,FALSE)</f>
        <v>164.07822352941176</v>
      </c>
      <c r="C505" s="343">
        <f>VLOOKUP($A505,'1.5. El. wysokostopowe'!$A$4:$M$210,11,FALSE)</f>
        <v>1374.3971999999999</v>
      </c>
      <c r="D505" s="343">
        <f>VLOOKUP($A505,'1.5. El. wysokostopowe'!$A$4:$M$210,12,FALSE)</f>
        <v>299.20067999999998</v>
      </c>
      <c r="E505" s="343">
        <v>164.07822352941176</v>
      </c>
      <c r="F505" s="343">
        <v>1374.3971999999999</v>
      </c>
      <c r="G505" s="1030">
        <v>299.20067999999998</v>
      </c>
      <c r="H505" s="471" t="s">
        <v>2292</v>
      </c>
      <c r="I505" s="683">
        <v>216</v>
      </c>
      <c r="J505" s="608" t="s">
        <v>2874</v>
      </c>
      <c r="K505" s="447">
        <v>10.199999999999999</v>
      </c>
      <c r="L505" s="561" t="s">
        <v>2293</v>
      </c>
      <c r="M505" s="167" t="s">
        <v>2613</v>
      </c>
      <c r="N505" s="2055">
        <f>'Spis treści'!$D$69/100</f>
        <v>0</v>
      </c>
      <c r="O505" s="150">
        <v>83111000</v>
      </c>
      <c r="P505" s="6">
        <v>10.199999999999999</v>
      </c>
    </row>
    <row r="506" spans="1:16">
      <c r="A506" s="747" t="s">
        <v>659</v>
      </c>
      <c r="B506" s="343">
        <f>VLOOKUP($A506,'1.5. El. wysokostopowe'!$A$4:$M$210,13,FALSE)</f>
        <v>169.03307647058824</v>
      </c>
      <c r="C506" s="343">
        <f>VLOOKUP($A506,'1.5. El. wysokostopowe'!$A$4:$M$210,11,FALSE)</f>
        <v>1424.9367</v>
      </c>
      <c r="D506" s="343">
        <f>VLOOKUP($A506,'1.5. El. wysokostopowe'!$A$4:$M$210,12,FALSE)</f>
        <v>299.20067999999998</v>
      </c>
      <c r="E506" s="343">
        <v>169.03307647058824</v>
      </c>
      <c r="F506" s="343">
        <v>1424.9367</v>
      </c>
      <c r="G506" s="1030">
        <v>299.20067999999998</v>
      </c>
      <c r="H506" s="471" t="s">
        <v>2294</v>
      </c>
      <c r="I506" s="683">
        <v>216</v>
      </c>
      <c r="J506" s="608" t="s">
        <v>2874</v>
      </c>
      <c r="K506" s="447">
        <v>10.199999999999999</v>
      </c>
      <c r="L506" s="561" t="s">
        <v>2295</v>
      </c>
      <c r="M506" s="167" t="s">
        <v>2614</v>
      </c>
      <c r="N506" s="2055">
        <f>'Spis treści'!$D$69/100</f>
        <v>0</v>
      </c>
      <c r="O506" s="150">
        <v>83111000</v>
      </c>
      <c r="P506" s="6">
        <v>10.199999999999999</v>
      </c>
    </row>
    <row r="507" spans="1:16">
      <c r="A507" s="747" t="s">
        <v>1198</v>
      </c>
      <c r="B507" s="343">
        <f>VLOOKUP($A507,'1.5. El. wysokostopowe'!$A$4:$M$210,13,FALSE)</f>
        <v>129.86318571428572</v>
      </c>
      <c r="C507" s="343">
        <f>VLOOKUP($A507,'1.5. El. wysokostopowe'!$A$4:$M$210,11,FALSE)</f>
        <v>422.2251</v>
      </c>
      <c r="D507" s="343">
        <f>VLOOKUP($A507,'1.5. El. wysokostopowe'!$A$4:$M$210,12,FALSE)</f>
        <v>123.20028000000001</v>
      </c>
      <c r="E507" s="343">
        <v>129.86318571428572</v>
      </c>
      <c r="F507" s="343">
        <v>422.2251</v>
      </c>
      <c r="G507" s="1030">
        <v>123.20028000000001</v>
      </c>
      <c r="H507" s="471" t="s">
        <v>2296</v>
      </c>
      <c r="I507" s="683">
        <v>216</v>
      </c>
      <c r="J507" s="608" t="s">
        <v>2874</v>
      </c>
      <c r="K507" s="447">
        <v>4.2</v>
      </c>
      <c r="L507" s="561" t="s">
        <v>2297</v>
      </c>
      <c r="M507" s="167" t="s">
        <v>2615</v>
      </c>
      <c r="N507" s="2055">
        <f>'Spis treści'!$D$69/100</f>
        <v>0</v>
      </c>
      <c r="O507" s="150">
        <v>83111000</v>
      </c>
      <c r="P507" s="6">
        <v>4.2</v>
      </c>
    </row>
    <row r="508" spans="1:16">
      <c r="A508" s="747" t="s">
        <v>1252</v>
      </c>
      <c r="B508" s="343">
        <f>VLOOKUP($A508,'1.5. El. wysokostopowe'!$A$4:$M$210,13,FALSE)</f>
        <v>105.98851764705883</v>
      </c>
      <c r="C508" s="343">
        <f>VLOOKUP($A508,'1.5. El. wysokostopowe'!$A$4:$M$210,11,FALSE)</f>
        <v>390.94110000000001</v>
      </c>
      <c r="D508" s="343">
        <f>VLOOKUP($A508,'1.5. El. wysokostopowe'!$A$4:$M$210,12,FALSE)</f>
        <v>149.60033999999999</v>
      </c>
      <c r="E508" s="343">
        <v>105.98851764705883</v>
      </c>
      <c r="F508" s="343">
        <v>390.94110000000001</v>
      </c>
      <c r="G508" s="1030">
        <v>149.60033999999999</v>
      </c>
      <c r="H508" s="471" t="s">
        <v>2298</v>
      </c>
      <c r="I508" s="683">
        <v>216</v>
      </c>
      <c r="J508" s="608" t="s">
        <v>2874</v>
      </c>
      <c r="K508" s="447">
        <v>5.0999999999999996</v>
      </c>
      <c r="L508" s="561" t="s">
        <v>2299</v>
      </c>
      <c r="M508" s="167" t="s">
        <v>2616</v>
      </c>
      <c r="N508" s="2055">
        <f>'Spis treści'!$D$69/100</f>
        <v>0</v>
      </c>
      <c r="O508" s="150">
        <v>83111000</v>
      </c>
      <c r="P508" s="6">
        <v>5.0999999999999996</v>
      </c>
    </row>
    <row r="509" spans="1:16">
      <c r="A509" s="747" t="s">
        <v>660</v>
      </c>
      <c r="B509" s="343">
        <f>VLOOKUP($A509,'1.5. El. wysokostopowe'!$A$4:$M$210,13,FALSE)</f>
        <v>111.79748823529413</v>
      </c>
      <c r="C509" s="343">
        <f>VLOOKUP($A509,'1.5. El. wysokostopowe'!$A$4:$M$210,11,FALSE)</f>
        <v>841.13369999999998</v>
      </c>
      <c r="D509" s="343">
        <f>VLOOKUP($A509,'1.5. El. wysokostopowe'!$A$4:$M$210,12,FALSE)</f>
        <v>299.20067999999998</v>
      </c>
      <c r="E509" s="343">
        <v>111.79748823529413</v>
      </c>
      <c r="F509" s="343">
        <v>841.13369999999998</v>
      </c>
      <c r="G509" s="1030">
        <v>299.20067999999998</v>
      </c>
      <c r="H509" s="471" t="s">
        <v>2300</v>
      </c>
      <c r="I509" s="683">
        <v>216</v>
      </c>
      <c r="J509" s="608" t="s">
        <v>2874</v>
      </c>
      <c r="K509" s="447">
        <v>10.199999999999999</v>
      </c>
      <c r="L509" s="561" t="s">
        <v>2301</v>
      </c>
      <c r="M509" s="167" t="s">
        <v>2617</v>
      </c>
      <c r="N509" s="2055">
        <f>'Spis treści'!$D$69/100</f>
        <v>0</v>
      </c>
      <c r="O509" s="150">
        <v>83111000</v>
      </c>
      <c r="P509" s="6">
        <v>10.199999999999999</v>
      </c>
    </row>
    <row r="510" spans="1:16">
      <c r="A510" s="747" t="s">
        <v>1228</v>
      </c>
      <c r="B510" s="343">
        <f>VLOOKUP($A510,'1.5. El. wysokostopowe'!$A$4:$M$210,13,FALSE)</f>
        <v>144.72085000000001</v>
      </c>
      <c r="C510" s="343">
        <f>VLOOKUP($A510,'1.5. El. wysokostopowe'!$A$4:$M$210,11,FALSE)</f>
        <v>413.31510000000003</v>
      </c>
      <c r="D510" s="343">
        <f>VLOOKUP($A510,'1.5. El. wysokostopowe'!$A$4:$M$210,12,FALSE)</f>
        <v>107.67996000000001</v>
      </c>
      <c r="E510" s="343">
        <v>144.72085000000001</v>
      </c>
      <c r="F510" s="343">
        <v>413.31510000000003</v>
      </c>
      <c r="G510" s="1030">
        <v>107.67996000000001</v>
      </c>
      <c r="H510" s="471" t="s">
        <v>2302</v>
      </c>
      <c r="I510" s="683">
        <v>216</v>
      </c>
      <c r="J510" s="608" t="s">
        <v>2874</v>
      </c>
      <c r="K510" s="447">
        <v>3.6</v>
      </c>
      <c r="L510" s="561" t="s">
        <v>2303</v>
      </c>
      <c r="M510" s="167" t="s">
        <v>2618</v>
      </c>
      <c r="N510" s="2055">
        <f>'Spis treści'!$D$69/100</f>
        <v>0</v>
      </c>
      <c r="O510" s="150">
        <v>83111000</v>
      </c>
      <c r="P510" s="6">
        <v>3.6</v>
      </c>
    </row>
    <row r="511" spans="1:16">
      <c r="A511" s="747" t="s">
        <v>1254</v>
      </c>
      <c r="B511" s="343">
        <f>VLOOKUP($A511,'1.5. El. wysokostopowe'!$A$4:$M$210,13,FALSE)</f>
        <v>120.22031428571428</v>
      </c>
      <c r="C511" s="343">
        <f>VLOOKUP($A511,'1.5. El. wysokostopowe'!$A$4:$M$210,11,FALSE)</f>
        <v>379.2987</v>
      </c>
      <c r="D511" s="343">
        <f>VLOOKUP($A511,'1.5. El. wysokostopowe'!$A$4:$M$210,12,FALSE)</f>
        <v>125.62662000000002</v>
      </c>
      <c r="E511" s="343">
        <v>120.22031428571428</v>
      </c>
      <c r="F511" s="343">
        <v>379.2987</v>
      </c>
      <c r="G511" s="1030">
        <v>125.62662000000002</v>
      </c>
      <c r="H511" s="471" t="s">
        <v>2304</v>
      </c>
      <c r="I511" s="683">
        <v>216</v>
      </c>
      <c r="J511" s="608" t="s">
        <v>2874</v>
      </c>
      <c r="K511" s="447">
        <v>4.2</v>
      </c>
      <c r="L511" s="561" t="s">
        <v>2305</v>
      </c>
      <c r="M511" s="167" t="s">
        <v>2619</v>
      </c>
      <c r="N511" s="2055">
        <f>'Spis treści'!$D$69/100</f>
        <v>0</v>
      </c>
      <c r="O511" s="150">
        <v>83111000</v>
      </c>
      <c r="P511" s="6">
        <v>4.2</v>
      </c>
    </row>
    <row r="512" spans="1:16">
      <c r="A512" s="747" t="s">
        <v>1253</v>
      </c>
      <c r="B512" s="343">
        <f>VLOOKUP($A512,'1.5. El. wysokostopowe'!$A$4:$M$210,13,FALSE)</f>
        <v>107.32910000000001</v>
      </c>
      <c r="C512" s="343">
        <f>VLOOKUP($A512,'1.5. El. wysokostopowe'!$A$4:$M$210,11,FALSE)</f>
        <v>394.83179999999999</v>
      </c>
      <c r="D512" s="343">
        <f>VLOOKUP($A512,'1.5. El. wysokostopowe'!$A$4:$M$210,12,FALSE)</f>
        <v>152.54660999999999</v>
      </c>
      <c r="E512" s="343">
        <v>107.32910000000001</v>
      </c>
      <c r="F512" s="343">
        <v>394.83179999999999</v>
      </c>
      <c r="G512" s="1030">
        <v>152.54660999999999</v>
      </c>
      <c r="H512" s="471" t="s">
        <v>2306</v>
      </c>
      <c r="I512" s="683">
        <v>216</v>
      </c>
      <c r="J512" s="608" t="s">
        <v>2874</v>
      </c>
      <c r="K512" s="447">
        <v>5.0999999999999996</v>
      </c>
      <c r="L512" s="561" t="s">
        <v>2307</v>
      </c>
      <c r="M512" s="167" t="s">
        <v>2620</v>
      </c>
      <c r="N512" s="2055">
        <f>'Spis treści'!$D$69/100</f>
        <v>0</v>
      </c>
      <c r="O512" s="150">
        <v>83111000</v>
      </c>
      <c r="P512" s="6">
        <v>5.0999999999999996</v>
      </c>
    </row>
    <row r="513" spans="1:16">
      <c r="A513" s="747" t="s">
        <v>661</v>
      </c>
      <c r="B513" s="343">
        <f>VLOOKUP($A513,'1.5. El. wysokostopowe'!$A$4:$M$210,13,FALSE)</f>
        <v>119.26442352941177</v>
      </c>
      <c r="C513" s="343">
        <f>VLOOKUP($A513,'1.5. El. wysokostopowe'!$A$4:$M$210,11,FALSE)</f>
        <v>911.40390000000002</v>
      </c>
      <c r="D513" s="343">
        <f>VLOOKUP($A513,'1.5. El. wysokostopowe'!$A$4:$M$210,12,FALSE)</f>
        <v>305.09321999999997</v>
      </c>
      <c r="E513" s="343">
        <v>119.26442352941177</v>
      </c>
      <c r="F513" s="343">
        <v>911.40390000000002</v>
      </c>
      <c r="G513" s="1030">
        <v>305.09321999999997</v>
      </c>
      <c r="H513" s="471" t="s">
        <v>2308</v>
      </c>
      <c r="I513" s="683">
        <v>216</v>
      </c>
      <c r="J513" s="608" t="s">
        <v>2876</v>
      </c>
      <c r="K513" s="447">
        <v>10.199999999999999</v>
      </c>
      <c r="L513" s="561" t="s">
        <v>2309</v>
      </c>
      <c r="M513" s="167" t="s">
        <v>2621</v>
      </c>
      <c r="N513" s="2055">
        <f>'Spis treści'!$D$69/100</f>
        <v>0</v>
      </c>
      <c r="O513" s="150">
        <v>83111000</v>
      </c>
      <c r="P513" s="6">
        <v>10.199999999999999</v>
      </c>
    </row>
    <row r="514" spans="1:16">
      <c r="A514" s="747" t="s">
        <v>1229</v>
      </c>
      <c r="B514" s="343">
        <f>VLOOKUP($A514,'1.5. El. wysokostopowe'!$A$4:$M$210,13,FALSE)</f>
        <v>134.56824285714288</v>
      </c>
      <c r="C514" s="343">
        <f>VLOOKUP($A514,'1.5. El. wysokostopowe'!$A$4:$M$210,11,FALSE)</f>
        <v>439.56</v>
      </c>
      <c r="D514" s="343">
        <f>VLOOKUP($A514,'1.5. El. wysokostopowe'!$A$4:$M$210,12,FALSE)</f>
        <v>125.62662000000002</v>
      </c>
      <c r="E514" s="343">
        <v>134.56824285714288</v>
      </c>
      <c r="F514" s="343">
        <v>439.56</v>
      </c>
      <c r="G514" s="1030">
        <v>125.62662000000002</v>
      </c>
      <c r="H514" s="471" t="s">
        <v>2310</v>
      </c>
      <c r="I514" s="683">
        <v>216</v>
      </c>
      <c r="J514" s="608" t="s">
        <v>2876</v>
      </c>
      <c r="K514" s="447">
        <v>4.2</v>
      </c>
      <c r="L514" s="561" t="s">
        <v>2311</v>
      </c>
      <c r="M514" s="167" t="s">
        <v>2622</v>
      </c>
      <c r="N514" s="2055">
        <f>'Spis treści'!$D$69/100</f>
        <v>0</v>
      </c>
      <c r="O514" s="150">
        <v>83111000</v>
      </c>
      <c r="P514" s="6">
        <v>4.2</v>
      </c>
    </row>
    <row r="515" spans="1:16">
      <c r="A515" s="747" t="s">
        <v>1230</v>
      </c>
      <c r="B515" s="343">
        <f>VLOOKUP($A515,'1.5. El. wysokostopowe'!$A$4:$M$210,13,FALSE)</f>
        <v>110.97462941176472</v>
      </c>
      <c r="C515" s="343">
        <f>VLOOKUP($A515,'1.5. El. wysokostopowe'!$A$4:$M$210,11,FALSE)</f>
        <v>413.42400000000004</v>
      </c>
      <c r="D515" s="343">
        <f>VLOOKUP($A515,'1.5. El. wysokostopowe'!$A$4:$M$210,12,FALSE)</f>
        <v>152.54660999999999</v>
      </c>
      <c r="E515" s="343">
        <v>110.97462941176472</v>
      </c>
      <c r="F515" s="343">
        <v>413.42400000000004</v>
      </c>
      <c r="G515" s="1030">
        <v>152.54660999999999</v>
      </c>
      <c r="H515" s="471" t="s">
        <v>2312</v>
      </c>
      <c r="I515" s="683">
        <v>216</v>
      </c>
      <c r="J515" s="608" t="s">
        <v>2876</v>
      </c>
      <c r="K515" s="447">
        <v>5.0999999999999996</v>
      </c>
      <c r="L515" s="561" t="s">
        <v>2313</v>
      </c>
      <c r="M515" s="167" t="s">
        <v>2623</v>
      </c>
      <c r="N515" s="2055">
        <f>'Spis treści'!$D$69/100</f>
        <v>0</v>
      </c>
      <c r="O515" s="150">
        <v>83111000</v>
      </c>
      <c r="P515" s="6">
        <v>5.0999999999999996</v>
      </c>
    </row>
    <row r="516" spans="1:16">
      <c r="A516" s="747" t="s">
        <v>662</v>
      </c>
      <c r="B516" s="343">
        <f>VLOOKUP($A516,'1.5. El. wysokostopowe'!$A$4:$M$210,13,FALSE)</f>
        <v>125.90615882352941</v>
      </c>
      <c r="C516" s="343">
        <f>VLOOKUP($A516,'1.5. El. wysokostopowe'!$A$4:$M$210,11,FALSE)</f>
        <v>979.14959999999996</v>
      </c>
      <c r="D516" s="343">
        <f>VLOOKUP($A516,'1.5. El. wysokostopowe'!$A$4:$M$210,12,FALSE)</f>
        <v>305.09321999999997</v>
      </c>
      <c r="E516" s="343">
        <v>125.90615882352941</v>
      </c>
      <c r="F516" s="343">
        <v>979.14959999999996</v>
      </c>
      <c r="G516" s="1030">
        <v>305.09321999999997</v>
      </c>
      <c r="H516" s="471" t="s">
        <v>2314</v>
      </c>
      <c r="I516" s="683">
        <v>216</v>
      </c>
      <c r="J516" s="608" t="s">
        <v>2875</v>
      </c>
      <c r="K516" s="447">
        <v>652.79999999999995</v>
      </c>
      <c r="L516" s="561" t="s">
        <v>2315</v>
      </c>
      <c r="M516" s="167" t="s">
        <v>2624</v>
      </c>
      <c r="N516" s="2055">
        <f>'Spis treści'!$D$69/100</f>
        <v>0</v>
      </c>
      <c r="O516" s="150">
        <v>83111000</v>
      </c>
      <c r="P516" s="6">
        <v>10.199999999999999</v>
      </c>
    </row>
    <row r="517" spans="1:16">
      <c r="A517" s="747" t="s">
        <v>1231</v>
      </c>
      <c r="B517" s="343">
        <f>VLOOKUP($A517,'1.5. El. wysokostopowe'!$A$4:$M$210,13,FALSE)</f>
        <v>205.6036</v>
      </c>
      <c r="C517" s="343">
        <f>VLOOKUP($A517,'1.5. El. wysokostopowe'!$A$4:$M$210,11,FALSE)</f>
        <v>731.6001</v>
      </c>
      <c r="D517" s="343">
        <f>VLOOKUP($A517,'1.5. El. wysokostopowe'!$A$4:$M$210,12,FALSE)</f>
        <v>131.93502000000001</v>
      </c>
      <c r="E517" s="343">
        <v>205.6036</v>
      </c>
      <c r="F517" s="343">
        <v>731.6001</v>
      </c>
      <c r="G517" s="1030">
        <v>131.93502000000001</v>
      </c>
      <c r="H517" s="471" t="s">
        <v>2316</v>
      </c>
      <c r="I517" s="683">
        <v>216</v>
      </c>
      <c r="J517" s="608" t="s">
        <v>2874</v>
      </c>
      <c r="K517" s="447">
        <v>4.2</v>
      </c>
      <c r="L517" s="561" t="s">
        <v>2317</v>
      </c>
      <c r="M517" s="167" t="s">
        <v>2625</v>
      </c>
      <c r="N517" s="2055">
        <f>'Spis treści'!$D$69/100</f>
        <v>0</v>
      </c>
      <c r="O517" s="150">
        <v>83111000</v>
      </c>
      <c r="P517" s="6">
        <v>4.2</v>
      </c>
    </row>
    <row r="518" spans="1:16">
      <c r="A518" s="747" t="s">
        <v>1232</v>
      </c>
      <c r="B518" s="343">
        <f>VLOOKUP($A518,'1.5. El. wysokostopowe'!$A$4:$M$210,13,FALSE)</f>
        <v>141.1070411764706</v>
      </c>
      <c r="C518" s="343">
        <f>VLOOKUP($A518,'1.5. El. wysokostopowe'!$A$4:$M$210,11,FALSE)</f>
        <v>559.43910000000005</v>
      </c>
      <c r="D518" s="343">
        <f>VLOOKUP($A518,'1.5. El. wysokostopowe'!$A$4:$M$210,12,FALSE)</f>
        <v>160.20680999999999</v>
      </c>
      <c r="E518" s="343">
        <v>141.1070411764706</v>
      </c>
      <c r="F518" s="343">
        <v>559.43910000000005</v>
      </c>
      <c r="G518" s="1030">
        <v>160.20680999999999</v>
      </c>
      <c r="H518" s="471" t="s">
        <v>2318</v>
      </c>
      <c r="I518" s="683">
        <v>216</v>
      </c>
      <c r="J518" s="608" t="s">
        <v>2874</v>
      </c>
      <c r="K518" s="447">
        <v>5.0999999999999996</v>
      </c>
      <c r="L518" s="561" t="s">
        <v>2319</v>
      </c>
      <c r="M518" s="167" t="s">
        <v>2626</v>
      </c>
      <c r="N518" s="2055">
        <f>'Spis treści'!$D$69/100</f>
        <v>0</v>
      </c>
      <c r="O518" s="150">
        <v>83111000</v>
      </c>
      <c r="P518" s="6">
        <v>5.0999999999999996</v>
      </c>
    </row>
    <row r="519" spans="1:16">
      <c r="A519" s="747" t="s">
        <v>663</v>
      </c>
      <c r="B519" s="343">
        <f>VLOOKUP($A519,'1.5. El. wysokostopowe'!$A$4:$M$210,13,FALSE)</f>
        <v>125.53104117647059</v>
      </c>
      <c r="C519" s="343">
        <f>VLOOKUP($A519,'1.5. El. wysokostopowe'!$A$4:$M$210,11,FALSE)</f>
        <v>960.00300000000004</v>
      </c>
      <c r="D519" s="343">
        <f>VLOOKUP($A519,'1.5. El. wysokostopowe'!$A$4:$M$210,12,FALSE)</f>
        <v>320.41361999999998</v>
      </c>
      <c r="E519" s="343">
        <v>125.53104117647059</v>
      </c>
      <c r="F519" s="343">
        <v>960.00300000000004</v>
      </c>
      <c r="G519" s="1030">
        <v>320.41361999999998</v>
      </c>
      <c r="H519" s="471" t="s">
        <v>2320</v>
      </c>
      <c r="I519" s="683">
        <v>216</v>
      </c>
      <c r="J519" s="608" t="s">
        <v>2874</v>
      </c>
      <c r="K519" s="447">
        <v>10.199999999999999</v>
      </c>
      <c r="L519" s="561" t="s">
        <v>2321</v>
      </c>
      <c r="M519" s="167" t="s">
        <v>2627</v>
      </c>
      <c r="N519" s="2055">
        <f>'Spis treści'!$D$69/100</f>
        <v>0</v>
      </c>
      <c r="O519" s="150">
        <v>83111000</v>
      </c>
      <c r="P519" s="6">
        <v>10.199999999999999</v>
      </c>
    </row>
    <row r="520" spans="1:16">
      <c r="A520" s="747" t="s">
        <v>1233</v>
      </c>
      <c r="B520" s="343">
        <f>VLOOKUP($A520,'1.5. El. wysokostopowe'!$A$4:$M$210,13,FALSE)</f>
        <v>190.44835</v>
      </c>
      <c r="C520" s="343">
        <f>VLOOKUP($A520,'1.5. El. wysokostopowe'!$A$4:$M$210,11,FALSE)</f>
        <v>572.52689999999996</v>
      </c>
      <c r="D520" s="343">
        <f>VLOOKUP($A520,'1.5. El. wysokostopowe'!$A$4:$M$210,12,FALSE)</f>
        <v>113.08716</v>
      </c>
      <c r="E520" s="343">
        <v>190.44835</v>
      </c>
      <c r="F520" s="343">
        <v>572.52689999999996</v>
      </c>
      <c r="G520" s="1030">
        <v>113.08716</v>
      </c>
      <c r="H520" s="471" t="s">
        <v>2322</v>
      </c>
      <c r="I520" s="683">
        <v>216</v>
      </c>
      <c r="J520" s="608" t="s">
        <v>2874</v>
      </c>
      <c r="K520" s="447">
        <v>3.6</v>
      </c>
      <c r="L520" s="561" t="s">
        <v>2323</v>
      </c>
      <c r="M520" s="167" t="s">
        <v>2628</v>
      </c>
      <c r="N520" s="2055">
        <f>'Spis treści'!$D$69/100</f>
        <v>0</v>
      </c>
      <c r="O520" s="150">
        <v>83111000</v>
      </c>
      <c r="P520" s="6">
        <v>3.6</v>
      </c>
    </row>
    <row r="521" spans="1:16">
      <c r="A521" s="747" t="s">
        <v>1196</v>
      </c>
      <c r="B521" s="343">
        <f>VLOOKUP($A521,'1.5. El. wysokostopowe'!$A$4:$M$210,13,FALSE)</f>
        <v>137.5136</v>
      </c>
      <c r="C521" s="343">
        <f>VLOOKUP($A521,'1.5. El. wysokostopowe'!$A$4:$M$210,11,FALSE)</f>
        <v>381.96179999999998</v>
      </c>
      <c r="D521" s="343">
        <f>VLOOKUP($A521,'1.5. El. wysokostopowe'!$A$4:$M$210,12,FALSE)</f>
        <v>113.08716</v>
      </c>
      <c r="E521" s="343">
        <v>137.5136</v>
      </c>
      <c r="F521" s="343">
        <v>381.96179999999998</v>
      </c>
      <c r="G521" s="1030">
        <v>113.08716</v>
      </c>
      <c r="H521" s="471" t="s">
        <v>2324</v>
      </c>
      <c r="I521" s="683">
        <v>216</v>
      </c>
      <c r="J521" s="608" t="s">
        <v>2874</v>
      </c>
      <c r="K521" s="447">
        <v>3.6</v>
      </c>
      <c r="L521" s="561" t="s">
        <v>2325</v>
      </c>
      <c r="M521" s="167" t="s">
        <v>2629</v>
      </c>
      <c r="N521" s="2055">
        <f>'Spis treści'!$D$69/100</f>
        <v>0</v>
      </c>
      <c r="O521" s="150">
        <v>83111000</v>
      </c>
      <c r="P521" s="6">
        <v>3.6</v>
      </c>
    </row>
    <row r="522" spans="1:16">
      <c r="A522" s="747" t="s">
        <v>1197</v>
      </c>
      <c r="B522" s="343">
        <f>VLOOKUP($A522,'1.5. El. wysokostopowe'!$A$4:$M$210,13,FALSE)</f>
        <v>119.55804117647058</v>
      </c>
      <c r="C522" s="343">
        <f>VLOOKUP($A522,'1.5. El. wysokostopowe'!$A$4:$M$210,11,FALSE)</f>
        <v>449.53919999999999</v>
      </c>
      <c r="D522" s="343">
        <f>VLOOKUP($A522,'1.5. El. wysokostopowe'!$A$4:$M$210,12,FALSE)</f>
        <v>160.20680999999999</v>
      </c>
      <c r="E522" s="343">
        <v>119.55804117647058</v>
      </c>
      <c r="F522" s="343">
        <v>449.53919999999999</v>
      </c>
      <c r="G522" s="1030">
        <v>160.20680999999999</v>
      </c>
      <c r="H522" s="471" t="s">
        <v>2326</v>
      </c>
      <c r="I522" s="683">
        <v>216</v>
      </c>
      <c r="J522" s="608" t="s">
        <v>2874</v>
      </c>
      <c r="K522" s="447">
        <v>5.0999999999999996</v>
      </c>
      <c r="L522" s="561" t="s">
        <v>2327</v>
      </c>
      <c r="M522" s="167" t="s">
        <v>2630</v>
      </c>
      <c r="N522" s="2055">
        <f>'Spis treści'!$D$69/100</f>
        <v>0</v>
      </c>
      <c r="O522" s="150">
        <v>83111000</v>
      </c>
      <c r="P522" s="6">
        <v>5.0999999999999996</v>
      </c>
    </row>
    <row r="523" spans="1:16">
      <c r="A523" s="747" t="s">
        <v>664</v>
      </c>
      <c r="B523" s="343">
        <f>VLOOKUP($A523,'1.5. El. wysokostopowe'!$A$4:$M$210,13,FALSE)</f>
        <v>125.1360117647059</v>
      </c>
      <c r="C523" s="343">
        <f>VLOOKUP($A523,'1.5. El. wysokostopowe'!$A$4:$M$210,11,FALSE)</f>
        <v>955.97370000000001</v>
      </c>
      <c r="D523" s="343">
        <f>VLOOKUP($A523,'1.5. El. wysokostopowe'!$A$4:$M$210,12,FALSE)</f>
        <v>320.41361999999998</v>
      </c>
      <c r="E523" s="343">
        <v>125.1360117647059</v>
      </c>
      <c r="F523" s="343">
        <v>955.97370000000001</v>
      </c>
      <c r="G523" s="1030">
        <v>320.41361999999998</v>
      </c>
      <c r="H523" s="471" t="s">
        <v>2328</v>
      </c>
      <c r="I523" s="683">
        <v>216</v>
      </c>
      <c r="J523" s="608" t="s">
        <v>2874</v>
      </c>
      <c r="K523" s="447">
        <v>10.199999999999999</v>
      </c>
      <c r="L523" s="561" t="s">
        <v>2329</v>
      </c>
      <c r="M523" s="167" t="s">
        <v>2631</v>
      </c>
      <c r="N523" s="2055">
        <f>'Spis treści'!$D$69/100</f>
        <v>0</v>
      </c>
      <c r="O523" s="150">
        <v>83111000</v>
      </c>
      <c r="P523" s="6">
        <v>10.199999999999999</v>
      </c>
    </row>
    <row r="524" spans="1:16">
      <c r="A524" s="747" t="s">
        <v>665</v>
      </c>
      <c r="B524" s="343">
        <f>VLOOKUP($A524,'1.5. El. wysokostopowe'!$A$4:$M$210,13,FALSE)</f>
        <v>149.00665882352942</v>
      </c>
      <c r="C524" s="343">
        <f>VLOOKUP($A524,'1.5. El. wysokostopowe'!$A$4:$M$210,11,FALSE)</f>
        <v>1199.4542999999999</v>
      </c>
      <c r="D524" s="343">
        <f>VLOOKUP($A524,'1.5. El. wysokostopowe'!$A$4:$M$210,12,FALSE)</f>
        <v>320.41361999999998</v>
      </c>
      <c r="E524" s="343">
        <v>149.00665882352942</v>
      </c>
      <c r="F524" s="343">
        <v>1199.4542999999999</v>
      </c>
      <c r="G524" s="1030">
        <v>320.41361999999998</v>
      </c>
      <c r="H524" s="471" t="s">
        <v>2330</v>
      </c>
      <c r="I524" s="683">
        <v>216</v>
      </c>
      <c r="J524" s="608" t="s">
        <v>2875</v>
      </c>
      <c r="K524" s="447">
        <v>683.4</v>
      </c>
      <c r="L524" s="561" t="s">
        <v>2331</v>
      </c>
      <c r="M524" s="167" t="s">
        <v>2632</v>
      </c>
      <c r="N524" s="2055">
        <f>'Spis treści'!$D$69/100</f>
        <v>0</v>
      </c>
      <c r="O524" s="150">
        <v>83111000</v>
      </c>
      <c r="P524" s="6">
        <v>10.199999999999999</v>
      </c>
    </row>
    <row r="525" spans="1:16">
      <c r="A525" s="747" t="s">
        <v>3622</v>
      </c>
      <c r="B525" s="343">
        <f>VLOOKUP($A525,'1.5. El. wysokostopowe'!$A$4:$M$210,13,FALSE)</f>
        <v>152.80414999999999</v>
      </c>
      <c r="C525" s="343">
        <f>VLOOKUP($A525,'1.5. El. wysokostopowe'!$A$4:$M$210,11,FALSE)</f>
        <v>488.9511</v>
      </c>
      <c r="D525" s="343">
        <f>VLOOKUP($A525,'1.5. El. wysokostopowe'!$A$4:$M$210,12,FALSE)</f>
        <v>61.143840000000004</v>
      </c>
      <c r="E525" s="343">
        <v>152.80414999999999</v>
      </c>
      <c r="F525" s="343">
        <v>488.9511</v>
      </c>
      <c r="G525" s="1030">
        <v>61.143840000000004</v>
      </c>
      <c r="H525" s="556" t="s">
        <v>3627</v>
      </c>
      <c r="I525" s="683">
        <v>216</v>
      </c>
      <c r="J525" s="608" t="s">
        <v>2874</v>
      </c>
      <c r="K525" s="447">
        <v>3.6</v>
      </c>
      <c r="L525" s="562" t="s">
        <v>3656</v>
      </c>
      <c r="M525" s="561" t="s">
        <v>3657</v>
      </c>
      <c r="N525" s="2055">
        <f>'Spis treści'!$D$69/100</f>
        <v>0</v>
      </c>
      <c r="O525" s="765">
        <v>83111000</v>
      </c>
      <c r="P525" s="6">
        <v>3.6</v>
      </c>
    </row>
    <row r="526" spans="1:16">
      <c r="A526" s="747" t="s">
        <v>3623</v>
      </c>
      <c r="B526" s="343">
        <f>VLOOKUP($A526,'1.5. El. wysokostopowe'!$A$4:$M$210,13,FALSE)</f>
        <v>122.96059999999999</v>
      </c>
      <c r="C526" s="343">
        <f>VLOOKUP($A526,'1.5. El. wysokostopowe'!$A$4:$M$210,11,FALSE)</f>
        <v>635.85719999999992</v>
      </c>
      <c r="D526" s="343">
        <f>VLOOKUP($A526,'1.5. El. wysokostopowe'!$A$4:$M$210,12,FALSE)</f>
        <v>101.9064</v>
      </c>
      <c r="E526" s="343">
        <v>122.96059999999999</v>
      </c>
      <c r="F526" s="343">
        <v>635.85719999999992</v>
      </c>
      <c r="G526" s="1030">
        <v>101.9064</v>
      </c>
      <c r="H526" s="556" t="s">
        <v>3628</v>
      </c>
      <c r="I526" s="683">
        <v>216</v>
      </c>
      <c r="J526" s="608" t="s">
        <v>2874</v>
      </c>
      <c r="K526" s="447">
        <v>6</v>
      </c>
      <c r="L526" s="562" t="s">
        <v>3658</v>
      </c>
      <c r="M526" s="561" t="s">
        <v>3659</v>
      </c>
      <c r="N526" s="2055">
        <f>'Spis treści'!$D$69/100</f>
        <v>0</v>
      </c>
      <c r="O526" s="765">
        <v>83111000</v>
      </c>
      <c r="P526" s="6">
        <v>6</v>
      </c>
    </row>
    <row r="527" spans="1:16">
      <c r="A527" s="747" t="s">
        <v>3624</v>
      </c>
      <c r="B527" s="343">
        <f>VLOOKUP($A527,'1.5. El. wysokostopowe'!$A$4:$M$210,13,FALSE)</f>
        <v>121.66865</v>
      </c>
      <c r="C527" s="343">
        <f>VLOOKUP($A527,'1.5. El. wysokostopowe'!$A$4:$M$210,11,FALSE)</f>
        <v>1130.5898999999999</v>
      </c>
      <c r="D527" s="343">
        <f>VLOOKUP($A527,'1.5. El. wysokostopowe'!$A$4:$M$210,12,FALSE)</f>
        <v>183.43152000000003</v>
      </c>
      <c r="E527" s="343">
        <v>121.66865</v>
      </c>
      <c r="F527" s="343">
        <v>1130.5898999999999</v>
      </c>
      <c r="G527" s="1030">
        <v>183.43152000000003</v>
      </c>
      <c r="H527" s="556" t="s">
        <v>3629</v>
      </c>
      <c r="I527" s="683">
        <v>216</v>
      </c>
      <c r="J527" s="608" t="s">
        <v>2876</v>
      </c>
      <c r="K527" s="447">
        <v>10.8</v>
      </c>
      <c r="L527" s="562" t="s">
        <v>3660</v>
      </c>
      <c r="M527" s="561" t="s">
        <v>3661</v>
      </c>
      <c r="N527" s="2055">
        <f>'Spis treści'!$D$69/100</f>
        <v>0</v>
      </c>
      <c r="O527" s="765">
        <v>83111000</v>
      </c>
      <c r="P527" s="6">
        <v>10.8</v>
      </c>
    </row>
    <row r="528" spans="1:16">
      <c r="A528" s="747" t="s">
        <v>3625</v>
      </c>
      <c r="B528" s="343">
        <f>VLOOKUP($A528,'1.5. El. wysokostopowe'!$A$4:$M$210,13,FALSE)</f>
        <v>96.2785875</v>
      </c>
      <c r="C528" s="343">
        <f>VLOOKUP($A528,'1.5. El. wysokostopowe'!$A$4:$M$210,11,FALSE)</f>
        <v>1141.8362999999999</v>
      </c>
      <c r="D528" s="343">
        <f>VLOOKUP($A528,'1.5. El. wysokostopowe'!$A$4:$M$210,12,FALSE)</f>
        <v>244.57536000000002</v>
      </c>
      <c r="E528" s="343">
        <v>96.2785875</v>
      </c>
      <c r="F528" s="343">
        <v>1141.8362999999999</v>
      </c>
      <c r="G528" s="1030">
        <v>244.57536000000002</v>
      </c>
      <c r="H528" s="556" t="s">
        <v>3630</v>
      </c>
      <c r="I528" s="683">
        <v>216</v>
      </c>
      <c r="J528" s="608" t="s">
        <v>2875</v>
      </c>
      <c r="K528" s="447">
        <v>302.40000000000003</v>
      </c>
      <c r="L528" s="562" t="s">
        <v>3662</v>
      </c>
      <c r="M528" s="561" t="s">
        <v>3663</v>
      </c>
      <c r="N528" s="2055">
        <f>'Spis treści'!$D$69/100</f>
        <v>0</v>
      </c>
      <c r="O528" s="765">
        <v>83111000</v>
      </c>
      <c r="P528" s="6">
        <v>14.4</v>
      </c>
    </row>
    <row r="529" spans="1:16">
      <c r="A529" s="747" t="s">
        <v>1234</v>
      </c>
      <c r="B529" s="343">
        <f>VLOOKUP($A529,'1.5. El. wysokostopowe'!$A$4:$M$210,13,FALSE)</f>
        <v>121.55904285714284</v>
      </c>
      <c r="C529" s="343">
        <f>VLOOKUP($A529,'1.5. El. wysokostopowe'!$A$4:$M$210,11,FALSE)</f>
        <v>439.21349999999995</v>
      </c>
      <c r="D529" s="343">
        <f>VLOOKUP($A529,'1.5. El. wysokostopowe'!$A$4:$M$210,12,FALSE)</f>
        <v>71.334480000000013</v>
      </c>
      <c r="E529" s="343">
        <v>121.55904285714284</v>
      </c>
      <c r="F529" s="343">
        <v>439.21349999999995</v>
      </c>
      <c r="G529" s="1030">
        <v>71.334480000000013</v>
      </c>
      <c r="H529" s="471" t="s">
        <v>2332</v>
      </c>
      <c r="I529" s="683">
        <v>216</v>
      </c>
      <c r="J529" s="608" t="s">
        <v>2874</v>
      </c>
      <c r="K529" s="447">
        <v>4.2</v>
      </c>
      <c r="L529" s="561" t="s">
        <v>2333</v>
      </c>
      <c r="M529" s="167" t="s">
        <v>2633</v>
      </c>
      <c r="N529" s="2055">
        <f>'Spis treści'!$D$69/100</f>
        <v>0</v>
      </c>
      <c r="O529" s="150">
        <v>83111000</v>
      </c>
      <c r="P529" s="6">
        <v>4.2</v>
      </c>
    </row>
    <row r="530" spans="1:16">
      <c r="A530" s="747" t="s">
        <v>1235</v>
      </c>
      <c r="B530" s="343">
        <f>VLOOKUP($A530,'1.5. El. wysokostopowe'!$A$4:$M$210,13,FALSE)</f>
        <v>125.10598823529415</v>
      </c>
      <c r="C530" s="343">
        <f>VLOOKUP($A530,'1.5. El. wysokostopowe'!$A$4:$M$210,11,FALSE)</f>
        <v>551.42010000000005</v>
      </c>
      <c r="D530" s="343">
        <f>VLOOKUP($A530,'1.5. El. wysokostopowe'!$A$4:$M$210,12,FALSE)</f>
        <v>86.620440000000002</v>
      </c>
      <c r="E530" s="343">
        <v>125.10598823529415</v>
      </c>
      <c r="F530" s="343">
        <v>551.42010000000005</v>
      </c>
      <c r="G530" s="1030">
        <v>86.620440000000002</v>
      </c>
      <c r="H530" s="471" t="s">
        <v>2334</v>
      </c>
      <c r="I530" s="683">
        <v>216</v>
      </c>
      <c r="J530" s="608" t="s">
        <v>2874</v>
      </c>
      <c r="K530" s="447">
        <v>5.0999999999999996</v>
      </c>
      <c r="L530" s="561" t="s">
        <v>2335</v>
      </c>
      <c r="M530" s="167" t="s">
        <v>2634</v>
      </c>
      <c r="N530" s="2055">
        <f>'Spis treści'!$D$69/100</f>
        <v>0</v>
      </c>
      <c r="O530" s="150">
        <v>83111000</v>
      </c>
      <c r="P530" s="6">
        <v>5.0999999999999996</v>
      </c>
    </row>
    <row r="531" spans="1:16">
      <c r="A531" s="747" t="s">
        <v>666</v>
      </c>
      <c r="B531" s="343">
        <f>VLOOKUP($A531,'1.5. El. wysokostopowe'!$A$4:$M$210,13,FALSE)</f>
        <v>155.13307647058824</v>
      </c>
      <c r="C531" s="343">
        <f>VLOOKUP($A531,'1.5. El. wysokostopowe'!$A$4:$M$210,11,FALSE)</f>
        <v>1409.1164999999999</v>
      </c>
      <c r="D531" s="343">
        <f>VLOOKUP($A531,'1.5. El. wysokostopowe'!$A$4:$M$210,12,FALSE)</f>
        <v>173.24088</v>
      </c>
      <c r="E531" s="343">
        <v>155.13307647058824</v>
      </c>
      <c r="F531" s="343">
        <v>1409.1164999999999</v>
      </c>
      <c r="G531" s="1030">
        <v>173.24088</v>
      </c>
      <c r="H531" s="471" t="s">
        <v>2336</v>
      </c>
      <c r="I531" s="683">
        <v>216</v>
      </c>
      <c r="J531" s="608" t="s">
        <v>2874</v>
      </c>
      <c r="K531" s="447">
        <v>10.199999999999999</v>
      </c>
      <c r="L531" s="561" t="s">
        <v>2337</v>
      </c>
      <c r="M531" s="167" t="s">
        <v>2635</v>
      </c>
      <c r="N531" s="2055">
        <f>'Spis treści'!$D$69/100</f>
        <v>0</v>
      </c>
      <c r="O531" s="150">
        <v>83111000</v>
      </c>
      <c r="P531" s="6">
        <v>10.199999999999999</v>
      </c>
    </row>
    <row r="532" spans="1:16">
      <c r="A532" s="747" t="s">
        <v>667</v>
      </c>
      <c r="B532" s="343">
        <f>VLOOKUP($A532,'1.5. El. wysokostopowe'!$A$4:$M$210,13,FALSE)</f>
        <v>104.5664</v>
      </c>
      <c r="C532" s="343">
        <f>VLOOKUP($A532,'1.5. El. wysokostopowe'!$A$4:$M$210,11,FALSE)</f>
        <v>840.78719999999998</v>
      </c>
      <c r="D532" s="343">
        <f>VLOOKUP($A532,'1.5. El. wysokostopowe'!$A$4:$M$210,12,FALSE)</f>
        <v>163.05024</v>
      </c>
      <c r="E532" s="343">
        <v>104.5664</v>
      </c>
      <c r="F532" s="343">
        <v>840.78719999999998</v>
      </c>
      <c r="G532" s="1030">
        <v>163.05024</v>
      </c>
      <c r="H532" s="471" t="s">
        <v>2338</v>
      </c>
      <c r="I532" s="683">
        <v>216</v>
      </c>
      <c r="J532" s="608" t="s">
        <v>2874</v>
      </c>
      <c r="K532" s="447">
        <v>9.6</v>
      </c>
      <c r="L532" s="561" t="s">
        <v>2339</v>
      </c>
      <c r="M532" s="167" t="s">
        <v>2636</v>
      </c>
      <c r="N532" s="2055">
        <f>'Spis treści'!$D$69/100</f>
        <v>0</v>
      </c>
      <c r="O532" s="150">
        <v>83111000</v>
      </c>
      <c r="P532" s="6">
        <v>9.6</v>
      </c>
    </row>
    <row r="533" spans="1:16">
      <c r="A533" s="747" t="s">
        <v>1236</v>
      </c>
      <c r="B533" s="343">
        <f>VLOOKUP($A533,'1.5. El. wysokostopowe'!$A$4:$M$210,13,FALSE)</f>
        <v>120.67502857142856</v>
      </c>
      <c r="C533" s="343">
        <f>VLOOKUP($A533,'1.5. El. wysokostopowe'!$A$4:$M$210,11,FALSE)</f>
        <v>390.54509999999999</v>
      </c>
      <c r="D533" s="343">
        <f>VLOOKUP($A533,'1.5. El. wysokostopowe'!$A$4:$M$210,12,FALSE)</f>
        <v>116.29002</v>
      </c>
      <c r="E533" s="343">
        <v>120.67502857142856</v>
      </c>
      <c r="F533" s="343">
        <v>390.54509999999999</v>
      </c>
      <c r="G533" s="1030">
        <v>116.29002</v>
      </c>
      <c r="H533" s="471" t="s">
        <v>2340</v>
      </c>
      <c r="I533" s="683">
        <v>216</v>
      </c>
      <c r="J533" s="608" t="s">
        <v>2874</v>
      </c>
      <c r="K533" s="447">
        <v>4.2</v>
      </c>
      <c r="L533" s="561" t="s">
        <v>2341</v>
      </c>
      <c r="M533" s="167" t="s">
        <v>2637</v>
      </c>
      <c r="N533" s="2055">
        <f>'Spis treści'!$D$69/100</f>
        <v>0</v>
      </c>
      <c r="O533" s="150">
        <v>83111000</v>
      </c>
      <c r="P533" s="6">
        <v>4.2</v>
      </c>
    </row>
    <row r="534" spans="1:16">
      <c r="A534" s="747" t="s">
        <v>1237</v>
      </c>
      <c r="B534" s="343">
        <f>VLOOKUP($A534,'1.5. El. wysokostopowe'!$A$4:$M$210,13,FALSE)</f>
        <v>105.40892352941177</v>
      </c>
      <c r="C534" s="343">
        <f>VLOOKUP($A534,'1.5. El. wysokostopowe'!$A$4:$M$210,11,FALSE)</f>
        <v>396.37619999999998</v>
      </c>
      <c r="D534" s="343">
        <f>VLOOKUP($A534,'1.5. El. wysokostopowe'!$A$4:$M$210,12,FALSE)</f>
        <v>141.20930999999999</v>
      </c>
      <c r="E534" s="343">
        <v>105.40892352941177</v>
      </c>
      <c r="F534" s="343">
        <v>396.37619999999998</v>
      </c>
      <c r="G534" s="1030">
        <v>141.20930999999999</v>
      </c>
      <c r="H534" s="471" t="s">
        <v>2342</v>
      </c>
      <c r="I534" s="683">
        <v>216</v>
      </c>
      <c r="J534" s="608" t="s">
        <v>2874</v>
      </c>
      <c r="K534" s="447">
        <v>5.0999999999999996</v>
      </c>
      <c r="L534" s="561" t="s">
        <v>2343</v>
      </c>
      <c r="M534" s="167" t="s">
        <v>2638</v>
      </c>
      <c r="N534" s="2055">
        <f>'Spis treści'!$D$69/100</f>
        <v>0</v>
      </c>
      <c r="O534" s="150">
        <v>83111000</v>
      </c>
      <c r="P534" s="6">
        <v>5.0999999999999996</v>
      </c>
    </row>
    <row r="535" spans="1:16">
      <c r="A535" s="747" t="s">
        <v>668</v>
      </c>
      <c r="B535" s="343">
        <f>VLOOKUP($A535,'1.5. El. wysokostopowe'!$A$4:$M$210,13,FALSE)</f>
        <v>109.12821764705883</v>
      </c>
      <c r="C535" s="343">
        <f>VLOOKUP($A535,'1.5. El. wysokostopowe'!$A$4:$M$210,11,FALSE)</f>
        <v>830.68920000000003</v>
      </c>
      <c r="D535" s="343">
        <f>VLOOKUP($A535,'1.5. El. wysokostopowe'!$A$4:$M$210,12,FALSE)</f>
        <v>282.41861999999998</v>
      </c>
      <c r="E535" s="343">
        <v>109.12821764705883</v>
      </c>
      <c r="F535" s="343">
        <v>830.68920000000003</v>
      </c>
      <c r="G535" s="1030">
        <v>282.41861999999998</v>
      </c>
      <c r="H535" s="471" t="s">
        <v>2344</v>
      </c>
      <c r="I535" s="683">
        <v>216</v>
      </c>
      <c r="J535" s="608" t="s">
        <v>2874</v>
      </c>
      <c r="K535" s="447">
        <v>10.199999999999999</v>
      </c>
      <c r="L535" s="561" t="s">
        <v>2345</v>
      </c>
      <c r="M535" s="167" t="s">
        <v>2639</v>
      </c>
      <c r="N535" s="2055">
        <f>'Spis treści'!$D$69/100</f>
        <v>0</v>
      </c>
      <c r="O535" s="150">
        <v>83111000</v>
      </c>
      <c r="P535" s="6">
        <v>10.199999999999999</v>
      </c>
    </row>
    <row r="536" spans="1:16">
      <c r="A536" s="747" t="s">
        <v>522</v>
      </c>
      <c r="B536" s="343">
        <f>VLOOKUP($A536,'1.5. El. wysokostopowe'!$A$4:$M$210,13,FALSE)</f>
        <v>116.99289411764707</v>
      </c>
      <c r="C536" s="343">
        <f>VLOOKUP($A536,'1.5. El. wysokostopowe'!$A$4:$M$210,11,FALSE)</f>
        <v>910.90890000000002</v>
      </c>
      <c r="D536" s="343">
        <f>VLOOKUP($A536,'1.5. El. wysokostopowe'!$A$4:$M$210,12,FALSE)</f>
        <v>282.41861999999998</v>
      </c>
      <c r="E536" s="343">
        <v>116.99289411764707</v>
      </c>
      <c r="F536" s="343">
        <v>910.90890000000002</v>
      </c>
      <c r="G536" s="1030">
        <v>282.41861999999998</v>
      </c>
      <c r="H536" s="471" t="s">
        <v>2346</v>
      </c>
      <c r="I536" s="683">
        <v>216</v>
      </c>
      <c r="J536" s="608" t="s">
        <v>2874</v>
      </c>
      <c r="K536" s="447">
        <v>10.199999999999999</v>
      </c>
      <c r="L536" s="561" t="s">
        <v>2347</v>
      </c>
      <c r="M536" s="167" t="s">
        <v>2640</v>
      </c>
      <c r="N536" s="2055">
        <f>'Spis treści'!$D$69/100</f>
        <v>0</v>
      </c>
      <c r="O536" s="150">
        <v>83111000</v>
      </c>
      <c r="P536" s="6">
        <v>10.199999999999999</v>
      </c>
    </row>
    <row r="537" spans="1:16">
      <c r="A537" s="747" t="s">
        <v>1238</v>
      </c>
      <c r="B537" s="343">
        <f>VLOOKUP($A537,'1.5. El. wysokostopowe'!$A$4:$M$210,13,FALSE)</f>
        <v>173.56459999999998</v>
      </c>
      <c r="C537" s="343">
        <f>VLOOKUP($A537,'1.5. El. wysokostopowe'!$A$4:$M$210,11,FALSE)</f>
        <v>525.15539999999999</v>
      </c>
      <c r="D537" s="343">
        <f>VLOOKUP($A537,'1.5. El. wysokostopowe'!$A$4:$M$210,12,FALSE)</f>
        <v>99.677160000000001</v>
      </c>
      <c r="E537" s="343">
        <v>173.56459999999998</v>
      </c>
      <c r="F537" s="343">
        <v>525.15539999999999</v>
      </c>
      <c r="G537" s="1030">
        <v>99.677160000000001</v>
      </c>
      <c r="H537" s="471" t="s">
        <v>2348</v>
      </c>
      <c r="I537" s="683">
        <v>216</v>
      </c>
      <c r="J537" s="608" t="s">
        <v>2874</v>
      </c>
      <c r="K537" s="447">
        <v>3.6</v>
      </c>
      <c r="L537" s="561" t="s">
        <v>2349</v>
      </c>
      <c r="M537" s="167" t="s">
        <v>2641</v>
      </c>
      <c r="N537" s="2055">
        <f>'Spis treści'!$D$69/100</f>
        <v>0</v>
      </c>
      <c r="O537" s="150">
        <v>83111000</v>
      </c>
      <c r="P537" s="6">
        <v>3.6</v>
      </c>
    </row>
    <row r="538" spans="1:16">
      <c r="A538" s="747" t="s">
        <v>1255</v>
      </c>
      <c r="B538" s="343">
        <f>VLOOKUP($A538,'1.5. El. wysokostopowe'!$A$4:$M$210,13,FALSE)</f>
        <v>164.74292352941177</v>
      </c>
      <c r="C538" s="343">
        <f>VLOOKUP($A538,'1.5. El. wysokostopowe'!$A$4:$M$210,11,FALSE)</f>
        <v>698.9796</v>
      </c>
      <c r="D538" s="343">
        <f>VLOOKUP($A538,'1.5. El. wysokostopowe'!$A$4:$M$210,12,FALSE)</f>
        <v>141.20930999999999</v>
      </c>
      <c r="E538" s="343">
        <v>164.74292352941177</v>
      </c>
      <c r="F538" s="343">
        <v>698.9796</v>
      </c>
      <c r="G538" s="1030">
        <v>141.20930999999999</v>
      </c>
      <c r="H538" s="471" t="s">
        <v>2350</v>
      </c>
      <c r="I538" s="683">
        <v>216</v>
      </c>
      <c r="J538" s="608" t="s">
        <v>2874</v>
      </c>
      <c r="K538" s="447">
        <v>5.0999999999999996</v>
      </c>
      <c r="L538" s="561" t="s">
        <v>2351</v>
      </c>
      <c r="M538" s="167" t="s">
        <v>2642</v>
      </c>
      <c r="N538" s="2055">
        <f>'Spis treści'!$D$69/100</f>
        <v>0</v>
      </c>
      <c r="O538" s="150">
        <v>83111000</v>
      </c>
      <c r="P538" s="6">
        <v>5.0999999999999996</v>
      </c>
    </row>
    <row r="539" spans="1:16">
      <c r="A539" s="747" t="s">
        <v>142</v>
      </c>
      <c r="B539" s="343">
        <f>VLOOKUP($A539,'1.5. El. wysokostopowe'!$A$4:$M$210,13,FALSE)</f>
        <v>161.89291250000002</v>
      </c>
      <c r="C539" s="343">
        <f>VLOOKUP($A539,'1.5. El. wysokostopowe'!$A$4:$M$210,11,FALSE)</f>
        <v>1288.3662000000002</v>
      </c>
      <c r="D539" s="343">
        <f>VLOOKUP($A539,'1.5. El. wysokostopowe'!$A$4:$M$210,12,FALSE)</f>
        <v>265.80575999999996</v>
      </c>
      <c r="E539" s="343">
        <v>161.89291250000002</v>
      </c>
      <c r="F539" s="343">
        <v>1288.3662000000002</v>
      </c>
      <c r="G539" s="1030">
        <v>265.80575999999996</v>
      </c>
      <c r="H539" s="471" t="s">
        <v>2776</v>
      </c>
      <c r="I539" s="683">
        <v>216</v>
      </c>
      <c r="J539" s="608" t="s">
        <v>2874</v>
      </c>
      <c r="K539" s="447">
        <v>9.6</v>
      </c>
      <c r="L539" s="561" t="s">
        <v>2865</v>
      </c>
      <c r="M539" s="167" t="s">
        <v>2866</v>
      </c>
      <c r="N539" s="2055">
        <f>'Spis treści'!$D$69/100</f>
        <v>0</v>
      </c>
      <c r="O539" s="150">
        <v>83111000</v>
      </c>
      <c r="P539" s="6">
        <v>9.6</v>
      </c>
    </row>
    <row r="540" spans="1:16">
      <c r="A540" s="747" t="s">
        <v>1239</v>
      </c>
      <c r="B540" s="343">
        <f>VLOOKUP($A540,'1.5. El. wysokostopowe'!$A$4:$M$210,13,FALSE)</f>
        <v>178.74355</v>
      </c>
      <c r="C540" s="343">
        <f>VLOOKUP($A540,'1.5. El. wysokostopowe'!$A$4:$M$210,11,FALSE)</f>
        <v>557.04329999999993</v>
      </c>
      <c r="D540" s="343">
        <f>VLOOKUP($A540,'1.5. El. wysokostopowe'!$A$4:$M$210,12,FALSE)</f>
        <v>86.433480000000003</v>
      </c>
      <c r="E540" s="343">
        <v>178.74355</v>
      </c>
      <c r="F540" s="343">
        <v>557.04329999999993</v>
      </c>
      <c r="G540" s="1030">
        <v>86.433480000000003</v>
      </c>
      <c r="H540" s="471" t="s">
        <v>2777</v>
      </c>
      <c r="I540" s="683">
        <v>216</v>
      </c>
      <c r="J540" s="608" t="s">
        <v>2874</v>
      </c>
      <c r="K540" s="447">
        <v>3.6</v>
      </c>
      <c r="L540" s="561" t="s">
        <v>2867</v>
      </c>
      <c r="M540" s="167" t="s">
        <v>2868</v>
      </c>
      <c r="N540" s="2055">
        <f>'Spis treści'!$D$69/100</f>
        <v>0</v>
      </c>
      <c r="O540" s="150">
        <v>83111000</v>
      </c>
      <c r="P540" s="6">
        <v>3.6</v>
      </c>
    </row>
    <row r="541" spans="1:16">
      <c r="A541" s="747" t="s">
        <v>1256</v>
      </c>
      <c r="B541" s="343">
        <f>VLOOKUP($A541,'1.5. El. wysokostopowe'!$A$4:$M$210,13,FALSE)</f>
        <v>159.86296666666664</v>
      </c>
      <c r="C541" s="343">
        <f>VLOOKUP($A541,'1.5. El. wysokostopowe'!$A$4:$M$210,11,FALSE)</f>
        <v>733.60979999999995</v>
      </c>
      <c r="D541" s="343">
        <f>VLOOKUP($A541,'1.5. El. wysokostopowe'!$A$4:$M$210,12,FALSE)</f>
        <v>129.65022000000002</v>
      </c>
      <c r="E541" s="343">
        <v>159.86296666666664</v>
      </c>
      <c r="F541" s="343">
        <v>733.60979999999995</v>
      </c>
      <c r="G541" s="1030">
        <v>129.65022000000002</v>
      </c>
      <c r="H541" s="471" t="s">
        <v>2778</v>
      </c>
      <c r="I541" s="683">
        <v>216</v>
      </c>
      <c r="J541" s="608" t="s">
        <v>2874</v>
      </c>
      <c r="K541" s="447">
        <v>5.4</v>
      </c>
      <c r="L541" s="561" t="s">
        <v>2869</v>
      </c>
      <c r="M541" s="167" t="s">
        <v>2870</v>
      </c>
      <c r="N541" s="2055">
        <f>'Spis treści'!$D$69/100</f>
        <v>0</v>
      </c>
      <c r="O541" s="150">
        <v>83111000</v>
      </c>
      <c r="P541" s="6">
        <v>5.4</v>
      </c>
    </row>
    <row r="542" spans="1:16">
      <c r="A542" s="747" t="s">
        <v>525</v>
      </c>
      <c r="B542" s="343">
        <f>VLOOKUP($A542,'1.5. El. wysokostopowe'!$A$4:$M$210,13,FALSE)</f>
        <v>168.23774117647059</v>
      </c>
      <c r="C542" s="343">
        <f>VLOOKUP($A542,'1.5. El. wysokostopowe'!$A$4:$M$210,11,FALSE)</f>
        <v>1471.1301000000001</v>
      </c>
      <c r="D542" s="343">
        <f>VLOOKUP($A542,'1.5. El. wysokostopowe'!$A$4:$M$210,12,FALSE)</f>
        <v>244.89485999999997</v>
      </c>
      <c r="E542" s="343">
        <v>168.23774117647059</v>
      </c>
      <c r="F542" s="343">
        <v>1471.1301000000001</v>
      </c>
      <c r="G542" s="1030">
        <v>244.89485999999997</v>
      </c>
      <c r="H542" s="471" t="s">
        <v>2352</v>
      </c>
      <c r="I542" s="683">
        <v>216</v>
      </c>
      <c r="J542" s="608" t="s">
        <v>2876</v>
      </c>
      <c r="K542" s="447">
        <v>10.199999999999999</v>
      </c>
      <c r="L542" s="561" t="s">
        <v>2353</v>
      </c>
      <c r="M542" s="167" t="s">
        <v>2643</v>
      </c>
      <c r="N542" s="2055">
        <f>'Spis treści'!$D$69/100</f>
        <v>0</v>
      </c>
      <c r="O542" s="150">
        <v>83111000</v>
      </c>
      <c r="P542" s="6">
        <v>10.199999999999999</v>
      </c>
    </row>
    <row r="543" spans="1:16">
      <c r="A543" s="747" t="s">
        <v>3619</v>
      </c>
      <c r="B543" s="343">
        <f>VLOOKUP($A543,'1.5. El. wysokostopowe'!$A$4:$M$210,13,FALSE)</f>
        <v>147.6322857142857</v>
      </c>
      <c r="C543" s="343">
        <f>VLOOKUP($A543,'1.5. El. wysokostopowe'!$A$4:$M$210,11,FALSE)</f>
        <v>482.2389</v>
      </c>
      <c r="D543" s="343">
        <f>VLOOKUP($A543,'1.5. El. wysokostopowe'!$A$4:$M$210,12,FALSE)</f>
        <v>137.8167</v>
      </c>
      <c r="E543" s="343">
        <v>147.6322857142857</v>
      </c>
      <c r="F543" s="343">
        <v>482.2389</v>
      </c>
      <c r="G543" s="1030">
        <v>137.8167</v>
      </c>
      <c r="H543" s="556" t="s">
        <v>3621</v>
      </c>
      <c r="I543" s="683">
        <v>216</v>
      </c>
      <c r="J543" s="608" t="s">
        <v>2874</v>
      </c>
      <c r="K543" s="447">
        <v>4.2</v>
      </c>
      <c r="L543" s="561" t="s">
        <v>3652</v>
      </c>
      <c r="M543" s="561" t="s">
        <v>3653</v>
      </c>
      <c r="N543" s="2055">
        <f>'Spis treści'!$D$69/100</f>
        <v>0</v>
      </c>
      <c r="O543" s="765">
        <v>83111000</v>
      </c>
      <c r="P543" s="6">
        <v>4.2</v>
      </c>
    </row>
    <row r="544" spans="1:16">
      <c r="A544" s="747" t="s">
        <v>1195</v>
      </c>
      <c r="B544" s="343">
        <f>VLOOKUP($A544,'1.5. El. wysokostopowe'!$A$4:$M$210,13,FALSE)</f>
        <v>205.5025</v>
      </c>
      <c r="C544" s="343">
        <f>VLOOKUP($A544,'1.5. El. wysokostopowe'!$A$4:$M$210,11,FALSE)</f>
        <v>725.29380000000003</v>
      </c>
      <c r="D544" s="343">
        <f>VLOOKUP($A544,'1.5. El. wysokostopowe'!$A$4:$M$210,12,FALSE)</f>
        <v>137.8167</v>
      </c>
      <c r="E544" s="343">
        <v>205.5025</v>
      </c>
      <c r="F544" s="343">
        <v>725.29380000000003</v>
      </c>
      <c r="G544" s="1030">
        <v>137.8167</v>
      </c>
      <c r="H544" s="471" t="s">
        <v>2354</v>
      </c>
      <c r="I544" s="683">
        <v>216</v>
      </c>
      <c r="J544" s="608" t="s">
        <v>2874</v>
      </c>
      <c r="K544" s="447">
        <v>4.2</v>
      </c>
      <c r="L544" s="561" t="s">
        <v>2355</v>
      </c>
      <c r="M544" s="167" t="s">
        <v>2644</v>
      </c>
      <c r="N544" s="2055">
        <f>'Spis treści'!$D$69/100</f>
        <v>0</v>
      </c>
      <c r="O544" s="150">
        <v>83111000</v>
      </c>
      <c r="P544" s="6">
        <v>4.2</v>
      </c>
    </row>
    <row r="545" spans="1:16">
      <c r="A545" s="747" t="s">
        <v>1242</v>
      </c>
      <c r="B545" s="343">
        <f>VLOOKUP($A545,'1.5. El. wysokostopowe'!$A$4:$M$210,13,FALSE)</f>
        <v>186.10033333333334</v>
      </c>
      <c r="C545" s="343">
        <f>VLOOKUP($A545,'1.5. El. wysokostopowe'!$A$4:$M$210,11,FALSE)</f>
        <v>827.74890000000005</v>
      </c>
      <c r="D545" s="343">
        <f>VLOOKUP($A545,'1.5. El. wysokostopowe'!$A$4:$M$210,12,FALSE)</f>
        <v>177.19290000000001</v>
      </c>
      <c r="E545" s="343">
        <v>186.10033333333334</v>
      </c>
      <c r="F545" s="343">
        <v>827.74890000000005</v>
      </c>
      <c r="G545" s="1030">
        <v>177.19290000000001</v>
      </c>
      <c r="H545" s="471" t="s">
        <v>2356</v>
      </c>
      <c r="I545" s="683">
        <v>216</v>
      </c>
      <c r="J545" s="608" t="s">
        <v>2874</v>
      </c>
      <c r="K545" s="447">
        <v>5.4</v>
      </c>
      <c r="L545" s="561" t="s">
        <v>2357</v>
      </c>
      <c r="M545" s="167" t="s">
        <v>2645</v>
      </c>
      <c r="N545" s="2055">
        <f>'Spis treści'!$D$69/100</f>
        <v>0</v>
      </c>
      <c r="O545" s="150">
        <v>83111000</v>
      </c>
      <c r="P545" s="6">
        <v>5.4</v>
      </c>
    </row>
    <row r="546" spans="1:16">
      <c r="A546" s="747" t="s">
        <v>693</v>
      </c>
      <c r="B546" s="343">
        <f>VLOOKUP($A546,'1.5. El. wysokostopowe'!$A$4:$M$210,13,FALSE)</f>
        <v>191.22805882352944</v>
      </c>
      <c r="C546" s="343">
        <f>VLOOKUP($A546,'1.5. El. wysokostopowe'!$A$4:$M$210,11,FALSE)</f>
        <v>1615.8285000000001</v>
      </c>
      <c r="D546" s="343">
        <f>VLOOKUP($A546,'1.5. El. wysokostopowe'!$A$4:$M$210,12,FALSE)</f>
        <v>334.69769999999994</v>
      </c>
      <c r="E546" s="343">
        <v>191.22805882352944</v>
      </c>
      <c r="F546" s="343">
        <v>1615.8285000000001</v>
      </c>
      <c r="G546" s="1030">
        <v>334.69769999999994</v>
      </c>
      <c r="H546" s="471" t="s">
        <v>2358</v>
      </c>
      <c r="I546" s="683">
        <v>216</v>
      </c>
      <c r="J546" s="608" t="s">
        <v>2874</v>
      </c>
      <c r="K546" s="447">
        <v>10.199999999999999</v>
      </c>
      <c r="L546" s="561" t="s">
        <v>2359</v>
      </c>
      <c r="M546" s="167" t="s">
        <v>2646</v>
      </c>
      <c r="N546" s="2055">
        <f>'Spis treści'!$D$69/100</f>
        <v>0</v>
      </c>
      <c r="O546" s="150">
        <v>83111000</v>
      </c>
      <c r="P546" s="6">
        <v>10.199999999999999</v>
      </c>
    </row>
    <row r="547" spans="1:16">
      <c r="A547" s="747" t="s">
        <v>3618</v>
      </c>
      <c r="B547" s="343">
        <f>VLOOKUP($A547,'1.5. El. wysokostopowe'!$A$4:$M$210,13,FALSE)</f>
        <v>112.62583333333332</v>
      </c>
      <c r="C547" s="343">
        <f>VLOOKUP($A547,'1.5. El. wysokostopowe'!$A$4:$M$210,11,FALSE)</f>
        <v>861.97319999999991</v>
      </c>
      <c r="D547" s="343">
        <f>VLOOKUP($A547,'1.5. El. wysokostopowe'!$A$4:$M$210,12,FALSE)</f>
        <v>354.38580000000002</v>
      </c>
      <c r="E547" s="343">
        <v>112.62583333333332</v>
      </c>
      <c r="F547" s="343">
        <v>861.97319999999991</v>
      </c>
      <c r="G547" s="1030">
        <v>354.38580000000002</v>
      </c>
      <c r="H547" s="556" t="s">
        <v>3620</v>
      </c>
      <c r="I547" s="683">
        <v>216</v>
      </c>
      <c r="J547" s="608" t="s">
        <v>2876</v>
      </c>
      <c r="K547" s="447">
        <v>10.8</v>
      </c>
      <c r="L547" s="561" t="s">
        <v>3654</v>
      </c>
      <c r="M547" s="561" t="s">
        <v>3655</v>
      </c>
      <c r="N547" s="2055">
        <f>'Spis treści'!$D$69/100</f>
        <v>0</v>
      </c>
      <c r="O547" s="765">
        <v>83111000</v>
      </c>
      <c r="P547" s="6">
        <v>10.8</v>
      </c>
    </row>
    <row r="548" spans="1:16">
      <c r="A548" s="747" t="s">
        <v>1199</v>
      </c>
      <c r="B548" s="343">
        <f>VLOOKUP($A548,'1.5. El. wysokostopowe'!$A$4:$M$210,13,FALSE)</f>
        <v>115.57487142857143</v>
      </c>
      <c r="C548" s="343">
        <f>VLOOKUP($A548,'1.5. El. wysokostopowe'!$A$4:$M$210,11,FALSE)</f>
        <v>384.5754</v>
      </c>
      <c r="D548" s="343">
        <f>VLOOKUP($A548,'1.5. El. wysokostopowe'!$A$4:$M$210,12,FALSE)</f>
        <v>100.83906</v>
      </c>
      <c r="E548" s="343">
        <v>115.57487142857143</v>
      </c>
      <c r="F548" s="343">
        <v>384.5754</v>
      </c>
      <c r="G548" s="1030">
        <v>100.83906</v>
      </c>
      <c r="H548" s="471" t="s">
        <v>2360</v>
      </c>
      <c r="I548" s="683">
        <v>216</v>
      </c>
      <c r="J548" s="608" t="s">
        <v>2874</v>
      </c>
      <c r="K548" s="447">
        <v>4.2</v>
      </c>
      <c r="L548" s="561" t="s">
        <v>2361</v>
      </c>
      <c r="M548" s="167" t="s">
        <v>2647</v>
      </c>
      <c r="N548" s="2055">
        <f>'Spis treści'!$D$69/100</f>
        <v>0</v>
      </c>
      <c r="O548" s="150">
        <v>83111000</v>
      </c>
      <c r="P548" s="6">
        <v>4.2</v>
      </c>
    </row>
    <row r="549" spans="1:16">
      <c r="A549" s="747" t="s">
        <v>1200</v>
      </c>
      <c r="B549" s="343">
        <f>VLOOKUP($A549,'1.5. El. wysokostopowe'!$A$4:$M$210,13,FALSE)</f>
        <v>93.675966666666667</v>
      </c>
      <c r="C549" s="343">
        <f>VLOOKUP($A549,'1.5. El. wysokostopowe'!$A$4:$M$210,11,FALSE)</f>
        <v>376.2</v>
      </c>
      <c r="D549" s="343">
        <f>VLOOKUP($A549,'1.5. El. wysokostopowe'!$A$4:$M$210,12,FALSE)</f>
        <v>129.65022000000002</v>
      </c>
      <c r="E549" s="343">
        <v>93.675966666666667</v>
      </c>
      <c r="F549" s="343">
        <v>376.2</v>
      </c>
      <c r="G549" s="1030">
        <v>129.65022000000002</v>
      </c>
      <c r="H549" s="471" t="s">
        <v>2362</v>
      </c>
      <c r="I549" s="683">
        <v>216</v>
      </c>
      <c r="J549" s="608" t="s">
        <v>2874</v>
      </c>
      <c r="K549" s="447">
        <v>5.4</v>
      </c>
      <c r="L549" s="561" t="s">
        <v>2363</v>
      </c>
      <c r="M549" s="167" t="s">
        <v>2648</v>
      </c>
      <c r="N549" s="2055">
        <f>'Spis treści'!$D$69/100</f>
        <v>0</v>
      </c>
      <c r="O549" s="150">
        <v>83111000</v>
      </c>
      <c r="P549" s="6">
        <v>5.4</v>
      </c>
    </row>
    <row r="550" spans="1:16">
      <c r="A550" s="747" t="s">
        <v>694</v>
      </c>
      <c r="B550" s="343">
        <f>VLOOKUP($A550,'1.5. El. wysokostopowe'!$A$4:$M$210,13,FALSE)</f>
        <v>112.7925</v>
      </c>
      <c r="C550" s="343">
        <f>VLOOKUP($A550,'1.5. El. wysokostopowe'!$A$4:$M$210,11,FALSE)</f>
        <v>1065.3984</v>
      </c>
      <c r="D550" s="343">
        <f>VLOOKUP($A550,'1.5. El. wysokostopowe'!$A$4:$M$210,12,FALSE)</f>
        <v>288.11160000000001</v>
      </c>
      <c r="E550" s="343">
        <v>112.7925</v>
      </c>
      <c r="F550" s="343">
        <v>1065.3984</v>
      </c>
      <c r="G550" s="1030">
        <v>288.11160000000001</v>
      </c>
      <c r="H550" s="471" t="s">
        <v>2364</v>
      </c>
      <c r="I550" s="683">
        <v>216</v>
      </c>
      <c r="J550" s="608" t="s">
        <v>2876</v>
      </c>
      <c r="K550" s="447">
        <v>12</v>
      </c>
      <c r="L550" s="561" t="s">
        <v>2365</v>
      </c>
      <c r="M550" s="167" t="s">
        <v>2649</v>
      </c>
      <c r="N550" s="2055">
        <f>'Spis treści'!$D$69/100</f>
        <v>0</v>
      </c>
      <c r="O550" s="150">
        <v>83111000</v>
      </c>
      <c r="P550" s="6">
        <v>12</v>
      </c>
    </row>
    <row r="551" spans="1:16">
      <c r="A551" s="747" t="s">
        <v>4297</v>
      </c>
      <c r="B551" s="343">
        <f>VLOOKUP($A551,'1.5. El. wysokostopowe'!$A$4:$M$210,13,FALSE)</f>
        <v>193.30914999999999</v>
      </c>
      <c r="C551" s="343">
        <f>VLOOKUP($A551,'1.5. El. wysokostopowe'!$A$4:$M$210,11,FALSE)</f>
        <v>581.6943</v>
      </c>
      <c r="D551" s="343">
        <f>VLOOKUP($A551,'1.5. El. wysokostopowe'!$A$4:$M$210,12,FALSE)</f>
        <v>114.21863999999999</v>
      </c>
      <c r="E551" s="343">
        <v>193.30914999999999</v>
      </c>
      <c r="F551" s="343">
        <v>581.6943</v>
      </c>
      <c r="G551" s="1030">
        <v>114.21863999999999</v>
      </c>
      <c r="H551" s="728" t="s">
        <v>4307</v>
      </c>
      <c r="I551" s="683">
        <v>216</v>
      </c>
      <c r="J551" s="608" t="s">
        <v>2874</v>
      </c>
      <c r="K551" s="447">
        <v>3.6</v>
      </c>
      <c r="L551" s="761" t="s">
        <v>4313</v>
      </c>
      <c r="M551" s="761" t="s">
        <v>4314</v>
      </c>
      <c r="N551" s="2055">
        <f>'Spis treści'!$D$69/100</f>
        <v>0</v>
      </c>
      <c r="O551" s="765">
        <v>83111000</v>
      </c>
      <c r="P551" s="6">
        <v>3.6</v>
      </c>
    </row>
    <row r="552" spans="1:16">
      <c r="A552" s="747" t="s">
        <v>4298</v>
      </c>
      <c r="B552" s="343">
        <f>VLOOKUP($A552,'1.5. El. wysokostopowe'!$A$4:$M$210,13,FALSE)</f>
        <v>173.27906666666667</v>
      </c>
      <c r="C552" s="343">
        <f>VLOOKUP($A552,'1.5. El. wysokostopowe'!$A$4:$M$210,11,FALSE)</f>
        <v>764.37900000000002</v>
      </c>
      <c r="D552" s="343">
        <f>VLOOKUP($A552,'1.5. El. wysokostopowe'!$A$4:$M$210,12,FALSE)</f>
        <v>171.32796000000002</v>
      </c>
      <c r="E552" s="343">
        <v>173.27906666666667</v>
      </c>
      <c r="F552" s="343">
        <v>764.37900000000002</v>
      </c>
      <c r="G552" s="1030">
        <v>171.32796000000002</v>
      </c>
      <c r="H552" s="728" t="s">
        <v>4308</v>
      </c>
      <c r="I552" s="683">
        <v>216</v>
      </c>
      <c r="J552" s="608" t="s">
        <v>2874</v>
      </c>
      <c r="K552" s="447">
        <v>5.4</v>
      </c>
      <c r="L552" s="561" t="s">
        <v>4315</v>
      </c>
      <c r="M552" s="561" t="s">
        <v>4316</v>
      </c>
      <c r="N552" s="2055">
        <f>'Spis treści'!$D$69/100</f>
        <v>0</v>
      </c>
      <c r="O552" s="765">
        <v>83111000</v>
      </c>
      <c r="P552" s="6">
        <v>5.4</v>
      </c>
    </row>
    <row r="553" spans="1:16">
      <c r="A553" s="747" t="s">
        <v>4299</v>
      </c>
      <c r="B553" s="343">
        <f>VLOOKUP($A553,'1.5. El. wysokostopowe'!$A$4:$M$210,13,FALSE)</f>
        <v>168.37360588235293</v>
      </c>
      <c r="C553" s="343">
        <f>VLOOKUP($A553,'1.5. El. wysokostopowe'!$A$4:$M$210,11,FALSE)</f>
        <v>1393.7912999999999</v>
      </c>
      <c r="D553" s="343">
        <f>VLOOKUP($A553,'1.5. El. wysokostopowe'!$A$4:$M$210,12,FALSE)</f>
        <v>323.61947999999995</v>
      </c>
      <c r="E553" s="343">
        <v>168.37360588235293</v>
      </c>
      <c r="F553" s="343">
        <v>1393.7912999999999</v>
      </c>
      <c r="G553" s="1030">
        <v>323.61947999999995</v>
      </c>
      <c r="H553" s="728" t="s">
        <v>4309</v>
      </c>
      <c r="I553" s="683">
        <v>216</v>
      </c>
      <c r="J553" s="608" t="s">
        <v>2876</v>
      </c>
      <c r="K553" s="447">
        <v>10.199999999999999</v>
      </c>
      <c r="L553" s="561" t="s">
        <v>4317</v>
      </c>
      <c r="M553" s="561" t="s">
        <v>4318</v>
      </c>
      <c r="N553" s="2055">
        <f>'Spis treści'!$D$69/100</f>
        <v>0</v>
      </c>
      <c r="O553" s="765">
        <v>83111000</v>
      </c>
      <c r="P553" s="6">
        <v>10.199999999999999</v>
      </c>
    </row>
    <row r="554" spans="1:16">
      <c r="A554" s="747" t="s">
        <v>4300</v>
      </c>
      <c r="B554" s="343">
        <f>VLOOKUP($A554,'1.5. El. wysokostopowe'!$A$4:$M$210,13,FALSE)</f>
        <v>204.8241857142857</v>
      </c>
      <c r="C554" s="343">
        <f>VLOOKUP($A554,'1.5. El. wysokostopowe'!$A$4:$M$210,11,FALSE)</f>
        <v>727.00649999999996</v>
      </c>
      <c r="D554" s="343">
        <f>VLOOKUP($A554,'1.5. El. wysokostopowe'!$A$4:$M$210,12,FALSE)</f>
        <v>133.25507999999999</v>
      </c>
      <c r="E554" s="343">
        <v>204.8241857142857</v>
      </c>
      <c r="F554" s="343">
        <v>727.00649999999996</v>
      </c>
      <c r="G554" s="1030">
        <v>133.25507999999999</v>
      </c>
      <c r="H554" s="728" t="s">
        <v>4310</v>
      </c>
      <c r="I554" s="683">
        <v>216</v>
      </c>
      <c r="J554" s="608" t="s">
        <v>2876</v>
      </c>
      <c r="K554" s="447">
        <v>4.2</v>
      </c>
      <c r="L554" s="561" t="s">
        <v>4319</v>
      </c>
      <c r="M554" s="561" t="s">
        <v>4320</v>
      </c>
      <c r="N554" s="2055">
        <f>'Spis treści'!$D$69/100</f>
        <v>0</v>
      </c>
      <c r="O554" s="765">
        <v>83111000</v>
      </c>
      <c r="P554" s="6">
        <v>4.2</v>
      </c>
    </row>
    <row r="555" spans="1:16">
      <c r="A555" s="747" t="s">
        <v>4301</v>
      </c>
      <c r="B555" s="343">
        <f>VLOOKUP($A555,'1.5. El. wysokostopowe'!$A$4:$M$210,13,FALSE)</f>
        <v>167.02739999999997</v>
      </c>
      <c r="C555" s="343">
        <f>VLOOKUP($A555,'1.5. El. wysokostopowe'!$A$4:$M$210,11,FALSE)</f>
        <v>730.62</v>
      </c>
      <c r="D555" s="343">
        <f>VLOOKUP($A555,'1.5. El. wysokostopowe'!$A$4:$M$210,12,FALSE)</f>
        <v>171.32796000000002</v>
      </c>
      <c r="E555" s="343">
        <v>167.02739999999997</v>
      </c>
      <c r="F555" s="343">
        <v>730.62</v>
      </c>
      <c r="G555" s="1030">
        <v>171.32796000000002</v>
      </c>
      <c r="H555" s="728" t="s">
        <v>4311</v>
      </c>
      <c r="I555" s="683">
        <v>216</v>
      </c>
      <c r="J555" s="608" t="s">
        <v>2876</v>
      </c>
      <c r="K555" s="447">
        <v>5.4</v>
      </c>
      <c r="L555" s="561" t="s">
        <v>4321</v>
      </c>
      <c r="M555" s="561" t="s">
        <v>4322</v>
      </c>
      <c r="N555" s="2055">
        <f>'Spis treści'!$D$69/100</f>
        <v>0</v>
      </c>
      <c r="O555" s="765">
        <v>83111000</v>
      </c>
      <c r="P555" s="6">
        <v>5.4</v>
      </c>
    </row>
    <row r="556" spans="1:16">
      <c r="A556" s="747" t="s">
        <v>4302</v>
      </c>
      <c r="B556" s="343">
        <f>VLOOKUP($A556,'1.5. El. wysokostopowe'!$A$4:$M$210,13,FALSE)</f>
        <v>202.9870875</v>
      </c>
      <c r="C556" s="343">
        <f>VLOOKUP($A556,'1.5. El. wysokostopowe'!$A$4:$M$210,11,FALSE)</f>
        <v>1644.0930000000001</v>
      </c>
      <c r="D556" s="343">
        <f>VLOOKUP($A556,'1.5. El. wysokostopowe'!$A$4:$M$210,12,FALSE)</f>
        <v>304.58303999999998</v>
      </c>
      <c r="E556" s="343">
        <v>202.9870875</v>
      </c>
      <c r="F556" s="343">
        <v>1644.0930000000001</v>
      </c>
      <c r="G556" s="1030">
        <v>304.58303999999998</v>
      </c>
      <c r="H556" s="728" t="s">
        <v>4312</v>
      </c>
      <c r="I556" s="683">
        <v>216</v>
      </c>
      <c r="J556" s="608" t="s">
        <v>2876</v>
      </c>
      <c r="K556" s="447">
        <v>9.6</v>
      </c>
      <c r="L556" s="561" t="s">
        <v>4323</v>
      </c>
      <c r="M556" s="561" t="s">
        <v>4324</v>
      </c>
      <c r="N556" s="2055">
        <f>'Spis treści'!$D$69/100</f>
        <v>0</v>
      </c>
      <c r="O556" s="765">
        <v>83111000</v>
      </c>
      <c r="P556" s="6">
        <v>9.6</v>
      </c>
    </row>
    <row r="557" spans="1:16">
      <c r="A557" s="754" t="s">
        <v>5045</v>
      </c>
      <c r="B557" s="343">
        <f>VLOOKUP($A557,'1.5. El. wysokostopowe'!$A$4:$M$210,13,FALSE)</f>
        <v>89.770224999999996</v>
      </c>
      <c r="C557" s="343">
        <f>VLOOKUP($A557,'1.5. El. wysokostopowe'!$A$4:$M$210,11,FALSE)</f>
        <v>401.32619999999997</v>
      </c>
      <c r="D557" s="343">
        <f>VLOOKUP($A557,'1.5. El. wysokostopowe'!$A$4:$M$210,12,FALSE)</f>
        <v>29.570879999999995</v>
      </c>
      <c r="E557" s="343">
        <v>89.770224999999996</v>
      </c>
      <c r="F557" s="343">
        <v>401.32619999999997</v>
      </c>
      <c r="G557" s="1030">
        <v>29.570879999999995</v>
      </c>
      <c r="H557" s="471" t="s">
        <v>3789</v>
      </c>
      <c r="I557" s="683">
        <v>216</v>
      </c>
      <c r="J557" s="608" t="s">
        <v>2875</v>
      </c>
      <c r="K557" s="447">
        <v>240</v>
      </c>
      <c r="L557" s="561" t="s">
        <v>3792</v>
      </c>
      <c r="M557" s="561" t="s">
        <v>3793</v>
      </c>
      <c r="N557" s="2055">
        <f>'Spis treści'!$D$69/100</f>
        <v>0</v>
      </c>
      <c r="O557" s="765">
        <v>83111000</v>
      </c>
      <c r="P557" s="6">
        <v>4.8</v>
      </c>
    </row>
    <row r="558" spans="1:16">
      <c r="A558" s="754" t="s">
        <v>5046</v>
      </c>
      <c r="B558" s="343">
        <f>VLOOKUP($A558,'1.5. El. wysokostopowe'!$A$4:$M$210,13,FALSE)</f>
        <v>84.336849999999984</v>
      </c>
      <c r="C558" s="343">
        <f>VLOOKUP($A558,'1.5. El. wysokostopowe'!$A$4:$M$210,11,FALSE)</f>
        <v>1031.9264999999998</v>
      </c>
      <c r="D558" s="343">
        <f>VLOOKUP($A558,'1.5. El. wysokostopowe'!$A$4:$M$210,12,FALSE)</f>
        <v>81.319919999999996</v>
      </c>
      <c r="E558" s="343">
        <v>84.336849999999984</v>
      </c>
      <c r="F558" s="343">
        <v>1031.9264999999998</v>
      </c>
      <c r="G558" s="1030">
        <v>81.319919999999996</v>
      </c>
      <c r="H558" s="471" t="s">
        <v>3790</v>
      </c>
      <c r="I558" s="683">
        <v>216</v>
      </c>
      <c r="J558" s="608" t="s">
        <v>2875</v>
      </c>
      <c r="K558" s="447">
        <v>316.79999999999995</v>
      </c>
      <c r="L558" s="761" t="s">
        <v>3794</v>
      </c>
      <c r="M558" s="561" t="s">
        <v>3795</v>
      </c>
      <c r="N558" s="2055">
        <f>'Spis treści'!$D$69/100</f>
        <v>0</v>
      </c>
      <c r="O558" s="765">
        <v>83111000</v>
      </c>
      <c r="P558" s="6">
        <v>13.2</v>
      </c>
    </row>
    <row r="559" spans="1:16">
      <c r="A559" s="754" t="s">
        <v>5047</v>
      </c>
      <c r="B559" s="343">
        <f>VLOOKUP($A559,'1.5. El. wysokostopowe'!$A$4:$M$210,13,FALSE)</f>
        <v>66.477850000000004</v>
      </c>
      <c r="C559" s="343">
        <f>VLOOKUP($A559,'1.5. El. wysokostopowe'!$A$4:$M$210,11,FALSE)</f>
        <v>796.18770000000006</v>
      </c>
      <c r="D559" s="343">
        <f>VLOOKUP($A559,'1.5. El. wysokostopowe'!$A$4:$M$210,12,FALSE)</f>
        <v>81.319919999999996</v>
      </c>
      <c r="E559" s="343">
        <v>66.477850000000004</v>
      </c>
      <c r="F559" s="343">
        <v>796.18770000000006</v>
      </c>
      <c r="G559" s="1030">
        <v>81.319919999999996</v>
      </c>
      <c r="H559" s="471" t="s">
        <v>3791</v>
      </c>
      <c r="I559" s="683">
        <v>216</v>
      </c>
      <c r="J559" s="608" t="s">
        <v>2875</v>
      </c>
      <c r="K559" s="447">
        <v>462</v>
      </c>
      <c r="L559" s="561" t="s">
        <v>3796</v>
      </c>
      <c r="M559" s="561" t="s">
        <v>3797</v>
      </c>
      <c r="N559" s="2055">
        <f>'Spis treści'!$D$69/100</f>
        <v>0</v>
      </c>
      <c r="O559" s="765">
        <v>83111000</v>
      </c>
      <c r="P559" s="6">
        <v>13.2</v>
      </c>
    </row>
    <row r="560" spans="1:16">
      <c r="A560" s="754" t="s">
        <v>3779</v>
      </c>
      <c r="B560" s="343">
        <f>VLOOKUP($A560,'1.5. El. wysokostopowe'!$A$4:$M$210,13,FALSE)</f>
        <v>150.20048571428572</v>
      </c>
      <c r="C560" s="343">
        <f>VLOOKUP($A560,'1.5. El. wysokostopowe'!$A$4:$M$210,11,FALSE)</f>
        <v>578.21939999999995</v>
      </c>
      <c r="D560" s="343">
        <f>VLOOKUP($A560,'1.5. El. wysokostopowe'!$A$4:$M$210,12,FALSE)</f>
        <v>52.622639999999997</v>
      </c>
      <c r="E560" s="343">
        <v>150.20048571428572</v>
      </c>
      <c r="F560" s="343">
        <v>578.21939999999995</v>
      </c>
      <c r="G560" s="1030">
        <v>52.622639999999997</v>
      </c>
      <c r="H560" s="471" t="s">
        <v>3786</v>
      </c>
      <c r="I560" s="683">
        <v>216</v>
      </c>
      <c r="J560" s="608" t="s">
        <v>2875</v>
      </c>
      <c r="K560" s="447">
        <v>210</v>
      </c>
      <c r="L560" s="561" t="s">
        <v>3798</v>
      </c>
      <c r="M560" s="561" t="s">
        <v>3799</v>
      </c>
      <c r="N560" s="2055">
        <f>'Spis treści'!$D$69/100</f>
        <v>0</v>
      </c>
      <c r="O560" s="765" t="s">
        <v>4645</v>
      </c>
      <c r="P560" s="6">
        <v>4.2</v>
      </c>
    </row>
    <row r="561" spans="1:16">
      <c r="A561" s="747" t="s">
        <v>3780</v>
      </c>
      <c r="B561" s="343">
        <f>VLOOKUP($A561,'1.5. El. wysokostopowe'!$A$4:$M$210,13,FALSE)</f>
        <v>121.56508235294119</v>
      </c>
      <c r="C561" s="343">
        <f>VLOOKUP($A561,'1.5. El. wysokostopowe'!$A$4:$M$210,11,FALSE)</f>
        <v>556.08300000000008</v>
      </c>
      <c r="D561" s="343">
        <f>VLOOKUP($A561,'1.5. El. wysokostopowe'!$A$4:$M$210,12,FALSE)</f>
        <v>63.89891999999999</v>
      </c>
      <c r="E561" s="343">
        <v>121.56508235294119</v>
      </c>
      <c r="F561" s="343">
        <v>556.08300000000008</v>
      </c>
      <c r="G561" s="1030">
        <v>63.89891999999999</v>
      </c>
      <c r="H561" s="471" t="s">
        <v>3787</v>
      </c>
      <c r="I561" s="683">
        <v>216</v>
      </c>
      <c r="J561" s="608" t="s">
        <v>2875</v>
      </c>
      <c r="K561" s="447">
        <v>122.39999999999999</v>
      </c>
      <c r="L561" s="561" t="s">
        <v>3800</v>
      </c>
      <c r="M561" s="561" t="s">
        <v>3801</v>
      </c>
      <c r="N561" s="2055">
        <f>'Spis treści'!$D$69/100</f>
        <v>0</v>
      </c>
      <c r="O561" s="765">
        <v>83111000</v>
      </c>
      <c r="P561" s="6">
        <v>5.0999999999999996</v>
      </c>
    </row>
    <row r="562" spans="1:16">
      <c r="A562" s="747" t="s">
        <v>3781</v>
      </c>
      <c r="B562" s="343">
        <f>VLOOKUP($A562,'1.5. El. wysokostopowe'!$A$4:$M$210,13,FALSE)</f>
        <v>102.85491428571427</v>
      </c>
      <c r="C562" s="343">
        <f>VLOOKUP($A562,'1.5. El. wysokostopowe'!$A$4:$M$210,11,FALSE)</f>
        <v>1138.1039999999998</v>
      </c>
      <c r="D562" s="343">
        <f>VLOOKUP($A562,'1.5. El. wysokostopowe'!$A$4:$M$210,12,FALSE)</f>
        <v>157.86792</v>
      </c>
      <c r="E562" s="343">
        <v>102.85491428571427</v>
      </c>
      <c r="F562" s="343">
        <v>1138.1039999999998</v>
      </c>
      <c r="G562" s="1030">
        <v>157.86792</v>
      </c>
      <c r="H562" s="471" t="s">
        <v>3788</v>
      </c>
      <c r="I562" s="683">
        <v>216</v>
      </c>
      <c r="J562" s="608" t="s">
        <v>2875</v>
      </c>
      <c r="K562" s="447">
        <v>428.4</v>
      </c>
      <c r="L562" s="561" t="s">
        <v>3802</v>
      </c>
      <c r="M562" s="561" t="s">
        <v>3803</v>
      </c>
      <c r="N562" s="2055">
        <f>'Spis treści'!$D$69/100</f>
        <v>0</v>
      </c>
      <c r="O562" s="765">
        <v>83111000</v>
      </c>
      <c r="P562" s="6">
        <v>12.6</v>
      </c>
    </row>
    <row r="563" spans="1:16">
      <c r="A563" s="747" t="s">
        <v>1257</v>
      </c>
      <c r="B563" s="343">
        <f>VLOOKUP($A563,'1.5. El. wysokostopowe'!$A$4:$M$210,13,FALSE)</f>
        <v>197.29729999999998</v>
      </c>
      <c r="C563" s="343">
        <f>VLOOKUP($A563,'1.5. El. wysokostopowe'!$A$4:$M$210,11,FALSE)</f>
        <v>631.63979999999992</v>
      </c>
      <c r="D563" s="343">
        <f>VLOOKUP($A563,'1.5. El. wysokostopowe'!$A$4:$M$210,12,FALSE)</f>
        <v>78.630480000000006</v>
      </c>
      <c r="E563" s="343">
        <v>197.29729999999998</v>
      </c>
      <c r="F563" s="343">
        <v>631.63979999999992</v>
      </c>
      <c r="G563" s="1030">
        <v>78.630480000000006</v>
      </c>
      <c r="H563" s="471" t="s">
        <v>2366</v>
      </c>
      <c r="I563" s="683">
        <v>216</v>
      </c>
      <c r="J563" s="608" t="s">
        <v>2874</v>
      </c>
      <c r="K563" s="447">
        <v>3.6</v>
      </c>
      <c r="L563" s="561" t="s">
        <v>2367</v>
      </c>
      <c r="M563" s="167" t="s">
        <v>2650</v>
      </c>
      <c r="N563" s="2055">
        <f>'Spis treści'!$D$69/100</f>
        <v>0</v>
      </c>
      <c r="O563" s="150">
        <v>83111000</v>
      </c>
      <c r="P563" s="6">
        <v>3.6</v>
      </c>
    </row>
    <row r="564" spans="1:16">
      <c r="A564" s="747" t="s">
        <v>1201</v>
      </c>
      <c r="B564" s="343">
        <f>VLOOKUP($A564,'1.5. El. wysokostopowe'!$A$4:$M$210,13,FALSE)</f>
        <v>174.21929999999998</v>
      </c>
      <c r="C564" s="343">
        <f>VLOOKUP($A564,'1.5. El. wysokostopowe'!$A$4:$M$210,11,FALSE)</f>
        <v>639.9855</v>
      </c>
      <c r="D564" s="343">
        <f>VLOOKUP($A564,'1.5. El. wysokostopowe'!$A$4:$M$210,12,FALSE)</f>
        <v>91.735560000000007</v>
      </c>
      <c r="E564" s="343">
        <v>174.21929999999998</v>
      </c>
      <c r="F564" s="343">
        <v>639.9855</v>
      </c>
      <c r="G564" s="1030">
        <v>91.735560000000007</v>
      </c>
      <c r="H564" s="471" t="s">
        <v>2368</v>
      </c>
      <c r="I564" s="683">
        <v>216</v>
      </c>
      <c r="J564" s="608" t="s">
        <v>2874</v>
      </c>
      <c r="K564" s="447">
        <v>4.2</v>
      </c>
      <c r="L564" s="561" t="s">
        <v>2369</v>
      </c>
      <c r="M564" s="167" t="s">
        <v>2651</v>
      </c>
      <c r="N564" s="2055">
        <f>'Spis treści'!$D$69/100</f>
        <v>0</v>
      </c>
      <c r="O564" s="150">
        <v>83111000</v>
      </c>
      <c r="P564" s="6">
        <v>4.2</v>
      </c>
    </row>
    <row r="565" spans="1:16">
      <c r="A565" s="747" t="s">
        <v>1202</v>
      </c>
      <c r="B565" s="343">
        <f>VLOOKUP($A565,'1.5. El. wysokostopowe'!$A$4:$M$210,13,FALSE)</f>
        <v>97.551564705882356</v>
      </c>
      <c r="C565" s="343">
        <f>VLOOKUP($A565,'1.5. El. wysokostopowe'!$A$4:$M$210,11,FALSE)</f>
        <v>386.1198</v>
      </c>
      <c r="D565" s="343">
        <f>VLOOKUP($A565,'1.5. El. wysokostopowe'!$A$4:$M$210,12,FALSE)</f>
        <v>111.39317999999999</v>
      </c>
      <c r="E565" s="343">
        <v>97.551564705882356</v>
      </c>
      <c r="F565" s="343">
        <v>386.1198</v>
      </c>
      <c r="G565" s="1030">
        <v>111.39317999999999</v>
      </c>
      <c r="H565" s="471" t="s">
        <v>2370</v>
      </c>
      <c r="I565" s="683">
        <v>216</v>
      </c>
      <c r="J565" s="608" t="s">
        <v>2874</v>
      </c>
      <c r="K565" s="447">
        <v>5.0999999999999996</v>
      </c>
      <c r="L565" s="561" t="s">
        <v>2371</v>
      </c>
      <c r="M565" s="167" t="s">
        <v>2652</v>
      </c>
      <c r="N565" s="2055">
        <f>'Spis treści'!$D$69/100</f>
        <v>0</v>
      </c>
      <c r="O565" s="150">
        <v>83111000</v>
      </c>
      <c r="P565" s="6">
        <v>5.0999999999999996</v>
      </c>
    </row>
    <row r="566" spans="1:16">
      <c r="A566" s="747" t="s">
        <v>697</v>
      </c>
      <c r="B566" s="343">
        <f>VLOOKUP($A566,'1.5. El. wysokostopowe'!$A$4:$M$210,13,FALSE)</f>
        <v>101.10871666666667</v>
      </c>
      <c r="C566" s="343">
        <f>VLOOKUP($A566,'1.5. El. wysokostopowe'!$A$4:$M$210,11,FALSE)</f>
        <v>856.08270000000005</v>
      </c>
      <c r="D566" s="343">
        <f>VLOOKUP($A566,'1.5. El. wysokostopowe'!$A$4:$M$210,12,FALSE)</f>
        <v>235.89144000000002</v>
      </c>
      <c r="E566" s="343">
        <v>101.10871666666667</v>
      </c>
      <c r="F566" s="343">
        <v>856.08270000000005</v>
      </c>
      <c r="G566" s="1030">
        <v>235.89144000000002</v>
      </c>
      <c r="H566" s="471" t="s">
        <v>2372</v>
      </c>
      <c r="I566" s="683">
        <v>216</v>
      </c>
      <c r="J566" s="608" t="s">
        <v>2874</v>
      </c>
      <c r="K566" s="447">
        <v>10.8</v>
      </c>
      <c r="L566" s="561" t="s">
        <v>2373</v>
      </c>
      <c r="M566" s="167" t="s">
        <v>2653</v>
      </c>
      <c r="N566" s="2055">
        <f>'Spis treści'!$D$69/100</f>
        <v>0</v>
      </c>
      <c r="O566" s="150">
        <v>83111000</v>
      </c>
      <c r="P566" s="6">
        <v>10.8</v>
      </c>
    </row>
    <row r="567" spans="1:16">
      <c r="A567" s="747" t="s">
        <v>698</v>
      </c>
      <c r="B567" s="343">
        <f>VLOOKUP($A567,'1.5. El. wysokostopowe'!$A$4:$M$210,13,FALSE)</f>
        <v>111.53968235294117</v>
      </c>
      <c r="C567" s="343">
        <f>VLOOKUP($A567,'1.5. El. wysokostopowe'!$A$4:$M$210,11,FALSE)</f>
        <v>914.91839999999991</v>
      </c>
      <c r="D567" s="343">
        <f>VLOOKUP($A567,'1.5. El. wysokostopowe'!$A$4:$M$210,12,FALSE)</f>
        <v>222.78635999999997</v>
      </c>
      <c r="E567" s="343">
        <v>111.53968235294117</v>
      </c>
      <c r="F567" s="343">
        <v>914.91839999999991</v>
      </c>
      <c r="G567" s="1030">
        <v>222.78635999999997</v>
      </c>
      <c r="H567" s="471" t="s">
        <v>2374</v>
      </c>
      <c r="I567" s="683">
        <v>216</v>
      </c>
      <c r="J567" s="608" t="s">
        <v>2876</v>
      </c>
      <c r="K567" s="447">
        <v>10.199999999999999</v>
      </c>
      <c r="L567" s="561" t="s">
        <v>2375</v>
      </c>
      <c r="M567" s="167" t="s">
        <v>2654</v>
      </c>
      <c r="N567" s="2055">
        <f>'Spis treści'!$D$69/100</f>
        <v>0</v>
      </c>
      <c r="O567" s="150">
        <v>83111000</v>
      </c>
      <c r="P567" s="6">
        <v>10.199999999999999</v>
      </c>
    </row>
    <row r="568" spans="1:16">
      <c r="A568" s="747" t="s">
        <v>1241</v>
      </c>
      <c r="B568" s="343">
        <f>VLOOKUP($A568,'1.5. El. wysokostopowe'!$A$4:$M$210,13,FALSE)</f>
        <v>167.59455</v>
      </c>
      <c r="C568" s="343">
        <f>VLOOKUP($A568,'1.5. El. wysokostopowe'!$A$4:$M$210,11,FALSE)</f>
        <v>524.70989999999995</v>
      </c>
      <c r="D568" s="343">
        <f>VLOOKUP($A568,'1.5. El. wysokostopowe'!$A$4:$M$210,12,FALSE)</f>
        <v>78.630480000000006</v>
      </c>
      <c r="E568" s="343">
        <v>167.59455</v>
      </c>
      <c r="F568" s="343">
        <v>524.70989999999995</v>
      </c>
      <c r="G568" s="1030">
        <v>78.630480000000006</v>
      </c>
      <c r="H568" s="471" t="s">
        <v>2376</v>
      </c>
      <c r="I568" s="683">
        <v>216</v>
      </c>
      <c r="J568" s="608" t="s">
        <v>2874</v>
      </c>
      <c r="K568" s="447">
        <v>3.6</v>
      </c>
      <c r="L568" s="561" t="s">
        <v>2377</v>
      </c>
      <c r="M568" s="167" t="s">
        <v>2655</v>
      </c>
      <c r="N568" s="2055">
        <f>'Spis treści'!$D$69/100</f>
        <v>0</v>
      </c>
      <c r="O568" s="150">
        <v>83111000</v>
      </c>
      <c r="P568" s="6">
        <v>3.6</v>
      </c>
    </row>
    <row r="569" spans="1:16">
      <c r="A569" s="747" t="s">
        <v>1203</v>
      </c>
      <c r="B569" s="343">
        <f>VLOOKUP($A569,'1.5. El. wysokostopowe'!$A$4:$M$210,13,FALSE)</f>
        <v>156.93004999999999</v>
      </c>
      <c r="C569" s="343">
        <f>VLOOKUP($A569,'1.5. El. wysokostopowe'!$A$4:$M$210,11,FALSE)</f>
        <v>486.3177</v>
      </c>
      <c r="D569" s="343">
        <f>VLOOKUP($A569,'1.5. El. wysokostopowe'!$A$4:$M$210,12,FALSE)</f>
        <v>78.630480000000006</v>
      </c>
      <c r="E569" s="343">
        <v>156.93004999999999</v>
      </c>
      <c r="F569" s="343">
        <v>486.3177</v>
      </c>
      <c r="G569" s="1030">
        <v>78.630480000000006</v>
      </c>
      <c r="H569" s="471" t="s">
        <v>2378</v>
      </c>
      <c r="I569" s="683">
        <v>216</v>
      </c>
      <c r="J569" s="608" t="s">
        <v>2874</v>
      </c>
      <c r="K569" s="447">
        <v>3.6</v>
      </c>
      <c r="L569" s="561" t="s">
        <v>2379</v>
      </c>
      <c r="M569" s="167" t="s">
        <v>2656</v>
      </c>
      <c r="N569" s="2055">
        <f>'Spis treści'!$D$69/100</f>
        <v>0</v>
      </c>
      <c r="O569" s="150">
        <v>83111000</v>
      </c>
      <c r="P569" s="6">
        <v>3.6</v>
      </c>
    </row>
    <row r="570" spans="1:16">
      <c r="A570" s="747" t="s">
        <v>1204</v>
      </c>
      <c r="B570" s="343">
        <f>VLOOKUP($A570,'1.5. El. wysokostopowe'!$A$4:$M$210,13,FALSE)</f>
        <v>123.34009411764707</v>
      </c>
      <c r="C570" s="343">
        <f>VLOOKUP($A570,'1.5. El. wysokostopowe'!$A$4:$M$210,11,FALSE)</f>
        <v>517.6413</v>
      </c>
      <c r="D570" s="343">
        <f>VLOOKUP($A570,'1.5. El. wysokostopowe'!$A$4:$M$210,12,FALSE)</f>
        <v>111.39317999999999</v>
      </c>
      <c r="E570" s="343">
        <v>123.34009411764707</v>
      </c>
      <c r="F570" s="343">
        <v>517.6413</v>
      </c>
      <c r="G570" s="1030">
        <v>111.39317999999999</v>
      </c>
      <c r="H570" s="471" t="s">
        <v>2380</v>
      </c>
      <c r="I570" s="683">
        <v>216</v>
      </c>
      <c r="J570" s="608" t="s">
        <v>2874</v>
      </c>
      <c r="K570" s="447">
        <v>5.0999999999999996</v>
      </c>
      <c r="L570" s="561" t="s">
        <v>2381</v>
      </c>
      <c r="M570" s="167" t="s">
        <v>2657</v>
      </c>
      <c r="N570" s="2055">
        <f>'Spis treści'!$D$69/100</f>
        <v>0</v>
      </c>
      <c r="O570" s="150">
        <v>83111000</v>
      </c>
      <c r="P570" s="6">
        <v>5.0999999999999996</v>
      </c>
    </row>
    <row r="571" spans="1:16">
      <c r="A571" s="747" t="s">
        <v>699</v>
      </c>
      <c r="B571" s="343">
        <f>VLOOKUP($A571,'1.5. El. wysokostopowe'!$A$4:$M$210,13,FALSE)</f>
        <v>135.58891764705885</v>
      </c>
      <c r="C571" s="343">
        <f>VLOOKUP($A571,'1.5. El. wysokostopowe'!$A$4:$M$210,11,FALSE)</f>
        <v>1160.2206000000001</v>
      </c>
      <c r="D571" s="343">
        <f>VLOOKUP($A571,'1.5. El. wysokostopowe'!$A$4:$M$210,12,FALSE)</f>
        <v>222.78635999999997</v>
      </c>
      <c r="E571" s="343">
        <v>135.58891764705885</v>
      </c>
      <c r="F571" s="343">
        <v>1160.2206000000001</v>
      </c>
      <c r="G571" s="1030">
        <v>222.78635999999997</v>
      </c>
      <c r="H571" s="471" t="s">
        <v>2382</v>
      </c>
      <c r="I571" s="683">
        <v>216</v>
      </c>
      <c r="J571" s="608" t="s">
        <v>2874</v>
      </c>
      <c r="K571" s="447">
        <v>10.199999999999999</v>
      </c>
      <c r="L571" s="561" t="s">
        <v>2383</v>
      </c>
      <c r="M571" s="167" t="s">
        <v>2658</v>
      </c>
      <c r="N571" s="2055">
        <f>'Spis treści'!$D$69/100</f>
        <v>0</v>
      </c>
      <c r="O571" s="150">
        <v>83111000</v>
      </c>
      <c r="P571" s="6">
        <v>10.199999999999999</v>
      </c>
    </row>
    <row r="572" spans="1:16">
      <c r="A572" s="747" t="s">
        <v>1338</v>
      </c>
      <c r="B572" s="343">
        <f>VLOOKUP($A572,'1.5. El. wysokostopowe'!$A$4:$M$210,13,FALSE)</f>
        <v>215.32934999999998</v>
      </c>
      <c r="C572" s="343">
        <f>VLOOKUP($A572,'1.5. El. wysokostopowe'!$A$4:$M$210,11,FALSE)</f>
        <v>597.59370000000001</v>
      </c>
      <c r="D572" s="343">
        <f>VLOOKUP($A572,'1.5. El. wysokostopowe'!$A$4:$M$210,12,FALSE)</f>
        <v>177.59196</v>
      </c>
      <c r="E572" s="343">
        <v>215.32934999999998</v>
      </c>
      <c r="F572" s="343">
        <v>597.59370000000001</v>
      </c>
      <c r="G572" s="1030">
        <v>177.59196</v>
      </c>
      <c r="H572" s="471" t="s">
        <v>2779</v>
      </c>
      <c r="I572" s="683">
        <v>216</v>
      </c>
      <c r="J572" s="608" t="s">
        <v>2874</v>
      </c>
      <c r="K572" s="447">
        <v>3.6</v>
      </c>
      <c r="L572" s="561" t="s">
        <v>2871</v>
      </c>
      <c r="M572" s="167" t="s">
        <v>2872</v>
      </c>
      <c r="N572" s="2055">
        <f>'Spis treści'!$D$69/100</f>
        <v>0</v>
      </c>
      <c r="O572" s="150">
        <v>83111000</v>
      </c>
      <c r="P572" s="6">
        <v>3.6</v>
      </c>
    </row>
    <row r="573" spans="1:16">
      <c r="A573" s="747" t="s">
        <v>1240</v>
      </c>
      <c r="B573" s="343">
        <f>VLOOKUP($A573,'1.5. El. wysokostopowe'!$A$4:$M$210,13,FALSE)</f>
        <v>176.60293333333334</v>
      </c>
      <c r="C573" s="343">
        <f>VLOOKUP($A573,'1.5. El. wysokostopowe'!$A$4:$M$210,11,FALSE)</f>
        <v>687.26790000000005</v>
      </c>
      <c r="D573" s="343">
        <f>VLOOKUP($A573,'1.5. El. wysokostopowe'!$A$4:$M$210,12,FALSE)</f>
        <v>266.38794000000001</v>
      </c>
      <c r="E573" s="343">
        <v>176.60293333333334</v>
      </c>
      <c r="F573" s="343">
        <v>687.26790000000005</v>
      </c>
      <c r="G573" s="1030">
        <v>266.38794000000001</v>
      </c>
      <c r="H573" s="471" t="s">
        <v>2384</v>
      </c>
      <c r="I573" s="683">
        <v>216</v>
      </c>
      <c r="J573" s="608" t="s">
        <v>2874</v>
      </c>
      <c r="K573" s="447">
        <v>5.4</v>
      </c>
      <c r="L573" s="561" t="s">
        <v>2385</v>
      </c>
      <c r="M573" s="167" t="s">
        <v>2659</v>
      </c>
      <c r="N573" s="2055">
        <f>'Spis treści'!$D$69/100</f>
        <v>0</v>
      </c>
      <c r="O573" s="150">
        <v>83111000</v>
      </c>
      <c r="P573" s="6">
        <v>5.4</v>
      </c>
    </row>
    <row r="574" spans="1:16">
      <c r="A574" s="747" t="s">
        <v>1258</v>
      </c>
      <c r="B574" s="343">
        <f>VLOOKUP($A574,'1.5. El. wysokostopowe'!$A$4:$M$210,13,FALSE)</f>
        <v>195.60554117647061</v>
      </c>
      <c r="C574" s="343">
        <f>VLOOKUP($A574,'1.5. El. wysokostopowe'!$A$4:$M$210,11,FALSE)</f>
        <v>1491.9992999999999</v>
      </c>
      <c r="D574" s="343">
        <f>VLOOKUP($A574,'1.5. El. wysokostopowe'!$A$4:$M$210,12,FALSE)</f>
        <v>503.17721999999998</v>
      </c>
      <c r="E574" s="343">
        <v>195.60554117647061</v>
      </c>
      <c r="F574" s="343">
        <v>1491.9992999999999</v>
      </c>
      <c r="G574" s="1030">
        <v>503.17721999999998</v>
      </c>
      <c r="H574" s="471" t="s">
        <v>2386</v>
      </c>
      <c r="I574" s="683">
        <v>216</v>
      </c>
      <c r="J574" s="608" t="s">
        <v>2876</v>
      </c>
      <c r="K574" s="447">
        <v>10.199999999999999</v>
      </c>
      <c r="L574" s="561" t="s">
        <v>2387</v>
      </c>
      <c r="M574" s="167" t="s">
        <v>2660</v>
      </c>
      <c r="N574" s="2055">
        <f>'Spis treści'!$D$69/100</f>
        <v>0</v>
      </c>
      <c r="O574" s="150">
        <v>83111000</v>
      </c>
      <c r="P574" s="6">
        <v>10.199999999999999</v>
      </c>
    </row>
    <row r="575" spans="1:16">
      <c r="A575" s="754" t="s">
        <v>5278</v>
      </c>
      <c r="B575" s="343">
        <f>VLOOKUP($A575,'1.2. El. zasadowe'!$A$4:$M$201,12,FALSE)</f>
        <v>62.680065359477133</v>
      </c>
      <c r="C575" s="343">
        <f>VLOOKUP($A575,'1.2. El. zasadowe'!$A$4:$M$201,11,FALSE)</f>
        <v>639.3366666666667</v>
      </c>
      <c r="D575" s="343">
        <v>0</v>
      </c>
      <c r="E575" s="343">
        <v>62.680065359477133</v>
      </c>
      <c r="F575" s="343">
        <v>639.3366666666667</v>
      </c>
      <c r="G575" s="1030">
        <v>0</v>
      </c>
      <c r="H575" s="728" t="s">
        <v>5283</v>
      </c>
      <c r="I575" s="683">
        <v>217</v>
      </c>
      <c r="J575" s="608" t="s">
        <v>2874</v>
      </c>
      <c r="K575" s="447">
        <v>10.199999999999999</v>
      </c>
      <c r="L575" s="761" t="s">
        <v>5285</v>
      </c>
      <c r="M575" s="1340" t="s">
        <v>5286</v>
      </c>
      <c r="N575" s="2055">
        <f>'Spis treści'!$D$69/100</f>
        <v>0</v>
      </c>
      <c r="O575" s="150">
        <v>83111000</v>
      </c>
      <c r="P575" s="6">
        <v>10.199999999999999</v>
      </c>
    </row>
    <row r="576" spans="1:16">
      <c r="A576" s="747" t="s">
        <v>5279</v>
      </c>
      <c r="B576" s="343">
        <f>VLOOKUP($A576,'1.2. El. zasadowe'!$A$4:$M$201,12,FALSE)</f>
        <v>54.643518518518512</v>
      </c>
      <c r="C576" s="343">
        <f>VLOOKUP($A576,'1.2. El. zasadowe'!$A$4:$M$201,11,FALSE)</f>
        <v>590.15</v>
      </c>
      <c r="D576" s="343">
        <v>0</v>
      </c>
      <c r="E576" s="343">
        <v>54.643518518518512</v>
      </c>
      <c r="F576" s="343">
        <v>590.15</v>
      </c>
      <c r="G576" s="1030">
        <v>0</v>
      </c>
      <c r="H576" s="728" t="s">
        <v>2254</v>
      </c>
      <c r="I576" s="683">
        <v>217</v>
      </c>
      <c r="J576" s="608" t="s">
        <v>2874</v>
      </c>
      <c r="K576" s="447">
        <v>10.8</v>
      </c>
      <c r="L576" s="761" t="s">
        <v>5287</v>
      </c>
      <c r="M576" s="1340" t="s">
        <v>5288</v>
      </c>
      <c r="N576" s="2055">
        <f>'Spis treści'!$D$69/100</f>
        <v>0</v>
      </c>
      <c r="O576" s="150">
        <v>83111000</v>
      </c>
      <c r="P576" s="6">
        <v>10.8</v>
      </c>
    </row>
    <row r="577" spans="1:16">
      <c r="A577" s="747" t="s">
        <v>5280</v>
      </c>
      <c r="B577" s="343">
        <f>VLOOKUP($A577,'1.2. El. zasadowe'!$A$4:$M$201,12,FALSE)</f>
        <v>49.28236714975845</v>
      </c>
      <c r="C577" s="343">
        <f>VLOOKUP($A577,'1.2. El. zasadowe'!$A$4:$M$201,11,FALSE)</f>
        <v>680.09666666666669</v>
      </c>
      <c r="D577" s="343">
        <v>0</v>
      </c>
      <c r="E577" s="343">
        <v>49.28236714975845</v>
      </c>
      <c r="F577" s="343">
        <v>680.09666666666669</v>
      </c>
      <c r="G577" s="1030">
        <v>0</v>
      </c>
      <c r="H577" s="728" t="s">
        <v>2255</v>
      </c>
      <c r="I577" s="683">
        <v>217</v>
      </c>
      <c r="J577" s="608" t="s">
        <v>2874</v>
      </c>
      <c r="K577" s="447">
        <v>13.8</v>
      </c>
      <c r="L577" s="761" t="s">
        <v>5289</v>
      </c>
      <c r="M577" s="1340" t="s">
        <v>5290</v>
      </c>
      <c r="N577" s="2055">
        <f>'Spis treści'!$D$69/100</f>
        <v>0</v>
      </c>
      <c r="O577" s="150">
        <v>83111000</v>
      </c>
      <c r="P577" s="6">
        <v>13.8</v>
      </c>
    </row>
    <row r="578" spans="1:16">
      <c r="A578" s="747" t="s">
        <v>5281</v>
      </c>
      <c r="B578" s="343">
        <f>VLOOKUP($A578,'1.2. El. zasadowe'!$A$4:$M$201,12,FALSE)</f>
        <v>48.712087087087085</v>
      </c>
      <c r="C578" s="343">
        <f>VLOOKUP($A578,'1.2. El. zasadowe'!$A$4:$M$201,11,FALSE)</f>
        <v>720.93888888888887</v>
      </c>
      <c r="D578" s="343">
        <v>0</v>
      </c>
      <c r="E578" s="343">
        <v>48.712087087087085</v>
      </c>
      <c r="F578" s="343">
        <v>720.93888888888887</v>
      </c>
      <c r="G578" s="1030">
        <v>0</v>
      </c>
      <c r="H578" s="728" t="s">
        <v>5284</v>
      </c>
      <c r="I578" s="683">
        <v>217</v>
      </c>
      <c r="J578" s="608" t="s">
        <v>2876</v>
      </c>
      <c r="K578" s="447">
        <v>14.8</v>
      </c>
      <c r="L578" s="1363" t="s">
        <v>5291</v>
      </c>
      <c r="M578" s="1340" t="s">
        <v>5292</v>
      </c>
      <c r="N578" s="2055">
        <f>'Spis treści'!$D$69/100</f>
        <v>0</v>
      </c>
      <c r="O578" s="150">
        <v>83111000</v>
      </c>
      <c r="P578" s="6">
        <v>14.8</v>
      </c>
    </row>
    <row r="579" spans="1:16">
      <c r="A579" s="747" t="s">
        <v>614</v>
      </c>
      <c r="B579" s="343">
        <f>VLOOKUP($A579,'1.4. El. niskostopowe'!$A$4:$M$209,12,FALSE)</f>
        <v>73.033333333333331</v>
      </c>
      <c r="C579" s="343">
        <f>VLOOKUP($A579,'1.4. El. niskostopowe'!$A$4:$M$209,11,FALSE)</f>
        <v>460.10999999999996</v>
      </c>
      <c r="D579" s="343">
        <v>0</v>
      </c>
      <c r="E579" s="343">
        <v>73.033333333333331</v>
      </c>
      <c r="F579" s="343">
        <v>460.10999999999996</v>
      </c>
      <c r="G579" s="1030">
        <v>0</v>
      </c>
      <c r="H579" s="471" t="s">
        <v>2388</v>
      </c>
      <c r="I579" s="683">
        <v>217</v>
      </c>
      <c r="J579" s="608" t="s">
        <v>2874</v>
      </c>
      <c r="K579" s="447">
        <v>6.3</v>
      </c>
      <c r="L579" s="561" t="s">
        <v>2389</v>
      </c>
      <c r="M579" s="167" t="s">
        <v>2661</v>
      </c>
      <c r="N579" s="2055">
        <f>'Spis treści'!$D$69/100</f>
        <v>0</v>
      </c>
      <c r="O579" s="150">
        <v>83111000</v>
      </c>
      <c r="P579" s="6">
        <v>6.3</v>
      </c>
    </row>
    <row r="580" spans="1:16">
      <c r="A580" s="747" t="s">
        <v>615</v>
      </c>
      <c r="B580" s="343">
        <f>VLOOKUP($A580,'1.4. El. niskostopowe'!$A$4:$M$209,12,FALSE)</f>
        <v>48.254629629629626</v>
      </c>
      <c r="C580" s="343">
        <f>VLOOKUP($A580,'1.4. El. niskostopowe'!$A$4:$M$209,11,FALSE)</f>
        <v>521.15</v>
      </c>
      <c r="D580" s="343">
        <v>0</v>
      </c>
      <c r="E580" s="343">
        <v>48.254629629629626</v>
      </c>
      <c r="F580" s="343">
        <v>521.15</v>
      </c>
      <c r="G580" s="1030">
        <v>0</v>
      </c>
      <c r="H580" s="471" t="s">
        <v>2390</v>
      </c>
      <c r="I580" s="683">
        <v>217</v>
      </c>
      <c r="J580" s="608" t="s">
        <v>2874</v>
      </c>
      <c r="K580" s="447">
        <v>10.8</v>
      </c>
      <c r="L580" s="561" t="s">
        <v>2391</v>
      </c>
      <c r="M580" s="167" t="s">
        <v>2662</v>
      </c>
      <c r="N580" s="2055">
        <f>'Spis treści'!$D$69/100</f>
        <v>0</v>
      </c>
      <c r="O580" s="150">
        <v>83111000</v>
      </c>
      <c r="P580" s="6">
        <v>10.8</v>
      </c>
    </row>
    <row r="581" spans="1:16">
      <c r="A581" s="747" t="s">
        <v>481</v>
      </c>
      <c r="B581" s="343">
        <f>VLOOKUP($A581,'1.4. El. niskostopowe'!$A$4:$M$209,12,FALSE)</f>
        <v>41.098309178743961</v>
      </c>
      <c r="C581" s="343">
        <f>VLOOKUP($A581,'1.4. El. niskostopowe'!$A$4:$M$209,11,FALSE)</f>
        <v>567.15666666666664</v>
      </c>
      <c r="D581" s="343">
        <v>0</v>
      </c>
      <c r="E581" s="343">
        <v>41.098309178743961</v>
      </c>
      <c r="F581" s="343">
        <v>567.15666666666664</v>
      </c>
      <c r="G581" s="1030">
        <v>0</v>
      </c>
      <c r="H581" s="471" t="s">
        <v>2392</v>
      </c>
      <c r="I581" s="683">
        <v>217</v>
      </c>
      <c r="J581" s="608" t="s">
        <v>2874</v>
      </c>
      <c r="K581" s="447">
        <v>13.8</v>
      </c>
      <c r="L581" s="561" t="s">
        <v>2393</v>
      </c>
      <c r="M581" s="167" t="s">
        <v>2663</v>
      </c>
      <c r="N581" s="2055">
        <f>'Spis treści'!$D$69/100</f>
        <v>0</v>
      </c>
      <c r="O581" s="150">
        <v>83111000</v>
      </c>
      <c r="P581" s="6">
        <v>13.8</v>
      </c>
    </row>
    <row r="582" spans="1:16">
      <c r="A582" s="754" t="s">
        <v>5315</v>
      </c>
      <c r="B582" s="343">
        <f>VLOOKUP($A582,'1.4. El. niskostopowe'!$A$4:$M$209,12,FALSE)</f>
        <v>38.911324786324791</v>
      </c>
      <c r="C582" s="343">
        <f>VLOOKUP($A582,'1.4. El. niskostopowe'!$A$4:$M$209,11,FALSE)</f>
        <v>607.01666666666677</v>
      </c>
      <c r="D582" s="343">
        <v>0</v>
      </c>
      <c r="E582" s="343">
        <v>38.911324786324791</v>
      </c>
      <c r="F582" s="343">
        <v>607.01666666666677</v>
      </c>
      <c r="G582" s="1030">
        <v>0</v>
      </c>
      <c r="H582" s="728" t="s">
        <v>5316</v>
      </c>
      <c r="I582" s="683">
        <v>217</v>
      </c>
      <c r="J582" s="608" t="s">
        <v>2874</v>
      </c>
      <c r="K582" s="447">
        <v>15.6</v>
      </c>
      <c r="L582" s="761" t="s">
        <v>5318</v>
      </c>
      <c r="M582" s="1340" t="s">
        <v>5317</v>
      </c>
      <c r="N582" s="2055">
        <f>'Spis treści'!$D$69/100</f>
        <v>0</v>
      </c>
      <c r="O582" s="150">
        <v>83111000</v>
      </c>
      <c r="P582" s="6">
        <v>15.6</v>
      </c>
    </row>
    <row r="583" spans="1:16">
      <c r="A583" s="763" t="s">
        <v>5118</v>
      </c>
      <c r="B583" s="758">
        <f>VLOOKUP($A583,'1.4. El. niskostopowe'!$A$4:$M$209,12,FALSE)</f>
        <v>111.93333333333334</v>
      </c>
      <c r="C583" s="758">
        <f>VLOOKUP($A583,'1.4. El. niskostopowe'!$A$4:$M$209,11,FALSE)</f>
        <v>537.28</v>
      </c>
      <c r="D583" s="758">
        <v>0</v>
      </c>
      <c r="E583" s="758">
        <v>111.93333333333334</v>
      </c>
      <c r="F583" s="758">
        <v>537.28</v>
      </c>
      <c r="G583" s="758">
        <v>0</v>
      </c>
      <c r="H583" s="762" t="s">
        <v>5123</v>
      </c>
      <c r="I583" s="762">
        <v>217</v>
      </c>
      <c r="J583" s="762" t="s">
        <v>2876</v>
      </c>
      <c r="K583" s="760">
        <v>10.8</v>
      </c>
      <c r="L583" s="762" t="s">
        <v>5125</v>
      </c>
      <c r="M583" s="759">
        <v>7330129308804</v>
      </c>
      <c r="N583" s="2055">
        <f>'Spis treści'!$D$69/100</f>
        <v>0</v>
      </c>
      <c r="O583" s="150">
        <v>83111000</v>
      </c>
      <c r="P583" s="6">
        <v>10.8</v>
      </c>
    </row>
    <row r="584" spans="1:16">
      <c r="A584" s="763" t="s">
        <v>5119</v>
      </c>
      <c r="B584" s="758">
        <f>VLOOKUP($A584,'1.4. El. niskostopowe'!$A$4:$M$209,12,FALSE)</f>
        <v>43.288164251207725</v>
      </c>
      <c r="C584" s="758">
        <f>VLOOKUP($A584,'1.4. El. niskostopowe'!$A$4:$M$209,11,FALSE)</f>
        <v>597.37666666666667</v>
      </c>
      <c r="D584" s="758">
        <v>0</v>
      </c>
      <c r="E584" s="758">
        <v>43.288164251207725</v>
      </c>
      <c r="F584" s="758">
        <v>597.37666666666667</v>
      </c>
      <c r="G584" s="758">
        <v>0</v>
      </c>
      <c r="H584" s="762" t="s">
        <v>5124</v>
      </c>
      <c r="I584" s="762">
        <v>217</v>
      </c>
      <c r="J584" s="762" t="s">
        <v>2876</v>
      </c>
      <c r="K584" s="760">
        <v>13.8</v>
      </c>
      <c r="L584" s="762" t="s">
        <v>5126</v>
      </c>
      <c r="M584" s="759">
        <v>7330129308842</v>
      </c>
      <c r="N584" s="2055">
        <f>'Spis treści'!$D$69/100</f>
        <v>0</v>
      </c>
      <c r="O584" s="150">
        <v>83111000</v>
      </c>
      <c r="P584" s="6">
        <v>13.8</v>
      </c>
    </row>
    <row r="585" spans="1:16">
      <c r="A585" s="763" t="s">
        <v>5319</v>
      </c>
      <c r="B585" s="758">
        <f>VLOOKUP($A585,'1.4. El. niskostopowe'!$A$4:$M$209,12,FALSE)</f>
        <v>41.453143274853808</v>
      </c>
      <c r="C585" s="758">
        <f>VLOOKUP($A585,'1.4. El. niskostopowe'!$A$4:$M$209,11,FALSE)</f>
        <v>630.08777777777789</v>
      </c>
      <c r="D585" s="758">
        <v>0</v>
      </c>
      <c r="E585" s="758">
        <v>41.453143274853808</v>
      </c>
      <c r="F585" s="758">
        <v>630.08777777777789</v>
      </c>
      <c r="G585" s="758">
        <v>0</v>
      </c>
      <c r="H585" s="762" t="s">
        <v>5320</v>
      </c>
      <c r="I585" s="762">
        <v>217</v>
      </c>
      <c r="J585" s="762" t="s">
        <v>2874</v>
      </c>
      <c r="K585" s="760">
        <v>15.2</v>
      </c>
      <c r="L585" s="1340" t="s">
        <v>5321</v>
      </c>
      <c r="M585" s="1379" t="s">
        <v>5322</v>
      </c>
      <c r="N585" s="2055">
        <f>'Spis treści'!$D$69/100</f>
        <v>0</v>
      </c>
      <c r="O585" s="150">
        <v>83111000</v>
      </c>
      <c r="P585" s="6">
        <v>15.2</v>
      </c>
    </row>
    <row r="586" spans="1:16">
      <c r="A586" s="763" t="s">
        <v>5642</v>
      </c>
      <c r="B586" s="758">
        <f>VLOOKUP($A586,'1.4. El. niskostopowe'!$A$4:$M$209,12,FALSE)</f>
        <v>60.7843137254902</v>
      </c>
      <c r="C586" s="758">
        <f>VLOOKUP($A586,'1.4. El. niskostopowe'!$A$4:$M$209,11,FALSE)</f>
        <v>620</v>
      </c>
      <c r="D586" s="758">
        <v>0</v>
      </c>
      <c r="E586" s="758">
        <v>60.7843137254902</v>
      </c>
      <c r="F586" s="758">
        <v>620</v>
      </c>
      <c r="G586" s="758">
        <v>0</v>
      </c>
      <c r="H586" s="471" t="s">
        <v>5643</v>
      </c>
      <c r="I586" s="762">
        <v>217</v>
      </c>
      <c r="J586" s="762" t="s">
        <v>2875</v>
      </c>
      <c r="K586" s="760">
        <v>1295.3999999999999</v>
      </c>
      <c r="L586" s="1340" t="s">
        <v>5644</v>
      </c>
      <c r="M586" s="1379" t="s">
        <v>5645</v>
      </c>
      <c r="N586" s="2055">
        <f>'Spis treści'!$D$69/100</f>
        <v>0</v>
      </c>
      <c r="O586" s="150">
        <v>83111000</v>
      </c>
      <c r="P586" s="6">
        <v>10.199999999999999</v>
      </c>
    </row>
    <row r="587" spans="1:16">
      <c r="A587" s="747" t="s">
        <v>616</v>
      </c>
      <c r="B587" s="343">
        <f>VLOOKUP($A587,'1.4. El. niskostopowe'!$A$4:$M$209,12,FALSE)</f>
        <v>51.830158730158736</v>
      </c>
      <c r="C587" s="343">
        <f>VLOOKUP($A587,'1.4. El. niskostopowe'!$A$4:$M$209,11,FALSE)</f>
        <v>653.06000000000006</v>
      </c>
      <c r="D587" s="343">
        <v>0</v>
      </c>
      <c r="E587" s="343">
        <v>51.830158730158736</v>
      </c>
      <c r="F587" s="343">
        <v>653.06000000000006</v>
      </c>
      <c r="G587" s="1030">
        <v>0</v>
      </c>
      <c r="H587" s="471" t="s">
        <v>2394</v>
      </c>
      <c r="I587" s="683">
        <v>217</v>
      </c>
      <c r="J587" s="608" t="s">
        <v>2874</v>
      </c>
      <c r="K587" s="447">
        <v>12.6</v>
      </c>
      <c r="L587" s="561" t="s">
        <v>2395</v>
      </c>
      <c r="M587" s="167" t="s">
        <v>2664</v>
      </c>
      <c r="N587" s="2055">
        <f>'Spis treści'!$D$69/100</f>
        <v>0</v>
      </c>
      <c r="O587" s="150">
        <v>83111000</v>
      </c>
      <c r="P587" s="6">
        <v>12.6</v>
      </c>
    </row>
    <row r="588" spans="1:16">
      <c r="A588" s="754" t="s">
        <v>5323</v>
      </c>
      <c r="B588" s="343">
        <f>VLOOKUP($A588,'1.4. El. niskostopowe'!$A$4:$M$209,12,FALSE)</f>
        <v>45.875427350427344</v>
      </c>
      <c r="C588" s="343">
        <f>VLOOKUP($A588,'1.4. El. niskostopowe'!$A$4:$M$209,11,FALSE)</f>
        <v>715.65666666666652</v>
      </c>
      <c r="D588" s="343">
        <v>0</v>
      </c>
      <c r="E588" s="343">
        <v>45.875427350427344</v>
      </c>
      <c r="F588" s="343">
        <v>715.65666666666652</v>
      </c>
      <c r="G588" s="1030">
        <v>0</v>
      </c>
      <c r="H588" s="728" t="s">
        <v>5325</v>
      </c>
      <c r="I588" s="683">
        <v>217</v>
      </c>
      <c r="J588" s="608" t="s">
        <v>2876</v>
      </c>
      <c r="K588" s="447">
        <v>15.6</v>
      </c>
      <c r="L588" s="761" t="s">
        <v>5327</v>
      </c>
      <c r="M588" s="1340" t="s">
        <v>5328</v>
      </c>
      <c r="N588" s="2055">
        <f>'Spis treści'!$D$69/100</f>
        <v>0</v>
      </c>
      <c r="O588" s="150">
        <v>83111000</v>
      </c>
      <c r="P588" s="6">
        <v>15.6</v>
      </c>
    </row>
    <row r="589" spans="1:16">
      <c r="A589" s="754" t="s">
        <v>5324</v>
      </c>
      <c r="B589" s="343">
        <f>VLOOKUP($A589,'1.4. El. niskostopowe'!$A$4:$M$209,12,FALSE)</f>
        <v>50.881681681681677</v>
      </c>
      <c r="C589" s="343">
        <f>VLOOKUP($A589,'1.4. El. niskostopowe'!$A$4:$M$209,11,FALSE)</f>
        <v>753.04888888888888</v>
      </c>
      <c r="D589" s="343">
        <v>0</v>
      </c>
      <c r="E589" s="343">
        <v>50.881681681681677</v>
      </c>
      <c r="F589" s="343">
        <v>753.04888888888888</v>
      </c>
      <c r="G589" s="1030">
        <v>0</v>
      </c>
      <c r="H589" s="728" t="s">
        <v>5326</v>
      </c>
      <c r="I589" s="683">
        <v>217</v>
      </c>
      <c r="J589" s="608" t="s">
        <v>2874</v>
      </c>
      <c r="K589" s="447">
        <v>14.8</v>
      </c>
      <c r="L589" s="761" t="s">
        <v>5330</v>
      </c>
      <c r="M589" s="1340" t="s">
        <v>5329</v>
      </c>
      <c r="N589" s="2055">
        <f>'Spis treści'!$D$69/100</f>
        <v>0</v>
      </c>
      <c r="O589" s="150">
        <v>83111000</v>
      </c>
      <c r="P589" s="6">
        <v>14.8</v>
      </c>
    </row>
    <row r="590" spans="1:16">
      <c r="A590" s="747" t="s">
        <v>617</v>
      </c>
      <c r="B590" s="343">
        <f>VLOOKUP($A590,'1.4. El. niskostopowe'!$A$4:$M$209,12,FALSE)</f>
        <v>67.125925925925912</v>
      </c>
      <c r="C590" s="343">
        <f>VLOOKUP($A590,'1.4. El. niskostopowe'!$A$4:$M$209,11,FALSE)</f>
        <v>362.47999999999996</v>
      </c>
      <c r="D590" s="343">
        <v>0</v>
      </c>
      <c r="E590" s="343">
        <v>67.125925925925912</v>
      </c>
      <c r="F590" s="343">
        <v>362.47999999999996</v>
      </c>
      <c r="G590" s="1030">
        <v>0</v>
      </c>
      <c r="H590" s="471" t="s">
        <v>2396</v>
      </c>
      <c r="I590" s="683">
        <v>217</v>
      </c>
      <c r="J590" s="608" t="s">
        <v>2874</v>
      </c>
      <c r="K590" s="447">
        <v>5.4</v>
      </c>
      <c r="L590" s="561" t="s">
        <v>2397</v>
      </c>
      <c r="M590" s="167" t="s">
        <v>2665</v>
      </c>
      <c r="N590" s="2055">
        <f>'Spis treści'!$D$69/100</f>
        <v>0</v>
      </c>
      <c r="O590" s="150">
        <v>83111000</v>
      </c>
      <c r="P590" s="6">
        <v>5.4</v>
      </c>
    </row>
    <row r="591" spans="1:16">
      <c r="A591" s="747" t="s">
        <v>3014</v>
      </c>
      <c r="B591" s="343">
        <f>VLOOKUP($A591,'1.4. El. niskostopowe'!$A$4:$M$209,12,FALSE)</f>
        <v>49.715359477124181</v>
      </c>
      <c r="C591" s="343">
        <f>VLOOKUP($A591,'1.4. El. niskostopowe'!$A$4:$M$209,11,FALSE)</f>
        <v>507.09666666666664</v>
      </c>
      <c r="D591" s="343">
        <v>0</v>
      </c>
      <c r="E591" s="343">
        <v>49.715359477124181</v>
      </c>
      <c r="F591" s="343">
        <v>507.09666666666664</v>
      </c>
      <c r="G591" s="1030">
        <v>0</v>
      </c>
      <c r="H591" s="556" t="s">
        <v>3015</v>
      </c>
      <c r="I591" s="683">
        <v>217</v>
      </c>
      <c r="J591" s="608" t="s">
        <v>2874</v>
      </c>
      <c r="K591" s="447">
        <v>10.199999999999999</v>
      </c>
      <c r="L591" s="562" t="s">
        <v>3016</v>
      </c>
      <c r="M591" s="637" t="s">
        <v>3017</v>
      </c>
      <c r="N591" s="2055">
        <f>'Spis treści'!$D$69/100</f>
        <v>0</v>
      </c>
      <c r="O591" s="765">
        <v>83111000</v>
      </c>
      <c r="P591" s="6">
        <v>10.199999999999999</v>
      </c>
    </row>
    <row r="592" spans="1:16">
      <c r="A592" s="747" t="s">
        <v>618</v>
      </c>
      <c r="B592" s="343">
        <f>VLOOKUP($A592,'1.4. El. niskostopowe'!$A$4:$M$209,12,FALSE)</f>
        <v>51.269722222222214</v>
      </c>
      <c r="C592" s="343">
        <f>VLOOKUP($A592,'1.4. El. niskostopowe'!$A$4:$M$209,11,FALSE)</f>
        <v>615.23666666666657</v>
      </c>
      <c r="D592" s="343">
        <v>0</v>
      </c>
      <c r="E592" s="343">
        <v>51.269722222222214</v>
      </c>
      <c r="F592" s="343">
        <v>615.23666666666657</v>
      </c>
      <c r="G592" s="1030">
        <v>0</v>
      </c>
      <c r="H592" s="471" t="s">
        <v>2398</v>
      </c>
      <c r="I592" s="683">
        <v>217</v>
      </c>
      <c r="J592" s="608" t="s">
        <v>2874</v>
      </c>
      <c r="K592" s="447">
        <v>12</v>
      </c>
      <c r="L592" s="561" t="s">
        <v>2399</v>
      </c>
      <c r="M592" s="167" t="s">
        <v>2666</v>
      </c>
      <c r="N592" s="2055">
        <f>'Spis treści'!$D$69/100</f>
        <v>0</v>
      </c>
      <c r="O592" s="150">
        <v>83111000</v>
      </c>
      <c r="P592" s="6">
        <v>12</v>
      </c>
    </row>
    <row r="593" spans="1:16">
      <c r="A593" s="747" t="s">
        <v>619</v>
      </c>
      <c r="B593" s="343">
        <f>VLOOKUP($A593,'1.4. El. niskostopowe'!$A$4:$M$209,12,FALSE)</f>
        <v>49.051932367149746</v>
      </c>
      <c r="C593" s="343">
        <f>VLOOKUP($A593,'1.4. El. niskostopowe'!$A$4:$M$209,11,FALSE)</f>
        <v>676.91666666666652</v>
      </c>
      <c r="D593" s="343">
        <v>0</v>
      </c>
      <c r="E593" s="343">
        <v>49.051932367149746</v>
      </c>
      <c r="F593" s="343">
        <v>676.91666666666652</v>
      </c>
      <c r="G593" s="1030">
        <v>0</v>
      </c>
      <c r="H593" s="471" t="s">
        <v>2400</v>
      </c>
      <c r="I593" s="683">
        <v>217</v>
      </c>
      <c r="J593" s="608" t="s">
        <v>2874</v>
      </c>
      <c r="K593" s="447">
        <v>13.8</v>
      </c>
      <c r="L593" s="561" t="s">
        <v>2401</v>
      </c>
      <c r="M593" s="167" t="s">
        <v>2667</v>
      </c>
      <c r="N593" s="2055">
        <f>'Spis treści'!$D$69/100</f>
        <v>0</v>
      </c>
      <c r="O593" s="150">
        <v>83111000</v>
      </c>
      <c r="P593" s="6">
        <v>13.8</v>
      </c>
    </row>
    <row r="594" spans="1:16">
      <c r="A594" s="747" t="s">
        <v>620</v>
      </c>
      <c r="B594" s="343">
        <f>VLOOKUP($A594,'1.4. El. niskostopowe'!$A$4:$M$209,12,FALSE)</f>
        <v>43.115277777777777</v>
      </c>
      <c r="C594" s="343">
        <f>VLOOKUP($A594,'1.4. El. niskostopowe'!$A$4:$M$209,11,FALSE)</f>
        <v>620.86</v>
      </c>
      <c r="D594" s="343">
        <v>0</v>
      </c>
      <c r="E594" s="343">
        <v>43.115277777777777</v>
      </c>
      <c r="F594" s="343">
        <v>620.86</v>
      </c>
      <c r="G594" s="1030">
        <v>0</v>
      </c>
      <c r="H594" s="471" t="s">
        <v>2402</v>
      </c>
      <c r="I594" s="683">
        <v>217</v>
      </c>
      <c r="J594" s="608" t="s">
        <v>2874</v>
      </c>
      <c r="K594" s="447">
        <v>14.4</v>
      </c>
      <c r="L594" s="561" t="s">
        <v>2403</v>
      </c>
      <c r="M594" s="167" t="s">
        <v>2668</v>
      </c>
      <c r="N594" s="2055">
        <f>'Spis treści'!$D$69/100</f>
        <v>0</v>
      </c>
      <c r="O594" s="150">
        <v>83111000</v>
      </c>
      <c r="P594" s="6">
        <v>14.4</v>
      </c>
    </row>
    <row r="595" spans="1:16">
      <c r="A595" s="747" t="s">
        <v>422</v>
      </c>
      <c r="B595" s="343">
        <f>VLOOKUP($A595,'1.4. El. niskostopowe'!$A$4:$M$209,12,FALSE)</f>
        <v>72.058496732026143</v>
      </c>
      <c r="C595" s="343">
        <f>VLOOKUP($A595,'1.4. El. niskostopowe'!$A$4:$M$209,11,FALSE)</f>
        <v>734.99666666666656</v>
      </c>
      <c r="D595" s="343">
        <v>0</v>
      </c>
      <c r="E595" s="343">
        <v>72.058496732026143</v>
      </c>
      <c r="F595" s="343">
        <v>734.99666666666656</v>
      </c>
      <c r="G595" s="1030">
        <v>0</v>
      </c>
      <c r="H595" s="471" t="s">
        <v>2404</v>
      </c>
      <c r="I595" s="683">
        <v>217</v>
      </c>
      <c r="J595" s="608" t="s">
        <v>2875</v>
      </c>
      <c r="K595" s="447">
        <v>1285.1999999999998</v>
      </c>
      <c r="L595" s="561" t="s">
        <v>2405</v>
      </c>
      <c r="M595" s="167" t="s">
        <v>2669</v>
      </c>
      <c r="N595" s="2055">
        <f>'Spis treści'!$D$69/100</f>
        <v>0</v>
      </c>
      <c r="O595" s="150">
        <v>83111000</v>
      </c>
      <c r="P595" s="6">
        <v>10.199999999999999</v>
      </c>
    </row>
    <row r="596" spans="1:16">
      <c r="A596" s="747" t="s">
        <v>423</v>
      </c>
      <c r="B596" s="343">
        <f>VLOOKUP($A596,'1.4. El. niskostopowe'!$A$4:$M$209,12,FALSE)</f>
        <v>58.592676767676778</v>
      </c>
      <c r="C596" s="343">
        <f>VLOOKUP($A596,'1.4. El. niskostopowe'!$A$4:$M$209,11,FALSE)</f>
        <v>773.4233333333334</v>
      </c>
      <c r="D596" s="343">
        <v>0</v>
      </c>
      <c r="E596" s="343">
        <v>58.592676767676778</v>
      </c>
      <c r="F596" s="343">
        <v>773.4233333333334</v>
      </c>
      <c r="G596" s="1030">
        <v>0</v>
      </c>
      <c r="H596" s="471" t="s">
        <v>2406</v>
      </c>
      <c r="I596" s="683">
        <v>217</v>
      </c>
      <c r="J596" s="608" t="s">
        <v>2875</v>
      </c>
      <c r="K596" s="447">
        <v>1768.8</v>
      </c>
      <c r="L596" s="561" t="s">
        <v>2407</v>
      </c>
      <c r="M596" s="167" t="s">
        <v>2670</v>
      </c>
      <c r="N596" s="2055">
        <f>'Spis treści'!$D$69/100</f>
        <v>0</v>
      </c>
      <c r="O596" s="150">
        <v>83111000</v>
      </c>
      <c r="P596" s="6">
        <v>13.2</v>
      </c>
    </row>
    <row r="597" spans="1:16">
      <c r="A597" s="747" t="s">
        <v>621</v>
      </c>
      <c r="B597" s="343">
        <f>VLOOKUP($A597,'1.4. El. niskostopowe'!$A$4:$M$209,12,FALSE)</f>
        <v>70.827777777777783</v>
      </c>
      <c r="C597" s="343">
        <f>VLOOKUP($A597,'1.4. El. niskostopowe'!$A$4:$M$209,11,FALSE)</f>
        <v>382.47</v>
      </c>
      <c r="D597" s="343">
        <v>0</v>
      </c>
      <c r="E597" s="343">
        <v>70.827777777777783</v>
      </c>
      <c r="F597" s="343">
        <v>382.47</v>
      </c>
      <c r="G597" s="1030">
        <v>0</v>
      </c>
      <c r="H597" s="471" t="s">
        <v>2408</v>
      </c>
      <c r="I597" s="683">
        <v>217</v>
      </c>
      <c r="J597" s="608" t="s">
        <v>2874</v>
      </c>
      <c r="K597" s="447">
        <v>5.4</v>
      </c>
      <c r="L597" s="561" t="s">
        <v>2409</v>
      </c>
      <c r="M597" s="167" t="s">
        <v>2671</v>
      </c>
      <c r="N597" s="2055">
        <f>'Spis treści'!$D$69/100</f>
        <v>0</v>
      </c>
      <c r="O597" s="150">
        <v>83111000</v>
      </c>
      <c r="P597" s="6">
        <v>5.4</v>
      </c>
    </row>
    <row r="598" spans="1:16">
      <c r="A598" s="747" t="s">
        <v>622</v>
      </c>
      <c r="B598" s="343">
        <f>VLOOKUP($A598,'1.4. El. niskostopowe'!$A$4:$M$209,12,FALSE)</f>
        <v>43.135714285714286</v>
      </c>
      <c r="C598" s="343">
        <f>VLOOKUP($A598,'1.4. El. niskostopowe'!$A$4:$M$209,11,FALSE)</f>
        <v>543.51</v>
      </c>
      <c r="D598" s="343">
        <v>0</v>
      </c>
      <c r="E598" s="343">
        <v>43.135714285714286</v>
      </c>
      <c r="F598" s="343">
        <v>543.51</v>
      </c>
      <c r="G598" s="1030">
        <v>0</v>
      </c>
      <c r="H598" s="471" t="s">
        <v>2410</v>
      </c>
      <c r="I598" s="683">
        <v>217</v>
      </c>
      <c r="J598" s="608" t="s">
        <v>2874</v>
      </c>
      <c r="K598" s="447">
        <v>12.6</v>
      </c>
      <c r="L598" s="561" t="s">
        <v>2411</v>
      </c>
      <c r="M598" s="167" t="s">
        <v>2672</v>
      </c>
      <c r="N598" s="2055">
        <f>'Spis treści'!$D$69/100</f>
        <v>0</v>
      </c>
      <c r="O598" s="150">
        <v>83111000</v>
      </c>
      <c r="P598" s="6">
        <v>12.6</v>
      </c>
    </row>
    <row r="599" spans="1:16">
      <c r="A599" s="754" t="s">
        <v>5331</v>
      </c>
      <c r="B599" s="343">
        <f>VLOOKUP($A599,'1.4. El. niskostopowe'!$A$4:$M$209,12,FALSE)</f>
        <v>40.049195906432757</v>
      </c>
      <c r="C599" s="343">
        <f>VLOOKUP($A599,'1.4. El. niskostopowe'!$A$4:$M$209,11,FALSE)</f>
        <v>608.74777777777786</v>
      </c>
      <c r="D599" s="343">
        <v>0</v>
      </c>
      <c r="E599" s="343">
        <v>40.049195906432757</v>
      </c>
      <c r="F599" s="343">
        <v>608.74777777777786</v>
      </c>
      <c r="G599" s="1030">
        <v>0</v>
      </c>
      <c r="H599" s="728" t="s">
        <v>5333</v>
      </c>
      <c r="I599" s="683">
        <v>217</v>
      </c>
      <c r="J599" s="608" t="s">
        <v>2874</v>
      </c>
      <c r="K599" s="447">
        <v>15.2</v>
      </c>
      <c r="L599" s="761" t="s">
        <v>5335</v>
      </c>
      <c r="M599" s="1340" t="s">
        <v>5336</v>
      </c>
      <c r="N599" s="2055">
        <f>'Spis treści'!$D$69/100</f>
        <v>0</v>
      </c>
      <c r="O599" s="150">
        <v>83111000</v>
      </c>
      <c r="P599" s="6">
        <v>15.2</v>
      </c>
    </row>
    <row r="600" spans="1:16">
      <c r="A600" s="754" t="s">
        <v>5332</v>
      </c>
      <c r="B600" s="343">
        <f>VLOOKUP($A600,'1.4. El. niskostopowe'!$A$4:$M$209,12,FALSE)</f>
        <v>39.470940170940175</v>
      </c>
      <c r="C600" s="343">
        <f>VLOOKUP($A600,'1.4. El. niskostopowe'!$A$4:$M$209,11,FALSE)</f>
        <v>615.74666666666667</v>
      </c>
      <c r="D600" s="343">
        <v>0</v>
      </c>
      <c r="E600" s="343">
        <v>39.470940170940175</v>
      </c>
      <c r="F600" s="343">
        <v>615.74666666666667</v>
      </c>
      <c r="G600" s="1030">
        <v>0</v>
      </c>
      <c r="H600" s="728" t="s">
        <v>5334</v>
      </c>
      <c r="I600" s="683">
        <v>217</v>
      </c>
      <c r="J600" s="608" t="s">
        <v>2874</v>
      </c>
      <c r="K600" s="447">
        <v>15.6</v>
      </c>
      <c r="L600" s="761" t="s">
        <v>5337</v>
      </c>
      <c r="M600" s="1340" t="s">
        <v>5338</v>
      </c>
      <c r="N600" s="2055">
        <f>'Spis treści'!$D$69/100</f>
        <v>0</v>
      </c>
      <c r="O600" s="150">
        <v>83111000</v>
      </c>
      <c r="P600" s="6">
        <v>15.6</v>
      </c>
    </row>
    <row r="601" spans="1:16">
      <c r="A601" s="747" t="s">
        <v>1270</v>
      </c>
      <c r="B601" s="343">
        <f>VLOOKUP($A601,'1.4. El. niskostopowe'!$A$4:$M$209,12,FALSE)</f>
        <v>58.193650793650797</v>
      </c>
      <c r="C601" s="343">
        <f>VLOOKUP($A601,'1.4. El. niskostopowe'!$A$4:$M$209,11,FALSE)</f>
        <v>366.62</v>
      </c>
      <c r="D601" s="343">
        <v>0</v>
      </c>
      <c r="E601" s="343">
        <v>58.193650793650797</v>
      </c>
      <c r="F601" s="343">
        <v>366.62</v>
      </c>
      <c r="G601" s="1030">
        <v>0</v>
      </c>
      <c r="H601" s="471" t="s">
        <v>2412</v>
      </c>
      <c r="I601" s="683">
        <v>217</v>
      </c>
      <c r="J601" s="608" t="s">
        <v>2874</v>
      </c>
      <c r="K601" s="447">
        <v>6.3</v>
      </c>
      <c r="L601" s="561" t="s">
        <v>2413</v>
      </c>
      <c r="M601" s="167" t="s">
        <v>2673</v>
      </c>
      <c r="N601" s="2055">
        <f>'Spis treści'!$D$69/100</f>
        <v>0</v>
      </c>
      <c r="O601" s="150">
        <v>83111000</v>
      </c>
      <c r="P601" s="6">
        <v>6.3</v>
      </c>
    </row>
    <row r="602" spans="1:16">
      <c r="A602" s="747" t="s">
        <v>1269</v>
      </c>
      <c r="B602" s="343">
        <f>VLOOKUP($A602,'1.4. El. niskostopowe'!$A$4:$M$209,12,FALSE)</f>
        <v>43.691666666666663</v>
      </c>
      <c r="C602" s="343">
        <f>VLOOKUP($A602,'1.4. El. niskostopowe'!$A$4:$M$209,11,FALSE)</f>
        <v>629.16</v>
      </c>
      <c r="D602" s="343">
        <v>0</v>
      </c>
      <c r="E602" s="343">
        <v>43.691666666666663</v>
      </c>
      <c r="F602" s="343">
        <v>629.16</v>
      </c>
      <c r="G602" s="1030">
        <v>0</v>
      </c>
      <c r="H602" s="471" t="s">
        <v>2414</v>
      </c>
      <c r="I602" s="683">
        <v>217</v>
      </c>
      <c r="J602" s="608" t="s">
        <v>2874</v>
      </c>
      <c r="K602" s="447">
        <v>14.4</v>
      </c>
      <c r="L602" s="561" t="s">
        <v>2415</v>
      </c>
      <c r="M602" s="167" t="s">
        <v>2674</v>
      </c>
      <c r="N602" s="2055">
        <f>'Spis treści'!$D$69/100</f>
        <v>0</v>
      </c>
      <c r="O602" s="150">
        <v>83111000</v>
      </c>
      <c r="P602" s="6">
        <v>14.4</v>
      </c>
    </row>
    <row r="603" spans="1:16">
      <c r="A603" s="754" t="s">
        <v>5339</v>
      </c>
      <c r="B603" s="343">
        <f>VLOOKUP($A603,'1.4. El. niskostopowe'!$A$4:$M$209,12,FALSE)</f>
        <v>40.714529914529919</v>
      </c>
      <c r="C603" s="343">
        <f>VLOOKUP($A603,'1.4. El. niskostopowe'!$A$4:$M$209,11,FALSE)</f>
        <v>635.14666666666676</v>
      </c>
      <c r="D603" s="343">
        <v>0</v>
      </c>
      <c r="E603" s="343">
        <v>40.714529914529919</v>
      </c>
      <c r="F603" s="343">
        <v>635.14666666666676</v>
      </c>
      <c r="G603" s="1030">
        <v>0</v>
      </c>
      <c r="H603" s="728" t="s">
        <v>5341</v>
      </c>
      <c r="I603" s="683">
        <v>217</v>
      </c>
      <c r="J603" s="608" t="s">
        <v>2876</v>
      </c>
      <c r="K603" s="447">
        <v>15.6</v>
      </c>
      <c r="L603" s="761" t="s">
        <v>5343</v>
      </c>
      <c r="M603" s="1340" t="s">
        <v>5345</v>
      </c>
      <c r="N603" s="2055">
        <f>'Spis treści'!$D$69/100</f>
        <v>0</v>
      </c>
      <c r="O603" s="150">
        <v>83111000</v>
      </c>
      <c r="P603" s="6">
        <v>15.6</v>
      </c>
    </row>
    <row r="604" spans="1:16">
      <c r="A604" s="754" t="s">
        <v>5340</v>
      </c>
      <c r="B604" s="343">
        <f>VLOOKUP($A604,'1.4. El. niskostopowe'!$A$4:$M$209,12,FALSE)</f>
        <v>39.892222222222223</v>
      </c>
      <c r="C604" s="343">
        <f>VLOOKUP($A604,'1.4. El. niskostopowe'!$A$4:$M$209,11,FALSE)</f>
        <v>638.27555555555557</v>
      </c>
      <c r="D604" s="343">
        <v>0</v>
      </c>
      <c r="E604" s="343">
        <v>39.892222222222223</v>
      </c>
      <c r="F604" s="343">
        <v>638.27555555555557</v>
      </c>
      <c r="G604" s="1030">
        <v>0</v>
      </c>
      <c r="H604" s="728" t="s">
        <v>5342</v>
      </c>
      <c r="I604" s="683">
        <v>217</v>
      </c>
      <c r="J604" s="608" t="s">
        <v>2874</v>
      </c>
      <c r="K604" s="447">
        <v>16</v>
      </c>
      <c r="L604" s="761" t="s">
        <v>5344</v>
      </c>
      <c r="M604" s="1340" t="s">
        <v>5346</v>
      </c>
      <c r="N604" s="2055">
        <f>'Spis treści'!$D$69/100</f>
        <v>0</v>
      </c>
      <c r="O604" s="150">
        <v>83111000</v>
      </c>
      <c r="P604" s="6">
        <v>16</v>
      </c>
    </row>
    <row r="605" spans="1:16">
      <c r="A605" s="747" t="s">
        <v>623</v>
      </c>
      <c r="B605" s="343">
        <f>VLOOKUP($A605,'1.4. El. niskostopowe'!$A$4:$M$209,12,FALSE)</f>
        <v>86.098148148148141</v>
      </c>
      <c r="C605" s="343">
        <f>VLOOKUP($A605,'1.4. El. niskostopowe'!$A$4:$M$209,11,FALSE)</f>
        <v>464.93</v>
      </c>
      <c r="D605" s="343">
        <v>0</v>
      </c>
      <c r="E605" s="343">
        <v>86.098148148148141</v>
      </c>
      <c r="F605" s="343">
        <v>464.93</v>
      </c>
      <c r="G605" s="1030">
        <v>0</v>
      </c>
      <c r="H605" s="471" t="s">
        <v>2416</v>
      </c>
      <c r="I605" s="683">
        <v>217</v>
      </c>
      <c r="J605" s="608" t="s">
        <v>2874</v>
      </c>
      <c r="K605" s="447">
        <v>5.4</v>
      </c>
      <c r="L605" s="561" t="s">
        <v>2417</v>
      </c>
      <c r="M605" s="167" t="s">
        <v>2675</v>
      </c>
      <c r="N605" s="2055">
        <f>'Spis treści'!$D$69/100</f>
        <v>0</v>
      </c>
      <c r="O605" s="150">
        <v>83111000</v>
      </c>
      <c r="P605" s="6">
        <v>5.4</v>
      </c>
    </row>
    <row r="606" spans="1:16">
      <c r="A606" s="747" t="s">
        <v>624</v>
      </c>
      <c r="B606" s="343">
        <f>VLOOKUP($A606,'1.4. El. niskostopowe'!$A$4:$M$209,12,FALSE)</f>
        <v>53.170707070707074</v>
      </c>
      <c r="C606" s="343">
        <f>VLOOKUP($A606,'1.4. El. niskostopowe'!$A$4:$M$209,11,FALSE)</f>
        <v>701.85333333333335</v>
      </c>
      <c r="D606" s="343">
        <v>0</v>
      </c>
      <c r="E606" s="343">
        <v>53.170707070707074</v>
      </c>
      <c r="F606" s="343">
        <v>701.85333333333335</v>
      </c>
      <c r="G606" s="1030">
        <v>0</v>
      </c>
      <c r="H606" s="471" t="s">
        <v>2418</v>
      </c>
      <c r="I606" s="683">
        <v>217</v>
      </c>
      <c r="J606" s="608" t="s">
        <v>2874</v>
      </c>
      <c r="K606" s="447">
        <v>13.2</v>
      </c>
      <c r="L606" s="561" t="s">
        <v>2419</v>
      </c>
      <c r="M606" s="167" t="s">
        <v>2676</v>
      </c>
      <c r="N606" s="2055">
        <f>'Spis treści'!$D$69/100</f>
        <v>0</v>
      </c>
      <c r="O606" s="150">
        <v>83111000</v>
      </c>
      <c r="P606" s="6">
        <v>13.2</v>
      </c>
    </row>
    <row r="607" spans="1:16">
      <c r="A607" s="754" t="s">
        <v>5347</v>
      </c>
      <c r="B607" s="343">
        <f>VLOOKUP($A607,'1.4. El. niskostopowe'!$A$4:$M$209,12,FALSE)</f>
        <v>46.622222222222227</v>
      </c>
      <c r="C607" s="343">
        <f>VLOOKUP($A607,'1.4. El. niskostopowe'!$A$4:$M$209,11,FALSE)</f>
        <v>708.65777777777782</v>
      </c>
      <c r="D607" s="343">
        <v>0</v>
      </c>
      <c r="E607" s="343">
        <v>46.622222222222227</v>
      </c>
      <c r="F607" s="343">
        <v>708.65777777777782</v>
      </c>
      <c r="G607" s="1030">
        <v>0</v>
      </c>
      <c r="H607" s="728" t="s">
        <v>5348</v>
      </c>
      <c r="I607" s="683">
        <v>217</v>
      </c>
      <c r="J607" s="608" t="s">
        <v>2876</v>
      </c>
      <c r="K607" s="447">
        <v>15.2</v>
      </c>
      <c r="L607" s="761" t="s">
        <v>5349</v>
      </c>
      <c r="M607" s="1340" t="s">
        <v>5350</v>
      </c>
      <c r="N607" s="2055">
        <f>'Spis treści'!$D$69/100</f>
        <v>0</v>
      </c>
      <c r="O607" s="150">
        <v>83111000</v>
      </c>
      <c r="P607" s="6">
        <v>15.2</v>
      </c>
    </row>
    <row r="608" spans="1:16">
      <c r="A608" s="747" t="s">
        <v>4277</v>
      </c>
      <c r="B608" s="343">
        <f>VLOOKUP($A608,'1.4. El. niskostopowe'!$A$4:$M$209,12,FALSE)</f>
        <v>107.06349206349205</v>
      </c>
      <c r="C608" s="343">
        <f>VLOOKUP($A608,'1.4. El. niskostopowe'!$A$4:$M$209,11,FALSE)</f>
        <v>674.49999999999989</v>
      </c>
      <c r="D608" s="343">
        <v>0</v>
      </c>
      <c r="E608" s="343">
        <v>107.06349206349205</v>
      </c>
      <c r="F608" s="343">
        <v>674.49999999999989</v>
      </c>
      <c r="G608" s="1030">
        <v>0</v>
      </c>
      <c r="H608" s="471" t="s">
        <v>4283</v>
      </c>
      <c r="I608" s="683">
        <v>217</v>
      </c>
      <c r="J608" s="608" t="s">
        <v>2874</v>
      </c>
      <c r="K608" s="447">
        <v>6.3</v>
      </c>
      <c r="L608" s="561" t="s">
        <v>4292</v>
      </c>
      <c r="M608" s="683">
        <v>7330129123964</v>
      </c>
      <c r="N608" s="2055">
        <f>'Spis treści'!$D$69/100</f>
        <v>0</v>
      </c>
      <c r="O608" s="764">
        <v>83111000</v>
      </c>
      <c r="P608" s="6">
        <v>6.3</v>
      </c>
    </row>
    <row r="609" spans="1:17">
      <c r="A609" s="747" t="s">
        <v>4278</v>
      </c>
      <c r="B609" s="343">
        <f>VLOOKUP($A609,'1.4. El. niskostopowe'!$A$4:$M$209,12,FALSE)</f>
        <v>95.487908496732032</v>
      </c>
      <c r="C609" s="343">
        <f>VLOOKUP($A609,'1.4. El. niskostopowe'!$A$4:$M$209,11,FALSE)</f>
        <v>973.97666666666669</v>
      </c>
      <c r="D609" s="343">
        <v>0</v>
      </c>
      <c r="E609" s="343">
        <v>95.487908496732032</v>
      </c>
      <c r="F609" s="343">
        <v>973.97666666666669</v>
      </c>
      <c r="G609" s="1030">
        <v>0</v>
      </c>
      <c r="H609" s="471" t="s">
        <v>4285</v>
      </c>
      <c r="I609" s="683">
        <v>217</v>
      </c>
      <c r="J609" s="608" t="s">
        <v>2874</v>
      </c>
      <c r="K609" s="447">
        <v>10.199999999999999</v>
      </c>
      <c r="L609" s="561" t="s">
        <v>4293</v>
      </c>
      <c r="M609" s="683">
        <v>7330129189786</v>
      </c>
      <c r="N609" s="2055">
        <f>'Spis treści'!$D$69/100</f>
        <v>0</v>
      </c>
      <c r="O609" s="764">
        <v>83111000</v>
      </c>
      <c r="P609" s="6">
        <v>10.199999999999999</v>
      </c>
    </row>
    <row r="610" spans="1:17">
      <c r="A610" s="747" t="s">
        <v>4279</v>
      </c>
      <c r="B610" s="343">
        <f>VLOOKUP($A610,'1.4. El. niskostopowe'!$A$4:$M$209,12,FALSE)</f>
        <v>104.42222222222222</v>
      </c>
      <c r="C610" s="343">
        <f>VLOOKUP($A610,'1.4. El. niskostopowe'!$A$4:$M$209,11,FALSE)</f>
        <v>1441.0266666666666</v>
      </c>
      <c r="D610" s="343">
        <v>0</v>
      </c>
      <c r="E610" s="343">
        <v>104.42222222222222</v>
      </c>
      <c r="F610" s="343">
        <v>1441.0266666666666</v>
      </c>
      <c r="G610" s="1030">
        <v>0</v>
      </c>
      <c r="H610" s="471" t="s">
        <v>4284</v>
      </c>
      <c r="I610" s="683">
        <v>217</v>
      </c>
      <c r="J610" s="608" t="s">
        <v>2875</v>
      </c>
      <c r="K610" s="447">
        <v>469.20000000000005</v>
      </c>
      <c r="L610" s="561" t="s">
        <v>4294</v>
      </c>
      <c r="M610" s="683">
        <v>7330129124022</v>
      </c>
      <c r="N610" s="2055">
        <f>'Spis treści'!$D$69/100</f>
        <v>0</v>
      </c>
      <c r="O610" s="764">
        <v>83111000</v>
      </c>
      <c r="P610" s="6">
        <v>13.8</v>
      </c>
    </row>
    <row r="611" spans="1:17">
      <c r="A611" s="747" t="s">
        <v>5257</v>
      </c>
      <c r="B611" s="343">
        <f>VLOOKUP($A611,'1.4. El. niskostopowe'!$A$4:$M$209,12,FALSE)</f>
        <v>90.174444444444433</v>
      </c>
      <c r="C611" s="343">
        <f>VLOOKUP($A611,'1.4. El. niskostopowe'!$A$4:$M$209,11,FALSE)</f>
        <v>811.56999999999994</v>
      </c>
      <c r="D611" s="343">
        <v>0</v>
      </c>
      <c r="E611" s="343">
        <v>90.174444444444433</v>
      </c>
      <c r="F611" s="343">
        <v>811.56999999999994</v>
      </c>
      <c r="G611" s="1030">
        <v>0</v>
      </c>
      <c r="H611" s="471" t="s">
        <v>5262</v>
      </c>
      <c r="I611" s="683">
        <v>217</v>
      </c>
      <c r="J611" s="608" t="s">
        <v>2876</v>
      </c>
      <c r="K611" s="447">
        <v>9</v>
      </c>
      <c r="L611" s="561" t="s">
        <v>5266</v>
      </c>
      <c r="M611" s="683">
        <v>7330129309290</v>
      </c>
      <c r="N611" s="2055">
        <f>'Spis treści'!$D$69/100</f>
        <v>0</v>
      </c>
      <c r="O611" s="764">
        <v>83111000</v>
      </c>
      <c r="P611" s="6">
        <v>9</v>
      </c>
    </row>
    <row r="612" spans="1:17">
      <c r="A612" s="747" t="s">
        <v>5258</v>
      </c>
      <c r="B612" s="343">
        <f>VLOOKUP($A612,'1.4. El. niskostopowe'!$A$4:$M$209,12,FALSE)</f>
        <v>71.78496732026143</v>
      </c>
      <c r="C612" s="343">
        <f>VLOOKUP($A612,'1.4. El. niskostopowe'!$A$4:$M$209,11,FALSE)</f>
        <v>732.20666666666659</v>
      </c>
      <c r="D612" s="343">
        <v>0</v>
      </c>
      <c r="E612" s="343">
        <v>71.78496732026143</v>
      </c>
      <c r="F612" s="343">
        <v>732.20666666666659</v>
      </c>
      <c r="G612" s="1030">
        <v>0</v>
      </c>
      <c r="H612" s="471" t="s">
        <v>5263</v>
      </c>
      <c r="I612" s="683">
        <v>217</v>
      </c>
      <c r="J612" s="608" t="s">
        <v>2876</v>
      </c>
      <c r="K612" s="447">
        <v>10.199999999999999</v>
      </c>
      <c r="L612" s="561" t="s">
        <v>5267</v>
      </c>
      <c r="M612" s="683">
        <v>7330129309313</v>
      </c>
      <c r="N612" s="2055">
        <f>'Spis treści'!$D$69/100</f>
        <v>0</v>
      </c>
      <c r="O612" s="764">
        <v>83111000</v>
      </c>
      <c r="P612" s="6">
        <v>10.199999999999999</v>
      </c>
    </row>
    <row r="613" spans="1:17">
      <c r="A613" s="747" t="s">
        <v>5259</v>
      </c>
      <c r="B613" s="343">
        <f>VLOOKUP($A613,'1.4. El. niskostopowe'!$A$4:$M$209,12,FALSE)</f>
        <v>67.655774853801177</v>
      </c>
      <c r="C613" s="343">
        <f>VLOOKUP($A613,'1.4. El. niskostopowe'!$A$4:$M$209,11,FALSE)</f>
        <v>1028.3677777777777</v>
      </c>
      <c r="D613" s="343">
        <v>0</v>
      </c>
      <c r="E613" s="343">
        <v>67.655774853801177</v>
      </c>
      <c r="F613" s="343">
        <v>1028.3677777777777</v>
      </c>
      <c r="G613" s="1030">
        <v>0</v>
      </c>
      <c r="H613" s="471" t="s">
        <v>5264</v>
      </c>
      <c r="I613" s="683">
        <v>217</v>
      </c>
      <c r="J613" s="608" t="s">
        <v>2876</v>
      </c>
      <c r="K613" s="447">
        <v>15.2</v>
      </c>
      <c r="L613" s="561" t="s">
        <v>5268</v>
      </c>
      <c r="M613" s="683">
        <v>7330129312375</v>
      </c>
      <c r="N613" s="2055">
        <f>'Spis treści'!$D$69/100</f>
        <v>0</v>
      </c>
      <c r="O613" s="764">
        <v>83111000</v>
      </c>
      <c r="P613" s="6">
        <v>15.2</v>
      </c>
    </row>
    <row r="614" spans="1:17">
      <c r="A614" s="747" t="s">
        <v>5260</v>
      </c>
      <c r="B614" s="343">
        <f>VLOOKUP($A614,'1.4. El. niskostopowe'!$A$4:$M$209,12,FALSE)</f>
        <v>71.703978978978981</v>
      </c>
      <c r="C614" s="343">
        <f>VLOOKUP($A614,'1.4. El. niskostopowe'!$A$4:$M$209,11,FALSE)</f>
        <v>1061.2188888888891</v>
      </c>
      <c r="D614" s="343">
        <v>0</v>
      </c>
      <c r="E614" s="343">
        <v>71.703978978978981</v>
      </c>
      <c r="F614" s="343">
        <v>1061.2188888888891</v>
      </c>
      <c r="G614" s="1030">
        <v>0</v>
      </c>
      <c r="H614" s="471" t="s">
        <v>5265</v>
      </c>
      <c r="I614" s="683">
        <v>217</v>
      </c>
      <c r="J614" s="608" t="s">
        <v>2876</v>
      </c>
      <c r="K614" s="447">
        <v>14.8</v>
      </c>
      <c r="L614" s="561" t="s">
        <v>5269</v>
      </c>
      <c r="M614" s="683">
        <v>7330129312399</v>
      </c>
      <c r="N614" s="2055">
        <f>'Spis treści'!$D$69/100</f>
        <v>0</v>
      </c>
      <c r="O614" s="764">
        <v>83111000</v>
      </c>
      <c r="P614" s="6">
        <v>14.8</v>
      </c>
    </row>
    <row r="615" spans="1:17">
      <c r="A615" s="747" t="s">
        <v>625</v>
      </c>
      <c r="B615" s="343">
        <f>VLOOKUP($A615,'1.4. El. niskostopowe'!$A$4:$M$209,12,FALSE)</f>
        <v>96.971111111111128</v>
      </c>
      <c r="C615" s="343">
        <f>VLOOKUP($A615,'1.4. El. niskostopowe'!$A$4:$M$209,11,FALSE)</f>
        <v>436.37000000000006</v>
      </c>
      <c r="D615" s="343">
        <v>0</v>
      </c>
      <c r="E615" s="343">
        <v>96.971111111111128</v>
      </c>
      <c r="F615" s="343">
        <v>436.37000000000006</v>
      </c>
      <c r="G615" s="1030">
        <v>0</v>
      </c>
      <c r="H615" s="471" t="s">
        <v>2420</v>
      </c>
      <c r="I615" s="683">
        <v>217</v>
      </c>
      <c r="J615" s="608" t="s">
        <v>5080</v>
      </c>
      <c r="K615" s="447">
        <v>4.5</v>
      </c>
      <c r="L615" s="561" t="s">
        <v>2421</v>
      </c>
      <c r="M615" s="167" t="s">
        <v>2677</v>
      </c>
      <c r="N615" s="2055">
        <f>'Spis treści'!$D$69/100</f>
        <v>0</v>
      </c>
      <c r="O615" s="150">
        <v>83111000</v>
      </c>
      <c r="P615" s="6">
        <v>4.5</v>
      </c>
    </row>
    <row r="616" spans="1:17">
      <c r="A616" s="747" t="s">
        <v>626</v>
      </c>
      <c r="B616" s="343">
        <f>VLOOKUP($A616,'1.4. El. niskostopowe'!$A$4:$M$209,12,FALSE)</f>
        <v>73.094444444444449</v>
      </c>
      <c r="C616" s="343">
        <f>VLOOKUP($A616,'1.4. El. niskostopowe'!$A$4:$M$209,11,FALSE)</f>
        <v>394.71000000000004</v>
      </c>
      <c r="D616" s="343">
        <v>0</v>
      </c>
      <c r="E616" s="343">
        <v>73.094444444444449</v>
      </c>
      <c r="F616" s="343">
        <v>394.71000000000004</v>
      </c>
      <c r="G616" s="1030">
        <v>0</v>
      </c>
      <c r="H616" s="471" t="s">
        <v>2422</v>
      </c>
      <c r="I616" s="683">
        <v>217</v>
      </c>
      <c r="J616" s="608" t="s">
        <v>2874</v>
      </c>
      <c r="K616" s="447">
        <v>5.4</v>
      </c>
      <c r="L616" s="561" t="s">
        <v>2423</v>
      </c>
      <c r="M616" s="167" t="s">
        <v>2678</v>
      </c>
      <c r="N616" s="2055">
        <f>'Spis treści'!$D$69/100</f>
        <v>0</v>
      </c>
      <c r="O616" s="150">
        <v>83111000</v>
      </c>
      <c r="P616" s="6">
        <v>5.4</v>
      </c>
    </row>
    <row r="617" spans="1:17">
      <c r="A617" s="747" t="s">
        <v>627</v>
      </c>
      <c r="B617" s="343">
        <f>VLOOKUP($A617,'1.4. El. niskostopowe'!$A$4:$M$209,12,FALSE)</f>
        <v>50.134967320261438</v>
      </c>
      <c r="C617" s="343">
        <f>VLOOKUP($A617,'1.4. El. niskostopowe'!$A$4:$M$209,11,FALSE)</f>
        <v>511.37666666666661</v>
      </c>
      <c r="D617" s="343">
        <v>0</v>
      </c>
      <c r="E617" s="343">
        <v>50.134967320261438</v>
      </c>
      <c r="F617" s="343">
        <v>511.37666666666661</v>
      </c>
      <c r="G617" s="1030">
        <v>0</v>
      </c>
      <c r="H617" s="471" t="s">
        <v>2424</v>
      </c>
      <c r="I617" s="683">
        <v>217</v>
      </c>
      <c r="J617" s="608" t="s">
        <v>2874</v>
      </c>
      <c r="K617" s="447">
        <v>10.199999999999999</v>
      </c>
      <c r="L617" s="561" t="s">
        <v>2425</v>
      </c>
      <c r="M617" s="167" t="s">
        <v>2679</v>
      </c>
      <c r="N617" s="2055">
        <f>'Spis treści'!$D$69/100</f>
        <v>0</v>
      </c>
      <c r="O617" s="150">
        <v>83111000</v>
      </c>
      <c r="P617" s="6">
        <v>10.199999999999999</v>
      </c>
    </row>
    <row r="618" spans="1:17">
      <c r="A618" s="754" t="s">
        <v>5351</v>
      </c>
      <c r="B618" s="343">
        <f>VLOOKUP($A618,'1.4. El. niskostopowe'!$A$4:$M$209,12,FALSE)</f>
        <v>43.75051169590644</v>
      </c>
      <c r="C618" s="343">
        <f>VLOOKUP($A618,'1.4. El. niskostopowe'!$A$4:$M$209,11,FALSE)</f>
        <v>665.00777777777785</v>
      </c>
      <c r="D618" s="343">
        <v>0</v>
      </c>
      <c r="E618" s="343">
        <v>43.75051169590644</v>
      </c>
      <c r="F618" s="343">
        <v>665.00777777777785</v>
      </c>
      <c r="G618" s="1030">
        <v>0</v>
      </c>
      <c r="H618" s="728" t="s">
        <v>5353</v>
      </c>
      <c r="I618" s="683">
        <v>217</v>
      </c>
      <c r="J618" s="608" t="s">
        <v>2876</v>
      </c>
      <c r="K618" s="447">
        <v>15.2</v>
      </c>
      <c r="L618" s="761" t="s">
        <v>5355</v>
      </c>
      <c r="M618" s="1340" t="s">
        <v>5357</v>
      </c>
      <c r="N618" s="2055">
        <f>'Spis treści'!$D$69/100</f>
        <v>0</v>
      </c>
      <c r="O618" s="150">
        <v>83111000</v>
      </c>
      <c r="P618" s="6">
        <v>15.2</v>
      </c>
    </row>
    <row r="619" spans="1:17">
      <c r="A619" s="754" t="s">
        <v>5352</v>
      </c>
      <c r="B619" s="343">
        <f>VLOOKUP($A619,'1.4. El. niskostopowe'!$A$4:$M$209,12,FALSE)</f>
        <v>44.600793650793655</v>
      </c>
      <c r="C619" s="343">
        <f>VLOOKUP($A619,'1.4. El. niskostopowe'!$A$4:$M$209,11,FALSE)</f>
        <v>749.29333333333341</v>
      </c>
      <c r="D619" s="343">
        <v>0</v>
      </c>
      <c r="E619" s="343">
        <v>44.600793650793655</v>
      </c>
      <c r="F619" s="343">
        <v>749.29333333333341</v>
      </c>
      <c r="G619" s="1030">
        <v>0</v>
      </c>
      <c r="H619" s="728" t="s">
        <v>5354</v>
      </c>
      <c r="I619" s="683">
        <v>217</v>
      </c>
      <c r="J619" s="608" t="s">
        <v>2875</v>
      </c>
      <c r="K619" s="447">
        <v>520.80000000000007</v>
      </c>
      <c r="L619" s="761" t="s">
        <v>5356</v>
      </c>
      <c r="M619" s="1340" t="s">
        <v>5358</v>
      </c>
      <c r="N619" s="2055">
        <f>'Spis treści'!$D$69/100</f>
        <v>0</v>
      </c>
      <c r="O619" s="150">
        <v>83111000</v>
      </c>
      <c r="P619" s="6">
        <v>16.8</v>
      </c>
    </row>
    <row r="620" spans="1:17">
      <c r="A620" s="754" t="s">
        <v>4998</v>
      </c>
      <c r="B620" s="343">
        <f>VLOOKUP($A620,'1.4. El. niskostopowe'!$A$4:$M$209,12,FALSE)</f>
        <v>81.592222222222233</v>
      </c>
      <c r="C620" s="343">
        <f>VLOOKUP($A620,'1.4. El. niskostopowe'!$A$4:$M$209,11,FALSE)</f>
        <v>734.33</v>
      </c>
      <c r="D620" s="343">
        <v>0</v>
      </c>
      <c r="E620" s="343">
        <v>81.592222222222233</v>
      </c>
      <c r="F620" s="343">
        <v>734.33</v>
      </c>
      <c r="G620" s="1030">
        <v>0</v>
      </c>
      <c r="H620" s="471" t="s">
        <v>5003</v>
      </c>
      <c r="I620" s="683">
        <v>217</v>
      </c>
      <c r="J620" s="608" t="s">
        <v>2876</v>
      </c>
      <c r="K620" s="447">
        <v>9</v>
      </c>
      <c r="L620" s="561" t="s">
        <v>5005</v>
      </c>
      <c r="M620" s="561" t="s">
        <v>5006</v>
      </c>
      <c r="N620" s="2055">
        <f>'Spis treści'!$D$69/100</f>
        <v>0</v>
      </c>
      <c r="O620" s="150">
        <v>83111000</v>
      </c>
      <c r="P620" s="6">
        <v>9</v>
      </c>
      <c r="Q620" s="471"/>
    </row>
    <row r="621" spans="1:17">
      <c r="A621" s="747" t="s">
        <v>4999</v>
      </c>
      <c r="B621" s="343">
        <f>VLOOKUP($A621,'1.4. El. niskostopowe'!$A$4:$M$209,12,FALSE)</f>
        <v>76.43020833333334</v>
      </c>
      <c r="C621" s="343">
        <f>VLOOKUP($A621,'1.4. El. niskostopowe'!$A$4:$M$209,11,FALSE)</f>
        <v>733.73</v>
      </c>
      <c r="D621" s="343">
        <v>0</v>
      </c>
      <c r="E621" s="343">
        <v>76.43020833333334</v>
      </c>
      <c r="F621" s="343">
        <v>733.73</v>
      </c>
      <c r="G621" s="1030">
        <v>0</v>
      </c>
      <c r="H621" s="471" t="s">
        <v>5004</v>
      </c>
      <c r="I621" s="683">
        <v>217</v>
      </c>
      <c r="J621" s="608" t="s">
        <v>2874</v>
      </c>
      <c r="K621" s="447">
        <v>9.6</v>
      </c>
      <c r="L621" s="561" t="s">
        <v>5007</v>
      </c>
      <c r="M621" s="561" t="s">
        <v>5008</v>
      </c>
      <c r="N621" s="2055">
        <f>'Spis treści'!$D$69/100</f>
        <v>0</v>
      </c>
      <c r="O621" s="150">
        <v>83111000</v>
      </c>
      <c r="P621" s="6">
        <v>9.6</v>
      </c>
      <c r="Q621" s="471"/>
    </row>
    <row r="622" spans="1:17">
      <c r="A622" s="754" t="s">
        <v>5359</v>
      </c>
      <c r="B622" s="343">
        <f>VLOOKUP($A622,'1.4. El. niskostopowe'!$A$4:$M$209,12,FALSE)</f>
        <v>75.649999999999991</v>
      </c>
      <c r="C622" s="343">
        <f>VLOOKUP($A622,'1.4. El. niskostopowe'!$A$4:$M$209,11,FALSE)</f>
        <v>1028.8399999999999</v>
      </c>
      <c r="D622" s="343">
        <v>0</v>
      </c>
      <c r="E622" s="343">
        <v>75.649999999999991</v>
      </c>
      <c r="F622" s="343">
        <v>1028.8399999999999</v>
      </c>
      <c r="G622" s="1030">
        <v>0</v>
      </c>
      <c r="H622" s="728" t="s">
        <v>5361</v>
      </c>
      <c r="I622" s="683">
        <v>217</v>
      </c>
      <c r="J622" s="608" t="s">
        <v>2874</v>
      </c>
      <c r="K622" s="447">
        <v>13.6</v>
      </c>
      <c r="L622" s="761" t="s">
        <v>5363</v>
      </c>
      <c r="M622" s="761" t="s">
        <v>5364</v>
      </c>
      <c r="N622" s="2055">
        <f>'Spis treści'!$D$69/100</f>
        <v>0</v>
      </c>
      <c r="O622" s="150">
        <v>83111000</v>
      </c>
      <c r="P622" s="6">
        <v>13.6</v>
      </c>
      <c r="Q622" s="471"/>
    </row>
    <row r="623" spans="1:17">
      <c r="A623" s="754" t="s">
        <v>5360</v>
      </c>
      <c r="B623" s="343">
        <f>VLOOKUP($A623,'1.4. El. niskostopowe'!$A$4:$M$209,12,FALSE)</f>
        <v>76.743421052631589</v>
      </c>
      <c r="C623" s="343">
        <f>VLOOKUP($A623,'1.4. El. niskostopowe'!$A$4:$M$209,11,FALSE)</f>
        <v>1166.5</v>
      </c>
      <c r="D623" s="343">
        <v>0</v>
      </c>
      <c r="E623" s="343">
        <v>76.743421052631589</v>
      </c>
      <c r="F623" s="343">
        <v>1166.5</v>
      </c>
      <c r="G623" s="1030">
        <v>0</v>
      </c>
      <c r="H623" s="728" t="s">
        <v>5362</v>
      </c>
      <c r="I623" s="683">
        <v>217</v>
      </c>
      <c r="J623" s="608" t="s">
        <v>2874</v>
      </c>
      <c r="K623" s="447">
        <v>15.2</v>
      </c>
      <c r="L623" s="761" t="s">
        <v>5365</v>
      </c>
      <c r="M623" s="761" t="s">
        <v>5366</v>
      </c>
      <c r="N623" s="2055">
        <f>'Spis treści'!$D$69/100</f>
        <v>0</v>
      </c>
      <c r="O623" s="150">
        <v>83111000</v>
      </c>
      <c r="P623" s="6">
        <v>15.2</v>
      </c>
      <c r="Q623" s="471"/>
    </row>
    <row r="624" spans="1:17">
      <c r="A624" s="747" t="s">
        <v>628</v>
      </c>
      <c r="B624" s="343">
        <f>VLOOKUP($A624,'1.4. El. niskostopowe'!$A$4:$M$209,12,FALSE)</f>
        <v>81.374074074074073</v>
      </c>
      <c r="C624" s="343">
        <f>VLOOKUP($A624,'1.4. El. niskostopowe'!$A$4:$M$209,11,FALSE)</f>
        <v>439.42</v>
      </c>
      <c r="D624" s="343">
        <v>0</v>
      </c>
      <c r="E624" s="343">
        <v>81.374074074074073</v>
      </c>
      <c r="F624" s="343">
        <v>439.42</v>
      </c>
      <c r="G624" s="1030">
        <v>0</v>
      </c>
      <c r="H624" s="471" t="s">
        <v>2426</v>
      </c>
      <c r="I624" s="683">
        <v>217</v>
      </c>
      <c r="J624" s="608" t="s">
        <v>2874</v>
      </c>
      <c r="K624" s="447">
        <v>5.4</v>
      </c>
      <c r="L624" s="561" t="s">
        <v>2427</v>
      </c>
      <c r="M624" s="167" t="s">
        <v>2680</v>
      </c>
      <c r="N624" s="2055">
        <f>'Spis treści'!$D$69/100</f>
        <v>0</v>
      </c>
      <c r="O624" s="150">
        <v>83111000</v>
      </c>
      <c r="P624" s="6">
        <v>5.4</v>
      </c>
    </row>
    <row r="625" spans="1:17">
      <c r="A625" s="747" t="s">
        <v>629</v>
      </c>
      <c r="B625" s="343">
        <f>VLOOKUP($A625,'1.4. El. niskostopowe'!$A$4:$M$209,12,FALSE)</f>
        <v>50.390849673202617</v>
      </c>
      <c r="C625" s="343">
        <f>VLOOKUP($A625,'1.4. El. niskostopowe'!$A$4:$M$209,11,FALSE)</f>
        <v>513.98666666666668</v>
      </c>
      <c r="D625" s="343">
        <v>0</v>
      </c>
      <c r="E625" s="343">
        <v>50.390849673202617</v>
      </c>
      <c r="F625" s="343">
        <v>513.98666666666668</v>
      </c>
      <c r="G625" s="1030">
        <v>0</v>
      </c>
      <c r="H625" s="471" t="s">
        <v>2428</v>
      </c>
      <c r="I625" s="683">
        <v>217</v>
      </c>
      <c r="J625" s="608" t="s">
        <v>2874</v>
      </c>
      <c r="K625" s="447">
        <v>10.199999999999999</v>
      </c>
      <c r="L625" s="561" t="s">
        <v>2429</v>
      </c>
      <c r="M625" s="167" t="s">
        <v>2681</v>
      </c>
      <c r="N625" s="2055">
        <f>'Spis treści'!$D$69/100</f>
        <v>0</v>
      </c>
      <c r="O625" s="150">
        <v>83111000</v>
      </c>
      <c r="P625" s="6">
        <v>10.199999999999999</v>
      </c>
    </row>
    <row r="626" spans="1:17">
      <c r="A626" s="754" t="s">
        <v>5367</v>
      </c>
      <c r="B626" s="343">
        <f>VLOOKUP($A626,'1.4. El. niskostopowe'!$A$4:$M$209,12,FALSE)</f>
        <v>46.430774853801168</v>
      </c>
      <c r="C626" s="343">
        <f>VLOOKUP($A626,'1.4. El. niskostopowe'!$A$4:$M$209,11,FALSE)</f>
        <v>705.74777777777774</v>
      </c>
      <c r="D626" s="343">
        <v>0</v>
      </c>
      <c r="E626" s="343">
        <v>46.430774853801168</v>
      </c>
      <c r="F626" s="343">
        <v>705.74777777777774</v>
      </c>
      <c r="G626" s="1030">
        <v>0</v>
      </c>
      <c r="H626" s="728" t="s">
        <v>5369</v>
      </c>
      <c r="I626" s="683">
        <v>217</v>
      </c>
      <c r="J626" s="608" t="s">
        <v>2874</v>
      </c>
      <c r="K626" s="447">
        <v>15.2</v>
      </c>
      <c r="L626" s="761" t="s">
        <v>5371</v>
      </c>
      <c r="M626" s="1340" t="s">
        <v>5372</v>
      </c>
      <c r="N626" s="2055">
        <f>'Spis treści'!$D$69/100</f>
        <v>0</v>
      </c>
      <c r="O626" s="150">
        <v>83111000</v>
      </c>
      <c r="P626" s="6">
        <v>15.2</v>
      </c>
    </row>
    <row r="627" spans="1:17">
      <c r="A627" s="754" t="s">
        <v>5368</v>
      </c>
      <c r="B627" s="343">
        <f>VLOOKUP($A627,'1.4. El. niskostopowe'!$A$4:$M$209,12,FALSE)</f>
        <v>46.622222222222227</v>
      </c>
      <c r="C627" s="343">
        <f>VLOOKUP($A627,'1.4. El. niskostopowe'!$A$4:$M$209,11,FALSE)</f>
        <v>708.65777777777782</v>
      </c>
      <c r="D627" s="343">
        <v>0</v>
      </c>
      <c r="E627" s="343">
        <v>46.622222222222227</v>
      </c>
      <c r="F627" s="343">
        <v>708.65777777777782</v>
      </c>
      <c r="G627" s="1030">
        <v>0</v>
      </c>
      <c r="H627" s="728" t="s">
        <v>5370</v>
      </c>
      <c r="I627" s="683">
        <v>217</v>
      </c>
      <c r="J627" s="608" t="s">
        <v>2875</v>
      </c>
      <c r="K627" s="447">
        <v>2234.4</v>
      </c>
      <c r="L627" s="761" t="s">
        <v>5373</v>
      </c>
      <c r="M627" s="1340" t="s">
        <v>5374</v>
      </c>
      <c r="N627" s="2055">
        <f>'Spis treści'!$D$69/100</f>
        <v>0</v>
      </c>
      <c r="O627" s="150">
        <v>83111000</v>
      </c>
      <c r="P627" s="6">
        <v>15.2</v>
      </c>
    </row>
    <row r="628" spans="1:17">
      <c r="A628" s="747" t="s">
        <v>630</v>
      </c>
      <c r="B628" s="343">
        <f>VLOOKUP($A628,'1.4. El. niskostopowe'!$A$4:$M$209,12,FALSE)</f>
        <v>99.512962962962959</v>
      </c>
      <c r="C628" s="343">
        <f>VLOOKUP($A628,'1.4. El. niskostopowe'!$A$4:$M$209,11,FALSE)</f>
        <v>537.37</v>
      </c>
      <c r="D628" s="343">
        <v>0</v>
      </c>
      <c r="E628" s="343">
        <v>99.512962962962959</v>
      </c>
      <c r="F628" s="343">
        <v>537.37</v>
      </c>
      <c r="G628" s="1030">
        <v>0</v>
      </c>
      <c r="H628" s="471" t="s">
        <v>2430</v>
      </c>
      <c r="I628" s="683">
        <v>217</v>
      </c>
      <c r="J628" s="608" t="s">
        <v>2874</v>
      </c>
      <c r="K628" s="447">
        <v>5.4</v>
      </c>
      <c r="L628" s="561" t="s">
        <v>2431</v>
      </c>
      <c r="M628" s="167" t="s">
        <v>2682</v>
      </c>
      <c r="N628" s="2055">
        <f>'Spis treści'!$D$69/100</f>
        <v>0</v>
      </c>
      <c r="O628" s="150">
        <v>83111000</v>
      </c>
      <c r="P628" s="6">
        <v>5.4</v>
      </c>
    </row>
    <row r="629" spans="1:17">
      <c r="A629" s="747" t="s">
        <v>631</v>
      </c>
      <c r="B629" s="343">
        <f>VLOOKUP($A629,'1.4. El. niskostopowe'!$A$4:$M$209,12,FALSE)</f>
        <v>55.118055555555571</v>
      </c>
      <c r="C629" s="343">
        <f>VLOOKUP($A629,'1.4. El. niskostopowe'!$A$4:$M$209,11,FALSE)</f>
        <v>529.13333333333344</v>
      </c>
      <c r="D629" s="343">
        <v>0</v>
      </c>
      <c r="E629" s="343">
        <v>55.118055555555571</v>
      </c>
      <c r="F629" s="343">
        <v>529.13333333333344</v>
      </c>
      <c r="G629" s="1030">
        <v>0</v>
      </c>
      <c r="H629" s="471" t="s">
        <v>2432</v>
      </c>
      <c r="I629" s="683">
        <v>217</v>
      </c>
      <c r="J629" s="608" t="s">
        <v>2874</v>
      </c>
      <c r="K629" s="447">
        <v>9.6</v>
      </c>
      <c r="L629" s="561" t="s">
        <v>2433</v>
      </c>
      <c r="M629" s="167" t="s">
        <v>2683</v>
      </c>
      <c r="N629" s="2055">
        <f>'Spis treści'!$D$69/100</f>
        <v>0</v>
      </c>
      <c r="O629" s="150">
        <v>83111000</v>
      </c>
      <c r="P629" s="6">
        <v>9.6</v>
      </c>
    </row>
    <row r="630" spans="1:17">
      <c r="A630" s="754" t="s">
        <v>5375</v>
      </c>
      <c r="B630" s="343">
        <f>VLOOKUP($A630,'1.4. El. niskostopowe'!$A$4:$M$209,12,FALSE)</f>
        <v>61.777847222222221</v>
      </c>
      <c r="C630" s="343">
        <f>VLOOKUP($A630,'1.4. El. niskostopowe'!$A$4:$M$209,11,FALSE)</f>
        <v>988.44555555555553</v>
      </c>
      <c r="D630" s="343">
        <v>0</v>
      </c>
      <c r="E630" s="343">
        <v>61.777847222222221</v>
      </c>
      <c r="F630" s="343">
        <v>988.44555555555553</v>
      </c>
      <c r="G630" s="1030">
        <v>0</v>
      </c>
      <c r="H630" s="728" t="s">
        <v>5376</v>
      </c>
      <c r="I630" s="683">
        <v>217</v>
      </c>
      <c r="J630" s="608" t="s">
        <v>5080</v>
      </c>
      <c r="K630" s="447">
        <v>16</v>
      </c>
      <c r="L630" s="761" t="s">
        <v>5377</v>
      </c>
      <c r="M630" s="1340" t="s">
        <v>5378</v>
      </c>
      <c r="N630" s="2055">
        <f>'Spis treści'!$D$69/100</f>
        <v>0</v>
      </c>
      <c r="O630" s="150">
        <v>83111000</v>
      </c>
      <c r="P630" s="6">
        <v>16</v>
      </c>
    </row>
    <row r="631" spans="1:17">
      <c r="A631" s="747" t="s">
        <v>4273</v>
      </c>
      <c r="B631" s="343">
        <f>VLOOKUP($A631,'1.4. El. niskostopowe'!$A$4:$M$209,12,FALSE)</f>
        <v>105.50185185185185</v>
      </c>
      <c r="C631" s="343">
        <f>VLOOKUP($A631,'1.4. El. niskostopowe'!$A$4:$M$209,11,FALSE)</f>
        <v>569.71</v>
      </c>
      <c r="D631" s="343">
        <v>0</v>
      </c>
      <c r="E631" s="343">
        <v>105.50185185185185</v>
      </c>
      <c r="F631" s="343">
        <v>569.71</v>
      </c>
      <c r="G631" s="1030">
        <v>0</v>
      </c>
      <c r="H631" s="471" t="s">
        <v>4286</v>
      </c>
      <c r="I631" s="683">
        <v>217</v>
      </c>
      <c r="J631" s="608" t="s">
        <v>2875</v>
      </c>
      <c r="K631" s="447">
        <v>955.80000000000007</v>
      </c>
      <c r="L631" s="561" t="s">
        <v>4289</v>
      </c>
      <c r="M631" s="683">
        <v>7330129124787</v>
      </c>
      <c r="N631" s="2055">
        <f>'Spis treści'!$D$69/100</f>
        <v>0</v>
      </c>
      <c r="O631" s="764">
        <v>83111000</v>
      </c>
      <c r="P631" s="6">
        <v>5.4</v>
      </c>
    </row>
    <row r="632" spans="1:17">
      <c r="A632" s="747" t="s">
        <v>4274</v>
      </c>
      <c r="B632" s="343">
        <f>VLOOKUP($A632,'1.4. El. niskostopowe'!$A$4:$M$209,12,FALSE)</f>
        <v>67.68202614379085</v>
      </c>
      <c r="C632" s="343">
        <f>VLOOKUP($A632,'1.4. El. niskostopowe'!$A$4:$M$209,11,FALSE)</f>
        <v>690.35666666666668</v>
      </c>
      <c r="D632" s="343">
        <v>0</v>
      </c>
      <c r="E632" s="343">
        <v>67.68202614379085</v>
      </c>
      <c r="F632" s="343">
        <v>690.35666666666668</v>
      </c>
      <c r="G632" s="1030">
        <v>0</v>
      </c>
      <c r="H632" s="471" t="s">
        <v>4287</v>
      </c>
      <c r="I632" s="683">
        <v>217</v>
      </c>
      <c r="J632" s="608" t="s">
        <v>2875</v>
      </c>
      <c r="K632" s="447">
        <v>2009.3999999999999</v>
      </c>
      <c r="L632" s="561" t="s">
        <v>4290</v>
      </c>
      <c r="M632" s="683">
        <v>7330129124800</v>
      </c>
      <c r="N632" s="2055">
        <f>'Spis treści'!$D$69/100</f>
        <v>0</v>
      </c>
      <c r="O632" s="764">
        <v>83111000</v>
      </c>
      <c r="P632" s="6">
        <v>10.199999999999999</v>
      </c>
    </row>
    <row r="633" spans="1:17">
      <c r="A633" s="747" t="s">
        <v>4275</v>
      </c>
      <c r="B633" s="343">
        <f>VLOOKUP($A633,'1.4. El. niskostopowe'!$A$4:$M$209,12,FALSE)</f>
        <v>64.395410628019306</v>
      </c>
      <c r="C633" s="343">
        <f>VLOOKUP($A633,'1.4. El. niskostopowe'!$A$4:$M$209,11,FALSE)</f>
        <v>888.65666666666652</v>
      </c>
      <c r="D633" s="343">
        <v>0</v>
      </c>
      <c r="E633" s="343">
        <v>64.395410628019306</v>
      </c>
      <c r="F633" s="343">
        <v>888.65666666666652</v>
      </c>
      <c r="G633" s="1030">
        <v>0</v>
      </c>
      <c r="H633" s="471" t="s">
        <v>4288</v>
      </c>
      <c r="I633" s="683">
        <v>217</v>
      </c>
      <c r="J633" s="608" t="s">
        <v>2875</v>
      </c>
      <c r="K633" s="447">
        <v>1504.2</v>
      </c>
      <c r="L633" s="561" t="s">
        <v>4291</v>
      </c>
      <c r="M633" s="683">
        <v>7330129124824</v>
      </c>
      <c r="N633" s="2055">
        <f>'Spis treści'!$D$69/100</f>
        <v>0</v>
      </c>
      <c r="O633" s="764">
        <v>83111000</v>
      </c>
      <c r="P633" s="6">
        <v>13.8</v>
      </c>
    </row>
    <row r="634" spans="1:17">
      <c r="A634" s="747" t="s">
        <v>632</v>
      </c>
      <c r="B634" s="343">
        <f>VLOOKUP($A634,'1.4. El. niskostopowe'!$A$4:$M$209,12,FALSE)</f>
        <v>150.66031746031746</v>
      </c>
      <c r="C634" s="343">
        <f>VLOOKUP($A634,'1.4. El. niskostopowe'!$A$4:$M$209,11,FALSE)</f>
        <v>949.16</v>
      </c>
      <c r="D634" s="343">
        <v>0</v>
      </c>
      <c r="E634" s="343">
        <v>150.66031746031746</v>
      </c>
      <c r="F634" s="343">
        <v>949.16</v>
      </c>
      <c r="G634" s="1030">
        <v>0</v>
      </c>
      <c r="H634" s="471" t="s">
        <v>2434</v>
      </c>
      <c r="I634" s="683">
        <v>217</v>
      </c>
      <c r="J634" s="608" t="s">
        <v>2874</v>
      </c>
      <c r="K634" s="447">
        <v>6.3</v>
      </c>
      <c r="L634" s="561" t="s">
        <v>2435</v>
      </c>
      <c r="M634" s="167" t="s">
        <v>2684</v>
      </c>
      <c r="N634" s="2055">
        <f>'Spis treści'!$D$69/100</f>
        <v>0</v>
      </c>
      <c r="O634" s="150">
        <v>83111000</v>
      </c>
      <c r="P634" s="6">
        <v>6.3</v>
      </c>
    </row>
    <row r="635" spans="1:17">
      <c r="A635" s="747" t="s">
        <v>633</v>
      </c>
      <c r="B635" s="343">
        <f>VLOOKUP($A635,'1.4. El. niskostopowe'!$A$4:$M$209,12,FALSE)</f>
        <v>96.757516339869298</v>
      </c>
      <c r="C635" s="343">
        <f>VLOOKUP($A635,'1.4. El. niskostopowe'!$A$4:$M$209,11,FALSE)</f>
        <v>986.92666666666673</v>
      </c>
      <c r="D635" s="343">
        <v>0</v>
      </c>
      <c r="E635" s="343">
        <v>96.757516339869298</v>
      </c>
      <c r="F635" s="343">
        <v>986.92666666666673</v>
      </c>
      <c r="G635" s="1030">
        <v>0</v>
      </c>
      <c r="H635" s="471" t="s">
        <v>2436</v>
      </c>
      <c r="I635" s="683">
        <v>217</v>
      </c>
      <c r="J635" s="608" t="s">
        <v>2874</v>
      </c>
      <c r="K635" s="447">
        <v>10.199999999999999</v>
      </c>
      <c r="L635" s="561" t="s">
        <v>2437</v>
      </c>
      <c r="M635" s="167" t="s">
        <v>2685</v>
      </c>
      <c r="N635" s="2055">
        <f>'Spis treści'!$D$69/100</f>
        <v>0</v>
      </c>
      <c r="O635" s="150">
        <v>83111000</v>
      </c>
      <c r="P635" s="6">
        <v>10.199999999999999</v>
      </c>
    </row>
    <row r="636" spans="1:17">
      <c r="A636" s="754" t="s">
        <v>5379</v>
      </c>
      <c r="B636" s="343">
        <f>VLOOKUP($A636,'1.4. El. niskostopowe'!$A$4:$M$209,12,FALSE)</f>
        <v>91.079861111111128</v>
      </c>
      <c r="C636" s="343">
        <f>VLOOKUP($A636,'1.4. El. niskostopowe'!$A$4:$M$209,11,FALSE)</f>
        <v>1311.5500000000002</v>
      </c>
      <c r="D636" s="343">
        <v>0</v>
      </c>
      <c r="E636" s="343">
        <v>91.079861111111128</v>
      </c>
      <c r="F636" s="343">
        <v>1311.5500000000002</v>
      </c>
      <c r="G636" s="1030">
        <v>0</v>
      </c>
      <c r="H636" s="728" t="s">
        <v>5380</v>
      </c>
      <c r="I636" s="683">
        <v>217</v>
      </c>
      <c r="J636" s="608" t="s">
        <v>2875</v>
      </c>
      <c r="K636" s="447">
        <v>2116.8000000000002</v>
      </c>
      <c r="L636" s="761" t="s">
        <v>5381</v>
      </c>
      <c r="M636" s="1340" t="s">
        <v>5382</v>
      </c>
      <c r="N636" s="2055">
        <f>'Spis treści'!$D$69/100</f>
        <v>0</v>
      </c>
      <c r="O636" s="150">
        <v>83111000</v>
      </c>
      <c r="P636" s="6">
        <v>14.4</v>
      </c>
    </row>
    <row r="637" spans="1:17" s="606" customFormat="1">
      <c r="A637" s="747" t="s">
        <v>634</v>
      </c>
      <c r="B637" s="343">
        <f>VLOOKUP($A637,'1.4. El. niskostopowe'!$A$4:$M$209,12,FALSE)</f>
        <v>77.663888888888877</v>
      </c>
      <c r="C637" s="343">
        <f>VLOOKUP($A637,'1.4. El. niskostopowe'!$A$4:$M$209,11,FALSE)</f>
        <v>559.17999999999995</v>
      </c>
      <c r="D637" s="343">
        <v>0</v>
      </c>
      <c r="E637" s="343">
        <v>77.663888888888877</v>
      </c>
      <c r="F637" s="343">
        <v>559.17999999999995</v>
      </c>
      <c r="G637" s="1030">
        <v>0</v>
      </c>
      <c r="H637" s="471" t="s">
        <v>2438</v>
      </c>
      <c r="I637" s="683">
        <v>217</v>
      </c>
      <c r="J637" s="608" t="s">
        <v>2875</v>
      </c>
      <c r="K637" s="447">
        <v>259.2</v>
      </c>
      <c r="L637" s="561" t="s">
        <v>2439</v>
      </c>
      <c r="M637" s="167" t="s">
        <v>2686</v>
      </c>
      <c r="N637" s="2055">
        <f>'Spis treści'!$D$69/100</f>
        <v>0</v>
      </c>
      <c r="O637" s="150">
        <v>83111000</v>
      </c>
      <c r="P637" s="6">
        <v>7.2</v>
      </c>
      <c r="Q637" s="167"/>
    </row>
    <row r="638" spans="1:17" s="606" customFormat="1">
      <c r="A638" s="747" t="s">
        <v>635</v>
      </c>
      <c r="B638" s="343">
        <f>VLOOKUP($A638,'1.4. El. niskostopowe'!$A$4:$M$209,12,FALSE)</f>
        <v>50.213888888888896</v>
      </c>
      <c r="C638" s="343">
        <f>VLOOKUP($A638,'1.4. El. niskostopowe'!$A$4:$M$209,11,FALSE)</f>
        <v>662.82333333333338</v>
      </c>
      <c r="D638" s="343">
        <v>0</v>
      </c>
      <c r="E638" s="343">
        <v>50.213888888888896</v>
      </c>
      <c r="F638" s="343">
        <v>662.82333333333338</v>
      </c>
      <c r="G638" s="1030">
        <v>0</v>
      </c>
      <c r="H638" s="471" t="s">
        <v>2440</v>
      </c>
      <c r="I638" s="683">
        <v>217</v>
      </c>
      <c r="J638" s="608" t="s">
        <v>2875</v>
      </c>
      <c r="K638" s="447">
        <v>475.2</v>
      </c>
      <c r="L638" s="561" t="s">
        <v>2441</v>
      </c>
      <c r="M638" s="167" t="s">
        <v>2687</v>
      </c>
      <c r="N638" s="2055">
        <f>'Spis treści'!$D$69/100</f>
        <v>0</v>
      </c>
      <c r="O638" s="150">
        <v>83111000</v>
      </c>
      <c r="P638" s="6">
        <v>13.2</v>
      </c>
      <c r="Q638" s="167"/>
    </row>
    <row r="639" spans="1:17" s="606" customFormat="1">
      <c r="A639" s="747" t="s">
        <v>636</v>
      </c>
      <c r="B639" s="343">
        <f>VLOOKUP($A639,'1.4. El. niskostopowe'!$A$4:$M$209,12,FALSE)</f>
        <v>43.621497584541061</v>
      </c>
      <c r="C639" s="343">
        <f>VLOOKUP($A639,'1.4. El. niskostopowe'!$A$4:$M$209,11,FALSE)</f>
        <v>601.97666666666669</v>
      </c>
      <c r="D639" s="343">
        <v>0</v>
      </c>
      <c r="E639" s="343">
        <v>43.621497584541061</v>
      </c>
      <c r="F639" s="343">
        <v>601.97666666666669</v>
      </c>
      <c r="G639" s="1030">
        <v>0</v>
      </c>
      <c r="H639" s="471" t="s">
        <v>2442</v>
      </c>
      <c r="I639" s="683">
        <v>217</v>
      </c>
      <c r="J639" s="608" t="s">
        <v>2875</v>
      </c>
      <c r="K639" s="447">
        <v>151.80000000000001</v>
      </c>
      <c r="L639" s="561" t="s">
        <v>2443</v>
      </c>
      <c r="M639" s="167" t="s">
        <v>2688</v>
      </c>
      <c r="N639" s="2055">
        <f>'Spis treści'!$D$69/100</f>
        <v>0</v>
      </c>
      <c r="O639" s="150">
        <v>83111000</v>
      </c>
      <c r="P639" s="6">
        <v>13.8</v>
      </c>
      <c r="Q639" s="167"/>
    </row>
    <row r="640" spans="1:17" s="606" customFormat="1">
      <c r="A640" s="747" t="s">
        <v>637</v>
      </c>
      <c r="B640" s="343">
        <f>VLOOKUP($A640,'1.4. El. niskostopowe'!$A$4:$M$209,12,FALSE)</f>
        <v>43.27542735042735</v>
      </c>
      <c r="C640" s="343">
        <f>VLOOKUP($A640,'1.4. El. niskostopowe'!$A$4:$M$209,11,FALSE)</f>
        <v>675.09666666666669</v>
      </c>
      <c r="D640" s="343">
        <v>0</v>
      </c>
      <c r="E640" s="343">
        <v>43.27542735042735</v>
      </c>
      <c r="F640" s="343">
        <v>675.09666666666669</v>
      </c>
      <c r="G640" s="1030">
        <v>0</v>
      </c>
      <c r="H640" s="471" t="s">
        <v>2444</v>
      </c>
      <c r="I640" s="683">
        <v>217</v>
      </c>
      <c r="J640" s="608" t="s">
        <v>2875</v>
      </c>
      <c r="K640" s="447">
        <v>655.19999999999993</v>
      </c>
      <c r="L640" s="561" t="s">
        <v>2445</v>
      </c>
      <c r="M640" s="167" t="s">
        <v>2689</v>
      </c>
      <c r="N640" s="2055">
        <f>'Spis treści'!$D$69/100</f>
        <v>0</v>
      </c>
      <c r="O640" s="150">
        <v>83111000</v>
      </c>
      <c r="P640" s="6">
        <v>15.6</v>
      </c>
      <c r="Q640" s="167"/>
    </row>
    <row r="641" spans="1:17" s="606" customFormat="1">
      <c r="A641" s="747">
        <v>2103253030</v>
      </c>
      <c r="B641" s="343">
        <f>VLOOKUP($A641,'1.3. El. do cięcia'!$A$4:$M$200,12,FALSE)</f>
        <v>51.626666666666665</v>
      </c>
      <c r="C641" s="343">
        <f>VLOOKUP($A641,'1.3. El. do cięcia'!$A$4:$M$200,11,FALSE)</f>
        <v>464.64</v>
      </c>
      <c r="D641" s="343">
        <v>0</v>
      </c>
      <c r="E641" s="343">
        <v>51.626666666666665</v>
      </c>
      <c r="F641" s="343">
        <v>464.64</v>
      </c>
      <c r="G641" s="1030">
        <v>0</v>
      </c>
      <c r="H641" s="471" t="s">
        <v>1667</v>
      </c>
      <c r="I641" s="683">
        <v>218</v>
      </c>
      <c r="J641" s="608" t="s">
        <v>2874</v>
      </c>
      <c r="K641" s="447">
        <v>9</v>
      </c>
      <c r="L641" s="561" t="s">
        <v>1668</v>
      </c>
      <c r="M641" s="167" t="s">
        <v>2508</v>
      </c>
      <c r="N641" s="2055">
        <f>'Spis treści'!$D$69/100</f>
        <v>0</v>
      </c>
      <c r="O641" s="150">
        <v>83111000</v>
      </c>
      <c r="P641" s="6">
        <v>9</v>
      </c>
      <c r="Q641" s="167"/>
    </row>
    <row r="642" spans="1:17">
      <c r="A642" s="747">
        <v>2103323020</v>
      </c>
      <c r="B642" s="343">
        <f>VLOOKUP($A642,'1.3. El. do cięcia'!$A$4:$M$200,12,FALSE)</f>
        <v>45.24126984126984</v>
      </c>
      <c r="C642" s="343">
        <f>VLOOKUP($A642,'1.3. El. do cięcia'!$A$4:$M$200,11,FALSE)</f>
        <v>475.0333333333333</v>
      </c>
      <c r="D642" s="343">
        <v>0</v>
      </c>
      <c r="E642" s="343">
        <v>45.24126984126984</v>
      </c>
      <c r="F642" s="343">
        <v>475.0333333333333</v>
      </c>
      <c r="G642" s="1030">
        <v>0</v>
      </c>
      <c r="H642" s="471" t="s">
        <v>1669</v>
      </c>
      <c r="I642" s="683">
        <v>218</v>
      </c>
      <c r="J642" s="608" t="s">
        <v>2874</v>
      </c>
      <c r="K642" s="447">
        <v>10.5</v>
      </c>
      <c r="L642" s="561" t="s">
        <v>1670</v>
      </c>
      <c r="M642" s="167" t="s">
        <v>2509</v>
      </c>
      <c r="N642" s="2055">
        <f>'Spis treści'!$D$69/100</f>
        <v>0</v>
      </c>
      <c r="O642" s="150">
        <v>83111000</v>
      </c>
      <c r="P642" s="6">
        <v>10.5</v>
      </c>
    </row>
    <row r="643" spans="1:17">
      <c r="A643" s="747">
        <v>2103403020</v>
      </c>
      <c r="B643" s="343">
        <f>VLOOKUP($A643,'1.3. El. do cięcia'!$A$4:$M$200,12,FALSE)</f>
        <v>44.641414141414138</v>
      </c>
      <c r="C643" s="343">
        <f>VLOOKUP($A643,'1.3. El. do cięcia'!$A$4:$M$200,11,FALSE)</f>
        <v>441.95</v>
      </c>
      <c r="D643" s="343">
        <v>0</v>
      </c>
      <c r="E643" s="343">
        <v>44.641414141414138</v>
      </c>
      <c r="F643" s="343">
        <v>441.95</v>
      </c>
      <c r="G643" s="1030">
        <v>0</v>
      </c>
      <c r="H643" s="471" t="s">
        <v>1671</v>
      </c>
      <c r="I643" s="683">
        <v>218</v>
      </c>
      <c r="J643" s="608" t="s">
        <v>2874</v>
      </c>
      <c r="K643" s="447">
        <v>9.9</v>
      </c>
      <c r="L643" s="561" t="s">
        <v>1672</v>
      </c>
      <c r="M643" s="167" t="s">
        <v>2510</v>
      </c>
      <c r="N643" s="2055">
        <f>'Spis treści'!$D$69/100</f>
        <v>0</v>
      </c>
      <c r="O643" s="150">
        <v>83111000</v>
      </c>
      <c r="P643" s="6">
        <v>9.9</v>
      </c>
    </row>
    <row r="644" spans="1:17">
      <c r="A644" s="747">
        <v>2103504020</v>
      </c>
      <c r="B644" s="343">
        <f>VLOOKUP($A644,'1.3. El. do cięcia'!$A$4:$M$200,12,FALSE)</f>
        <v>43.908268733850136</v>
      </c>
      <c r="C644" s="343">
        <f>VLOOKUP($A644,'1.3. El. do cięcia'!$A$4:$M$200,11,FALSE)</f>
        <v>566.41666666666674</v>
      </c>
      <c r="D644" s="343">
        <v>0</v>
      </c>
      <c r="E644" s="343">
        <v>43.908268733850136</v>
      </c>
      <c r="F644" s="343">
        <v>566.41666666666674</v>
      </c>
      <c r="G644" s="1030">
        <v>0</v>
      </c>
      <c r="H644" s="471" t="s">
        <v>1673</v>
      </c>
      <c r="I644" s="683">
        <v>218</v>
      </c>
      <c r="J644" s="608" t="s">
        <v>2874</v>
      </c>
      <c r="K644" s="447">
        <v>12.9</v>
      </c>
      <c r="L644" s="561" t="s">
        <v>1674</v>
      </c>
      <c r="M644" s="167" t="s">
        <v>2511</v>
      </c>
      <c r="N644" s="2055">
        <f>'Spis treści'!$D$69/100</f>
        <v>0</v>
      </c>
      <c r="O644" s="150">
        <v>83111000</v>
      </c>
      <c r="P644" s="6">
        <v>12.9</v>
      </c>
    </row>
    <row r="645" spans="1:17">
      <c r="A645" s="747">
        <v>8012324030</v>
      </c>
      <c r="B645" s="343">
        <f>VLOOKUP($A645,'1.7. El.do napawania'!$A$4:$M$196,11,FALSE)</f>
        <v>44.214484126984132</v>
      </c>
      <c r="C645" s="343">
        <f>VLOOKUP($A645,'1.7. El.do napawania'!$A$4:$M$196,10,FALSE)</f>
        <v>742.8033333333334</v>
      </c>
      <c r="D645" s="343">
        <v>0</v>
      </c>
      <c r="E645" s="343">
        <v>44.214484126984132</v>
      </c>
      <c r="F645" s="343">
        <v>742.8033333333334</v>
      </c>
      <c r="G645" s="1030">
        <v>0</v>
      </c>
      <c r="H645" s="471" t="s">
        <v>3184</v>
      </c>
      <c r="I645" s="683">
        <v>218</v>
      </c>
      <c r="J645" s="608" t="s">
        <v>2875</v>
      </c>
      <c r="K645" s="447">
        <v>369.6</v>
      </c>
      <c r="L645" s="562" t="s">
        <v>3315</v>
      </c>
      <c r="M645" s="561" t="s">
        <v>3316</v>
      </c>
      <c r="N645" s="2055">
        <f>'Spis treści'!$D$69/100</f>
        <v>0</v>
      </c>
      <c r="O645" s="765">
        <v>83111000</v>
      </c>
      <c r="P645" s="6">
        <v>16.8</v>
      </c>
    </row>
    <row r="646" spans="1:17">
      <c r="A646" s="747">
        <v>8012404020</v>
      </c>
      <c r="B646" s="343">
        <f>VLOOKUP($A646,'1.7. El.do napawania'!$A$4:$M$196,11,FALSE)</f>
        <v>45.18666666666666</v>
      </c>
      <c r="C646" s="343">
        <f>VLOOKUP($A646,'1.7. El.do napawania'!$A$4:$M$196,10,FALSE)</f>
        <v>813.3599999999999</v>
      </c>
      <c r="D646" s="343">
        <v>0</v>
      </c>
      <c r="E646" s="343">
        <v>45.18666666666666</v>
      </c>
      <c r="F646" s="343">
        <v>813.3599999999999</v>
      </c>
      <c r="G646" s="1030">
        <v>0</v>
      </c>
      <c r="H646" s="471" t="s">
        <v>3185</v>
      </c>
      <c r="I646" s="683">
        <v>218</v>
      </c>
      <c r="J646" s="608" t="s">
        <v>2875</v>
      </c>
      <c r="K646" s="447">
        <v>522</v>
      </c>
      <c r="L646" s="562" t="s">
        <v>3317</v>
      </c>
      <c r="M646" s="561" t="s">
        <v>3318</v>
      </c>
      <c r="N646" s="2055">
        <f>'Spis treści'!$D$69/100</f>
        <v>0</v>
      </c>
      <c r="O646" s="765">
        <v>83111000</v>
      </c>
      <c r="P646" s="6">
        <v>18</v>
      </c>
    </row>
    <row r="647" spans="1:17">
      <c r="A647" s="747">
        <v>8012504020</v>
      </c>
      <c r="B647" s="343">
        <f>VLOOKUP($A647,'1.7. El.do napawania'!$A$4:$M$196,11,FALSE)</f>
        <v>41.146953405017918</v>
      </c>
      <c r="C647" s="343">
        <f>VLOOKUP($A647,'1.7. El.do napawania'!$A$4:$M$196,10,FALSE)</f>
        <v>765.33333333333337</v>
      </c>
      <c r="D647" s="343">
        <v>0</v>
      </c>
      <c r="E647" s="343">
        <v>41.146953405017918</v>
      </c>
      <c r="F647" s="343">
        <v>765.33333333333337</v>
      </c>
      <c r="G647" s="1030">
        <v>0</v>
      </c>
      <c r="H647" s="471" t="s">
        <v>3186</v>
      </c>
      <c r="I647" s="683">
        <v>218</v>
      </c>
      <c r="J647" s="608" t="s">
        <v>2874</v>
      </c>
      <c r="K647" s="447">
        <v>18.600000000000001</v>
      </c>
      <c r="L647" s="562" t="s">
        <v>3319</v>
      </c>
      <c r="M647" s="561" t="s">
        <v>3320</v>
      </c>
      <c r="N647" s="2055">
        <f>'Spis treści'!$D$69/100</f>
        <v>0</v>
      </c>
      <c r="O647" s="765">
        <v>83111000</v>
      </c>
      <c r="P647" s="6">
        <v>18.600000000000001</v>
      </c>
    </row>
    <row r="648" spans="1:17">
      <c r="A648" s="747">
        <v>8013324030</v>
      </c>
      <c r="B648" s="343">
        <f>VLOOKUP($A648,'1.7. El.do napawania'!$A$4:$M$196,11,FALSE)</f>
        <v>66.964484126984118</v>
      </c>
      <c r="C648" s="343">
        <f>VLOOKUP($A648,'1.7. El.do napawania'!$A$4:$M$196,10,FALSE)</f>
        <v>1125.0033333333333</v>
      </c>
      <c r="D648" s="343">
        <v>0</v>
      </c>
      <c r="E648" s="343">
        <v>66.964484126984118</v>
      </c>
      <c r="F648" s="343">
        <v>1125.0033333333333</v>
      </c>
      <c r="G648" s="1030">
        <v>0</v>
      </c>
      <c r="H648" s="471" t="s">
        <v>3187</v>
      </c>
      <c r="I648" s="683">
        <v>218</v>
      </c>
      <c r="J648" s="608" t="s">
        <v>2875</v>
      </c>
      <c r="K648" s="447">
        <v>554.4</v>
      </c>
      <c r="L648" s="562" t="s">
        <v>3321</v>
      </c>
      <c r="M648" s="561" t="s">
        <v>3322</v>
      </c>
      <c r="N648" s="2055">
        <f>'Spis treści'!$D$69/100</f>
        <v>0</v>
      </c>
      <c r="O648" s="765">
        <v>83111000</v>
      </c>
      <c r="P648" s="6">
        <v>16.8</v>
      </c>
    </row>
    <row r="649" spans="1:17">
      <c r="A649" s="747">
        <v>8013404020</v>
      </c>
      <c r="B649" s="343">
        <f>VLOOKUP($A649,'1.7. El.do napawania'!$A$4:$M$196,11,FALSE)</f>
        <v>50.928282828282825</v>
      </c>
      <c r="C649" s="343">
        <f>VLOOKUP($A649,'1.7. El.do napawania'!$A$4:$M$196,10,FALSE)</f>
        <v>840.31666666666661</v>
      </c>
      <c r="D649" s="343">
        <v>0</v>
      </c>
      <c r="E649" s="343">
        <v>50.928282828282825</v>
      </c>
      <c r="F649" s="343">
        <v>840.31666666666661</v>
      </c>
      <c r="G649" s="1030">
        <v>0</v>
      </c>
      <c r="H649" s="471" t="s">
        <v>3188</v>
      </c>
      <c r="I649" s="683">
        <v>218</v>
      </c>
      <c r="J649" s="608" t="s">
        <v>2874</v>
      </c>
      <c r="K649" s="447">
        <v>16.5</v>
      </c>
      <c r="L649" s="562" t="s">
        <v>3323</v>
      </c>
      <c r="M649" s="561" t="s">
        <v>3324</v>
      </c>
      <c r="N649" s="2055">
        <f>'Spis treści'!$D$69/100</f>
        <v>0</v>
      </c>
      <c r="O649" s="765">
        <v>83111000</v>
      </c>
      <c r="P649" s="6">
        <v>16.5</v>
      </c>
    </row>
    <row r="650" spans="1:17">
      <c r="A650" s="747">
        <v>8013504020</v>
      </c>
      <c r="B650" s="343">
        <f>VLOOKUP($A650,'1.7. El.do napawania'!$A$4:$M$196,11,FALSE)</f>
        <v>44.436015325670503</v>
      </c>
      <c r="C650" s="343">
        <f>VLOOKUP($A650,'1.7. El.do napawania'!$A$4:$M$196,10,FALSE)</f>
        <v>773.18666666666672</v>
      </c>
      <c r="D650" s="343">
        <v>0</v>
      </c>
      <c r="E650" s="343">
        <v>44.436015325670503</v>
      </c>
      <c r="F650" s="343">
        <v>773.18666666666672</v>
      </c>
      <c r="G650" s="1030">
        <v>0</v>
      </c>
      <c r="H650" s="471" t="s">
        <v>3189</v>
      </c>
      <c r="I650" s="683">
        <v>218</v>
      </c>
      <c r="J650" s="608" t="s">
        <v>2874</v>
      </c>
      <c r="K650" s="447">
        <v>17.399999999999999</v>
      </c>
      <c r="L650" s="562" t="s">
        <v>3325</v>
      </c>
      <c r="M650" s="561" t="s">
        <v>3326</v>
      </c>
      <c r="N650" s="2055">
        <f>'Spis treści'!$D$69/100</f>
        <v>0</v>
      </c>
      <c r="O650" s="765">
        <v>83111000</v>
      </c>
      <c r="P650" s="6">
        <v>17.399999999999999</v>
      </c>
    </row>
    <row r="651" spans="1:17">
      <c r="A651" s="747">
        <v>8014324020</v>
      </c>
      <c r="B651" s="343">
        <f>VLOOKUP($A651,'1.7. El.do napawania'!$A$4:$M$196,11,FALSE)</f>
        <v>37.322222222222223</v>
      </c>
      <c r="C651" s="343">
        <f>VLOOKUP($A651,'1.7. El.do napawania'!$A$4:$M$196,10,FALSE)</f>
        <v>604.62</v>
      </c>
      <c r="D651" s="343">
        <v>0</v>
      </c>
      <c r="E651" s="343">
        <v>37.322222222222223</v>
      </c>
      <c r="F651" s="343">
        <v>604.62</v>
      </c>
      <c r="G651" s="1030">
        <v>0</v>
      </c>
      <c r="H651" s="471" t="s">
        <v>3173</v>
      </c>
      <c r="I651" s="683">
        <v>218</v>
      </c>
      <c r="J651" s="608" t="s">
        <v>2874</v>
      </c>
      <c r="K651" s="447">
        <v>16.2</v>
      </c>
      <c r="L651" s="562" t="s">
        <v>3309</v>
      </c>
      <c r="M651" s="561" t="s">
        <v>3310</v>
      </c>
      <c r="N651" s="2055">
        <f>'Spis treści'!$D$69/100</f>
        <v>0</v>
      </c>
      <c r="O651" s="765">
        <v>83111000</v>
      </c>
      <c r="P651" s="6">
        <v>16.2</v>
      </c>
    </row>
    <row r="652" spans="1:17">
      <c r="A652" s="747">
        <v>8014404020</v>
      </c>
      <c r="B652" s="343">
        <f>VLOOKUP($A652,'1.7. El.do napawania'!$A$4:$M$196,11,FALSE)</f>
        <v>31.877777777777776</v>
      </c>
      <c r="C652" s="343">
        <f>VLOOKUP($A652,'1.7. El.do napawania'!$A$4:$M$196,10,FALSE)</f>
        <v>516.41999999999996</v>
      </c>
      <c r="D652" s="343">
        <v>0</v>
      </c>
      <c r="E652" s="343">
        <v>31.877777777777776</v>
      </c>
      <c r="F652" s="343">
        <v>516.41999999999996</v>
      </c>
      <c r="G652" s="1030">
        <v>0</v>
      </c>
      <c r="H652" s="471" t="s">
        <v>3174</v>
      </c>
      <c r="I652" s="683">
        <v>218</v>
      </c>
      <c r="J652" s="608" t="s">
        <v>2874</v>
      </c>
      <c r="K652" s="447">
        <v>16.2</v>
      </c>
      <c r="L652" s="562" t="s">
        <v>3313</v>
      </c>
      <c r="M652" s="561" t="s">
        <v>3314</v>
      </c>
      <c r="N652" s="2055">
        <f>'Spis treści'!$D$69/100</f>
        <v>0</v>
      </c>
      <c r="O652" s="765">
        <v>83111000</v>
      </c>
      <c r="P652" s="6">
        <v>16.2</v>
      </c>
    </row>
    <row r="653" spans="1:17">
      <c r="A653" s="747">
        <v>8014504020</v>
      </c>
      <c r="B653" s="343">
        <f>VLOOKUP($A653,'1.7. El.do napawania'!$A$4:$M$196,11,FALSE)</f>
        <v>31.964484126984125</v>
      </c>
      <c r="C653" s="343">
        <f>VLOOKUP($A653,'1.7. El.do napawania'!$A$4:$M$196,10,FALSE)</f>
        <v>537.00333333333333</v>
      </c>
      <c r="D653" s="343">
        <v>0</v>
      </c>
      <c r="E653" s="343">
        <v>31.964484126984125</v>
      </c>
      <c r="F653" s="343">
        <v>537.00333333333333</v>
      </c>
      <c r="G653" s="1030">
        <v>0</v>
      </c>
      <c r="H653" s="471" t="s">
        <v>3175</v>
      </c>
      <c r="I653" s="683">
        <v>218</v>
      </c>
      <c r="J653" s="608" t="s">
        <v>2874</v>
      </c>
      <c r="K653" s="447">
        <v>16.8</v>
      </c>
      <c r="L653" s="562" t="s">
        <v>3311</v>
      </c>
      <c r="M653" s="561" t="s">
        <v>3312</v>
      </c>
      <c r="N653" s="2055">
        <f>'Spis treści'!$D$69/100</f>
        <v>0</v>
      </c>
      <c r="O653" s="765">
        <v>83111000</v>
      </c>
      <c r="P653" s="6">
        <v>16.8</v>
      </c>
    </row>
    <row r="654" spans="1:17">
      <c r="A654" s="747">
        <v>8016253030</v>
      </c>
      <c r="B654" s="343">
        <f>VLOOKUP($A654,'1.7. El.do napawania'!$A$4:$M$196,11,FALSE)</f>
        <v>65.403703703703698</v>
      </c>
      <c r="C654" s="343">
        <f>VLOOKUP($A654,'1.7. El.do napawania'!$A$4:$M$196,10,FALSE)</f>
        <v>706.36</v>
      </c>
      <c r="D654" s="343">
        <v>0</v>
      </c>
      <c r="E654" s="343">
        <v>65.403703703703698</v>
      </c>
      <c r="F654" s="343">
        <v>706.36</v>
      </c>
      <c r="G654" s="1030">
        <v>0</v>
      </c>
      <c r="H654" s="471" t="s">
        <v>3190</v>
      </c>
      <c r="I654" s="683">
        <v>218</v>
      </c>
      <c r="J654" s="608" t="s">
        <v>2874</v>
      </c>
      <c r="K654" s="447">
        <v>10.8</v>
      </c>
      <c r="L654" s="562" t="s">
        <v>3293</v>
      </c>
      <c r="M654" s="561" t="s">
        <v>3294</v>
      </c>
      <c r="N654" s="2055">
        <f>'Spis treści'!$D$69/100</f>
        <v>0</v>
      </c>
      <c r="O654" s="765">
        <v>83111000</v>
      </c>
      <c r="P654" s="6">
        <v>10.8</v>
      </c>
    </row>
    <row r="655" spans="1:17">
      <c r="A655" s="747">
        <v>8016324030</v>
      </c>
      <c r="B655" s="343">
        <f>VLOOKUP($A655,'1.7. El.do napawania'!$A$4:$M$196,11,FALSE)</f>
        <v>58.443236714975839</v>
      </c>
      <c r="C655" s="343">
        <f>VLOOKUP($A655,'1.7. El.do napawania'!$A$4:$M$196,10,FALSE)</f>
        <v>806.51666666666665</v>
      </c>
      <c r="D655" s="343">
        <v>0</v>
      </c>
      <c r="E655" s="343">
        <v>58.443236714975839</v>
      </c>
      <c r="F655" s="343">
        <v>806.51666666666665</v>
      </c>
      <c r="G655" s="1030">
        <v>0</v>
      </c>
      <c r="H655" s="471" t="s">
        <v>3191</v>
      </c>
      <c r="I655" s="683">
        <v>218</v>
      </c>
      <c r="J655" s="608" t="s">
        <v>2874</v>
      </c>
      <c r="K655" s="447">
        <v>13.8</v>
      </c>
      <c r="L655" s="562" t="s">
        <v>3295</v>
      </c>
      <c r="M655" s="561" t="s">
        <v>3296</v>
      </c>
      <c r="N655" s="2055">
        <f>'Spis treści'!$D$69/100</f>
        <v>0</v>
      </c>
      <c r="O655" s="765">
        <v>83111000</v>
      </c>
      <c r="P655" s="6">
        <v>13.8</v>
      </c>
    </row>
    <row r="656" spans="1:17">
      <c r="A656" s="747">
        <v>8016404020</v>
      </c>
      <c r="B656" s="343">
        <f>VLOOKUP($A656,'1.7. El.do napawania'!$A$4:$M$196,11,FALSE)</f>
        <v>50.353860640301313</v>
      </c>
      <c r="C656" s="343">
        <f>VLOOKUP($A656,'1.7. El.do napawania'!$A$4:$M$196,10,FALSE)</f>
        <v>891.26333333333321</v>
      </c>
      <c r="D656" s="343">
        <v>0</v>
      </c>
      <c r="E656" s="343">
        <v>50.353860640301313</v>
      </c>
      <c r="F656" s="343">
        <v>891.26333333333321</v>
      </c>
      <c r="G656" s="1030">
        <v>0</v>
      </c>
      <c r="H656" s="471" t="s">
        <v>3192</v>
      </c>
      <c r="I656" s="683">
        <v>218</v>
      </c>
      <c r="J656" s="608" t="s">
        <v>2874</v>
      </c>
      <c r="K656" s="447">
        <v>17.7</v>
      </c>
      <c r="L656" s="562" t="s">
        <v>3297</v>
      </c>
      <c r="M656" s="561" t="s">
        <v>3298</v>
      </c>
      <c r="N656" s="2055">
        <f>'Spis treści'!$D$69/100</f>
        <v>0</v>
      </c>
      <c r="O656" s="765">
        <v>83111000</v>
      </c>
      <c r="P656" s="6">
        <v>17.7</v>
      </c>
    </row>
    <row r="657" spans="1:16">
      <c r="A657" s="747">
        <v>8016504020</v>
      </c>
      <c r="B657" s="343">
        <f>VLOOKUP($A657,'1.7. El.do napawania'!$A$4:$M$196,11,FALSE)</f>
        <v>45.767171717171706</v>
      </c>
      <c r="C657" s="343">
        <f>VLOOKUP($A657,'1.7. El.do napawania'!$A$4:$M$196,10,FALSE)</f>
        <v>906.18999999999983</v>
      </c>
      <c r="D657" s="343">
        <v>0</v>
      </c>
      <c r="E657" s="343">
        <v>45.767171717171706</v>
      </c>
      <c r="F657" s="343">
        <v>906.18999999999983</v>
      </c>
      <c r="G657" s="1030">
        <v>0</v>
      </c>
      <c r="H657" s="471" t="s">
        <v>3193</v>
      </c>
      <c r="I657" s="683">
        <v>218</v>
      </c>
      <c r="J657" s="608" t="s">
        <v>2875</v>
      </c>
      <c r="K657" s="447">
        <v>455.40000000000003</v>
      </c>
      <c r="L657" s="562" t="s">
        <v>3300</v>
      </c>
      <c r="M657" s="561" t="s">
        <v>3299</v>
      </c>
      <c r="N657" s="2055">
        <f>'Spis treści'!$D$69/100</f>
        <v>0</v>
      </c>
      <c r="O657" s="765">
        <v>83111000</v>
      </c>
      <c r="P657" s="6">
        <v>19.8</v>
      </c>
    </row>
    <row r="658" spans="1:16">
      <c r="A658" s="747">
        <v>8017324020</v>
      </c>
      <c r="B658" s="343">
        <f>VLOOKUP($A658,'1.7. El.do napawania'!$A$4:$M$196,11,FALSE)</f>
        <v>35.838574423480075</v>
      </c>
      <c r="C658" s="343">
        <f>VLOOKUP($A658,'1.7. El.do napawania'!$A$4:$M$196,10,FALSE)</f>
        <v>569.83333333333326</v>
      </c>
      <c r="D658" s="343">
        <v>0</v>
      </c>
      <c r="E658" s="343">
        <v>35.838574423480075</v>
      </c>
      <c r="F658" s="343">
        <v>569.83333333333326</v>
      </c>
      <c r="G658" s="1030">
        <v>0</v>
      </c>
      <c r="H658" s="471" t="s">
        <v>3176</v>
      </c>
      <c r="I658" s="683">
        <v>218</v>
      </c>
      <c r="J658" s="608" t="s">
        <v>2874</v>
      </c>
      <c r="K658" s="447">
        <v>15.9</v>
      </c>
      <c r="L658" s="562" t="s">
        <v>3301</v>
      </c>
      <c r="M658" s="561" t="s">
        <v>3302</v>
      </c>
      <c r="N658" s="2055">
        <f>'Spis treści'!$D$69/100</f>
        <v>0</v>
      </c>
      <c r="O658" s="765">
        <v>83111000</v>
      </c>
      <c r="P658" s="6">
        <v>15.9</v>
      </c>
    </row>
    <row r="659" spans="1:16">
      <c r="A659" s="747">
        <v>8017404020</v>
      </c>
      <c r="B659" s="343">
        <f>VLOOKUP($A659,'1.7. El.do napawania'!$A$4:$M$196,11,FALSE)</f>
        <v>33.669658119658123</v>
      </c>
      <c r="C659" s="343">
        <f>VLOOKUP($A659,'1.7. El.do napawania'!$A$4:$M$196,10,FALSE)</f>
        <v>525.24666666666667</v>
      </c>
      <c r="D659" s="343">
        <v>0</v>
      </c>
      <c r="E659" s="343">
        <v>33.669658119658123</v>
      </c>
      <c r="F659" s="343">
        <v>525.24666666666667</v>
      </c>
      <c r="G659" s="1030">
        <v>0</v>
      </c>
      <c r="H659" s="471" t="s">
        <v>3177</v>
      </c>
      <c r="I659" s="683">
        <v>218</v>
      </c>
      <c r="J659" s="608" t="s">
        <v>2874</v>
      </c>
      <c r="K659" s="447">
        <v>15.6</v>
      </c>
      <c r="L659" s="562" t="s">
        <v>3303</v>
      </c>
      <c r="M659" s="561" t="s">
        <v>3304</v>
      </c>
      <c r="N659" s="2055">
        <f>'Spis treści'!$D$69/100</f>
        <v>0</v>
      </c>
      <c r="O659" s="765">
        <v>83111000</v>
      </c>
      <c r="P659" s="6">
        <v>15.6</v>
      </c>
    </row>
    <row r="660" spans="1:16">
      <c r="A660" s="747">
        <v>8017504020</v>
      </c>
      <c r="B660" s="343">
        <f>VLOOKUP($A660,'1.7. El.do napawania'!$A$4:$M$196,11,FALSE)</f>
        <v>32.547817460317461</v>
      </c>
      <c r="C660" s="343">
        <f>VLOOKUP($A660,'1.7. El.do napawania'!$A$4:$M$196,10,FALSE)</f>
        <v>546.8033333333334</v>
      </c>
      <c r="D660" s="343">
        <v>0</v>
      </c>
      <c r="E660" s="343">
        <v>32.547817460317461</v>
      </c>
      <c r="F660" s="343">
        <v>546.8033333333334</v>
      </c>
      <c r="G660" s="1030">
        <v>0</v>
      </c>
      <c r="H660" s="471" t="s">
        <v>3178</v>
      </c>
      <c r="I660" s="683">
        <v>218</v>
      </c>
      <c r="J660" s="608" t="s">
        <v>2874</v>
      </c>
      <c r="K660" s="447">
        <v>16.8</v>
      </c>
      <c r="L660" s="562" t="s">
        <v>3305</v>
      </c>
      <c r="M660" s="561" t="s">
        <v>3306</v>
      </c>
      <c r="N660" s="2055">
        <f>'Spis treści'!$D$69/100</f>
        <v>0</v>
      </c>
      <c r="O660" s="765">
        <v>83111000</v>
      </c>
      <c r="P660" s="6">
        <v>16.8</v>
      </c>
    </row>
    <row r="661" spans="1:16">
      <c r="A661" s="747">
        <v>8017604020</v>
      </c>
      <c r="B661" s="343">
        <f>VLOOKUP($A661,'1.7. El.do napawania'!$A$4:$M$196,11,FALSE)</f>
        <v>33.704040404040406</v>
      </c>
      <c r="C661" s="343">
        <f>VLOOKUP($A661,'1.7. El.do napawania'!$A$4:$M$196,10,FALSE)</f>
        <v>556.11666666666667</v>
      </c>
      <c r="D661" s="343">
        <v>0</v>
      </c>
      <c r="E661" s="343">
        <v>33.704040404040406</v>
      </c>
      <c r="F661" s="343">
        <v>556.11666666666667</v>
      </c>
      <c r="G661" s="1030">
        <v>0</v>
      </c>
      <c r="H661" s="471" t="s">
        <v>3179</v>
      </c>
      <c r="I661" s="683">
        <v>218</v>
      </c>
      <c r="J661" s="608" t="s">
        <v>2874</v>
      </c>
      <c r="K661" s="447">
        <v>16.5</v>
      </c>
      <c r="L661" s="562" t="s">
        <v>3307</v>
      </c>
      <c r="M661" s="561" t="s">
        <v>3308</v>
      </c>
      <c r="N661" s="2055">
        <f>'Spis treści'!$D$69/100</f>
        <v>0</v>
      </c>
      <c r="O661" s="765">
        <v>83111000</v>
      </c>
      <c r="P661" s="6">
        <v>16.5</v>
      </c>
    </row>
    <row r="662" spans="1:16">
      <c r="A662" s="747">
        <v>8328253030</v>
      </c>
      <c r="B662" s="343">
        <f>VLOOKUP($A662,'1.7. El.do napawania'!$A$4:$M$196,11,FALSE)</f>
        <v>68.062962962962956</v>
      </c>
      <c r="C662" s="343">
        <f>VLOOKUP($A662,'1.7. El.do napawania'!$A$4:$M$196,10,FALSE)</f>
        <v>735.08</v>
      </c>
      <c r="D662" s="343">
        <v>0</v>
      </c>
      <c r="E662" s="343">
        <v>68.062962962962956</v>
      </c>
      <c r="F662" s="343">
        <v>735.08</v>
      </c>
      <c r="G662" s="1030">
        <v>0</v>
      </c>
      <c r="H662" s="471" t="s">
        <v>3180</v>
      </c>
      <c r="I662" s="683">
        <v>218</v>
      </c>
      <c r="J662" s="608" t="s">
        <v>2874</v>
      </c>
      <c r="K662" s="447">
        <v>10.8</v>
      </c>
      <c r="L662" s="561" t="s">
        <v>1805</v>
      </c>
      <c r="M662" s="167" t="s">
        <v>2553</v>
      </c>
      <c r="N662" s="2055">
        <f>'Spis treści'!$D$69/100</f>
        <v>0</v>
      </c>
      <c r="O662" s="150">
        <v>83111000</v>
      </c>
      <c r="P662" s="6">
        <v>10.8</v>
      </c>
    </row>
    <row r="663" spans="1:16">
      <c r="A663" s="747">
        <v>8328324030</v>
      </c>
      <c r="B663" s="343">
        <f>VLOOKUP($A663,'1.7. El.do napawania'!$A$4:$M$196,11,FALSE)</f>
        <v>47.715555555555547</v>
      </c>
      <c r="C663" s="343">
        <f>VLOOKUP($A663,'1.7. El.do napawania'!$A$4:$M$196,10,FALSE)</f>
        <v>715.73333333333323</v>
      </c>
      <c r="D663" s="343">
        <v>0</v>
      </c>
      <c r="E663" s="343">
        <v>47.715555555555547</v>
      </c>
      <c r="F663" s="343">
        <v>715.73333333333323</v>
      </c>
      <c r="G663" s="1030">
        <v>0</v>
      </c>
      <c r="H663" s="471" t="s">
        <v>3181</v>
      </c>
      <c r="I663" s="683">
        <v>218</v>
      </c>
      <c r="J663" s="608" t="s">
        <v>2874</v>
      </c>
      <c r="K663" s="447">
        <v>15</v>
      </c>
      <c r="L663" s="561" t="s">
        <v>1806</v>
      </c>
      <c r="M663" s="167" t="s">
        <v>2554</v>
      </c>
      <c r="N663" s="2055">
        <f>'Spis treści'!$D$69/100</f>
        <v>0</v>
      </c>
      <c r="O663" s="150">
        <v>83111000</v>
      </c>
      <c r="P663" s="6">
        <v>15</v>
      </c>
    </row>
    <row r="664" spans="1:16">
      <c r="A664" s="747">
        <v>8328404020</v>
      </c>
      <c r="B664" s="343">
        <f>VLOOKUP($A664,'1.7. El.do napawania'!$A$4:$M$196,11,FALSE)</f>
        <v>42.407602339181281</v>
      </c>
      <c r="C664" s="343">
        <f>VLOOKUP($A664,'1.7. El.do napawania'!$A$4:$M$196,10,FALSE)</f>
        <v>725.17</v>
      </c>
      <c r="D664" s="343">
        <v>0</v>
      </c>
      <c r="E664" s="343">
        <v>42.407602339181281</v>
      </c>
      <c r="F664" s="343">
        <v>725.17</v>
      </c>
      <c r="G664" s="1030">
        <v>0</v>
      </c>
      <c r="H664" s="471" t="s">
        <v>3182</v>
      </c>
      <c r="I664" s="683">
        <v>218</v>
      </c>
      <c r="J664" s="608" t="s">
        <v>2874</v>
      </c>
      <c r="K664" s="447">
        <v>17.100000000000001</v>
      </c>
      <c r="L664" s="561" t="s">
        <v>1807</v>
      </c>
      <c r="M664" s="167" t="s">
        <v>2555</v>
      </c>
      <c r="N664" s="2055">
        <f>'Spis treści'!$D$69/100</f>
        <v>0</v>
      </c>
      <c r="O664" s="150">
        <v>83111000</v>
      </c>
      <c r="P664" s="6">
        <v>17.100000000000001</v>
      </c>
    </row>
    <row r="665" spans="1:16">
      <c r="A665" s="747">
        <v>8328504020</v>
      </c>
      <c r="B665" s="343">
        <f>VLOOKUP($A665,'1.7. El.do napawania'!$A$4:$M$196,11,FALSE)</f>
        <v>41.227394636015333</v>
      </c>
      <c r="C665" s="343">
        <f>VLOOKUP($A665,'1.7. El.do napawania'!$A$4:$M$196,10,FALSE)</f>
        <v>717.3566666666668</v>
      </c>
      <c r="D665" s="343">
        <v>0</v>
      </c>
      <c r="E665" s="343">
        <v>41.227394636015333</v>
      </c>
      <c r="F665" s="343">
        <v>717.3566666666668</v>
      </c>
      <c r="G665" s="1030">
        <v>0</v>
      </c>
      <c r="H665" s="471" t="s">
        <v>3183</v>
      </c>
      <c r="I665" s="683">
        <v>218</v>
      </c>
      <c r="J665" s="608" t="s">
        <v>2874</v>
      </c>
      <c r="K665" s="447">
        <v>17.399999999999999</v>
      </c>
      <c r="L665" s="561" t="s">
        <v>1808</v>
      </c>
      <c r="M665" s="167" t="s">
        <v>2556</v>
      </c>
      <c r="N665" s="2055">
        <f>'Spis treści'!$D$69/100</f>
        <v>0</v>
      </c>
      <c r="O665" s="150">
        <v>83111000</v>
      </c>
      <c r="P665" s="6">
        <v>17.399999999999999</v>
      </c>
    </row>
    <row r="666" spans="1:16">
      <c r="A666" s="747">
        <v>8329324030</v>
      </c>
      <c r="B666" s="343">
        <f>VLOOKUP($A666,'1.7. El.do napawania'!$A$4:$M$196,11,FALSE)</f>
        <v>51.93888888888889</v>
      </c>
      <c r="C666" s="343">
        <f>VLOOKUP($A666,'1.7. El.do napawania'!$A$4:$M$196,10,FALSE)</f>
        <v>747.92000000000007</v>
      </c>
      <c r="D666" s="343">
        <v>0</v>
      </c>
      <c r="E666" s="343">
        <v>51.93888888888889</v>
      </c>
      <c r="F666" s="343">
        <v>747.92000000000007</v>
      </c>
      <c r="G666" s="1030">
        <v>0</v>
      </c>
      <c r="H666" s="471" t="s">
        <v>3415</v>
      </c>
      <c r="I666" s="683">
        <v>218</v>
      </c>
      <c r="J666" s="608" t="s">
        <v>2875</v>
      </c>
      <c r="K666" s="447">
        <v>345.6</v>
      </c>
      <c r="L666" s="561" t="s">
        <v>3418</v>
      </c>
      <c r="M666" s="561" t="s">
        <v>3419</v>
      </c>
      <c r="N666" s="2055">
        <f>'Spis treści'!$D$69/100</f>
        <v>0</v>
      </c>
      <c r="O666" s="765">
        <v>83111000</v>
      </c>
      <c r="P666" s="6">
        <v>14.4</v>
      </c>
    </row>
    <row r="667" spans="1:16">
      <c r="A667" s="747">
        <v>8329404020</v>
      </c>
      <c r="B667" s="343">
        <f>VLOOKUP($A667,'1.7. El.do napawania'!$A$4:$M$196,11,FALSE)</f>
        <v>51.194636015325678</v>
      </c>
      <c r="C667" s="343">
        <f>VLOOKUP($A667,'1.7. El.do napawania'!$A$4:$M$196,10,FALSE)</f>
        <v>890.78666666666675</v>
      </c>
      <c r="D667" s="343">
        <v>0</v>
      </c>
      <c r="E667" s="343">
        <v>51.194636015325678</v>
      </c>
      <c r="F667" s="343">
        <v>890.78666666666675</v>
      </c>
      <c r="G667" s="1030">
        <v>0</v>
      </c>
      <c r="H667" s="471" t="s">
        <v>3416</v>
      </c>
      <c r="I667" s="683">
        <v>218</v>
      </c>
      <c r="J667" s="608" t="s">
        <v>2875</v>
      </c>
      <c r="K667" s="447">
        <v>348</v>
      </c>
      <c r="L667" s="562" t="s">
        <v>3420</v>
      </c>
      <c r="M667" s="561" t="s">
        <v>3421</v>
      </c>
      <c r="N667" s="2055">
        <f>'Spis treści'!$D$69/100</f>
        <v>0</v>
      </c>
      <c r="O667" s="765">
        <v>83111000</v>
      </c>
      <c r="P667" s="6">
        <v>17.399999999999999</v>
      </c>
    </row>
    <row r="668" spans="1:16">
      <c r="A668" s="747">
        <v>8329504020</v>
      </c>
      <c r="B668" s="343">
        <f>VLOOKUP($A668,'1.7. El.do napawania'!$A$4:$M$196,11,FALSE)</f>
        <v>47.958585858585863</v>
      </c>
      <c r="C668" s="343">
        <f>VLOOKUP($A668,'1.7. El.do napawania'!$A$4:$M$196,10,FALSE)</f>
        <v>791.31666666666672</v>
      </c>
      <c r="D668" s="343">
        <v>0</v>
      </c>
      <c r="E668" s="343">
        <v>47.958585858585863</v>
      </c>
      <c r="F668" s="343">
        <v>791.31666666666672</v>
      </c>
      <c r="G668" s="1030">
        <v>0</v>
      </c>
      <c r="H668" s="471" t="s">
        <v>3417</v>
      </c>
      <c r="I668" s="683">
        <v>218</v>
      </c>
      <c r="J668" s="608" t="s">
        <v>2874</v>
      </c>
      <c r="K668" s="447">
        <v>16.5</v>
      </c>
      <c r="L668" s="561" t="s">
        <v>3422</v>
      </c>
      <c r="M668" s="561" t="s">
        <v>3423</v>
      </c>
      <c r="N668" s="2055">
        <f>'Spis treści'!$D$69/100</f>
        <v>0</v>
      </c>
      <c r="O668" s="765">
        <v>83111000</v>
      </c>
      <c r="P668" s="6">
        <v>16.5</v>
      </c>
    </row>
    <row r="669" spans="1:16">
      <c r="A669" s="747">
        <v>8350253030</v>
      </c>
      <c r="B669" s="343">
        <f>VLOOKUP($A669,'1.7. El.do napawania'!$A$4:$M$196,11,FALSE)</f>
        <v>78.223148148148155</v>
      </c>
      <c r="C669" s="343">
        <f>VLOOKUP($A669,'1.7. El.do napawania'!$A$4:$M$196,10,FALSE)</f>
        <v>844.81000000000006</v>
      </c>
      <c r="D669" s="343">
        <v>0</v>
      </c>
      <c r="E669" s="343">
        <v>78.223148148148155</v>
      </c>
      <c r="F669" s="343">
        <v>844.81000000000006</v>
      </c>
      <c r="G669" s="1030">
        <v>0</v>
      </c>
      <c r="H669" s="471" t="s">
        <v>3194</v>
      </c>
      <c r="I669" s="683">
        <v>218</v>
      </c>
      <c r="J669" s="608" t="s">
        <v>2874</v>
      </c>
      <c r="K669" s="447">
        <v>10.8</v>
      </c>
      <c r="L669" s="561" t="s">
        <v>2847</v>
      </c>
      <c r="M669" s="167" t="s">
        <v>2848</v>
      </c>
      <c r="N669" s="2055">
        <f>'Spis treści'!$D$69/100</f>
        <v>0</v>
      </c>
      <c r="O669" s="150">
        <v>83111000</v>
      </c>
      <c r="P669" s="6">
        <v>10.8</v>
      </c>
    </row>
    <row r="670" spans="1:16">
      <c r="A670" s="747">
        <v>8350323030</v>
      </c>
      <c r="B670" s="343">
        <f>VLOOKUP($A670,'1.7. El.do napawania'!$A$4:$M$196,11,FALSE)</f>
        <v>58.512962962962952</v>
      </c>
      <c r="C670" s="343">
        <f>VLOOKUP($A670,'1.7. El.do napawania'!$A$4:$M$196,10,FALSE)</f>
        <v>631.93999999999994</v>
      </c>
      <c r="D670" s="343">
        <v>0</v>
      </c>
      <c r="E670" s="343">
        <v>58.512962962962952</v>
      </c>
      <c r="F670" s="343">
        <v>631.93999999999994</v>
      </c>
      <c r="G670" s="1030">
        <v>0</v>
      </c>
      <c r="H670" s="471" t="s">
        <v>3195</v>
      </c>
      <c r="I670" s="683">
        <v>218</v>
      </c>
      <c r="J670" s="608" t="s">
        <v>2874</v>
      </c>
      <c r="K670" s="447">
        <v>10.8</v>
      </c>
      <c r="L670" s="561" t="s">
        <v>2849</v>
      </c>
      <c r="M670" s="167" t="s">
        <v>2850</v>
      </c>
      <c r="N670" s="2055">
        <f>'Spis treści'!$D$69/100</f>
        <v>0</v>
      </c>
      <c r="O670" s="150">
        <v>83111000</v>
      </c>
      <c r="P670" s="6">
        <v>10.8</v>
      </c>
    </row>
    <row r="671" spans="1:16">
      <c r="A671" s="747">
        <v>8350404020</v>
      </c>
      <c r="B671" s="343">
        <f>VLOOKUP($A671,'1.7. El.do napawania'!$A$4:$M$196,11,FALSE)</f>
        <v>48.875845410628017</v>
      </c>
      <c r="C671" s="343">
        <f>VLOOKUP($A671,'1.7. El.do napawania'!$A$4:$M$196,10,FALSE)</f>
        <v>674.48666666666668</v>
      </c>
      <c r="D671" s="343">
        <v>0</v>
      </c>
      <c r="E671" s="343">
        <v>48.875845410628017</v>
      </c>
      <c r="F671" s="343">
        <v>674.48666666666668</v>
      </c>
      <c r="G671" s="1030">
        <v>0</v>
      </c>
      <c r="H671" s="471" t="s">
        <v>3196</v>
      </c>
      <c r="I671" s="683">
        <v>218</v>
      </c>
      <c r="J671" s="608" t="s">
        <v>2874</v>
      </c>
      <c r="K671" s="447">
        <v>13.8</v>
      </c>
      <c r="L671" s="561" t="s">
        <v>2851</v>
      </c>
      <c r="M671" s="167" t="s">
        <v>2852</v>
      </c>
      <c r="N671" s="2055">
        <f>'Spis treści'!$D$69/100</f>
        <v>0</v>
      </c>
      <c r="O671" s="150">
        <v>83111000</v>
      </c>
      <c r="P671" s="6">
        <v>13.8</v>
      </c>
    </row>
    <row r="672" spans="1:16">
      <c r="A672" s="747">
        <v>8350504020</v>
      </c>
      <c r="B672" s="343">
        <f>VLOOKUP($A672,'1.7. El.do napawania'!$A$4:$M$196,11,FALSE)</f>
        <v>55.148463356973998</v>
      </c>
      <c r="C672" s="343">
        <f>VLOOKUP($A672,'1.7. El.do napawania'!$A$4:$M$196,10,FALSE)</f>
        <v>777.59333333333336</v>
      </c>
      <c r="D672" s="343">
        <v>0</v>
      </c>
      <c r="E672" s="343">
        <v>55.148463356973998</v>
      </c>
      <c r="F672" s="343">
        <v>777.59333333333336</v>
      </c>
      <c r="G672" s="1030">
        <v>0</v>
      </c>
      <c r="H672" s="471" t="s">
        <v>3197</v>
      </c>
      <c r="I672" s="683">
        <v>218</v>
      </c>
      <c r="J672" s="608" t="s">
        <v>2875</v>
      </c>
      <c r="K672" s="447">
        <v>423</v>
      </c>
      <c r="L672" s="561" t="s">
        <v>1809</v>
      </c>
      <c r="M672" s="167" t="s">
        <v>2557</v>
      </c>
      <c r="N672" s="2055">
        <f>'Spis treści'!$D$69/100</f>
        <v>0</v>
      </c>
      <c r="O672" s="150">
        <v>83111000</v>
      </c>
      <c r="P672" s="6">
        <v>14.1</v>
      </c>
    </row>
    <row r="673" spans="1:16">
      <c r="A673" s="747">
        <v>8365324030</v>
      </c>
      <c r="B673" s="343">
        <f>VLOOKUP($A673,'1.7. El.do napawania'!$A$4:$M$196,11,FALSE)</f>
        <v>61.93888888888889</v>
      </c>
      <c r="C673" s="343">
        <f>VLOOKUP($A673,'1.7. El.do napawania'!$A$4:$M$196,10,FALSE)</f>
        <v>966.24666666666667</v>
      </c>
      <c r="D673" s="343">
        <v>0</v>
      </c>
      <c r="E673" s="343">
        <v>61.93888888888889</v>
      </c>
      <c r="F673" s="343">
        <v>966.24666666666667</v>
      </c>
      <c r="G673" s="1030">
        <v>0</v>
      </c>
      <c r="H673" s="556" t="s">
        <v>3440</v>
      </c>
      <c r="I673" s="683">
        <v>218</v>
      </c>
      <c r="J673" s="608" t="s">
        <v>2874</v>
      </c>
      <c r="K673" s="447">
        <v>15.6</v>
      </c>
      <c r="L673" s="562" t="s">
        <v>3442</v>
      </c>
      <c r="M673" s="562" t="s">
        <v>3443</v>
      </c>
      <c r="N673" s="2055">
        <f>'Spis treści'!$D$69/100</f>
        <v>0</v>
      </c>
      <c r="O673" s="765">
        <v>83111000</v>
      </c>
      <c r="P673" s="6">
        <v>15.6</v>
      </c>
    </row>
    <row r="674" spans="1:16">
      <c r="A674" s="747">
        <v>8365404020</v>
      </c>
      <c r="B674" s="343">
        <f>VLOOKUP($A674,'1.7. El.do napawania'!$A$4:$M$196,11,FALSE)</f>
        <v>56.464484126984125</v>
      </c>
      <c r="C674" s="343">
        <f>VLOOKUP($A674,'1.7. El.do napawania'!$A$4:$M$196,10,FALSE)</f>
        <v>948.60333333333335</v>
      </c>
      <c r="D674" s="343">
        <v>0</v>
      </c>
      <c r="E674" s="343">
        <v>56.464484126984125</v>
      </c>
      <c r="F674" s="343">
        <v>948.60333333333335</v>
      </c>
      <c r="G674" s="1030">
        <v>0</v>
      </c>
      <c r="H674" s="556" t="s">
        <v>3441</v>
      </c>
      <c r="I674" s="683">
        <v>218</v>
      </c>
      <c r="J674" s="608" t="s">
        <v>2874</v>
      </c>
      <c r="K674" s="447">
        <v>16.8</v>
      </c>
      <c r="L674" s="562" t="s">
        <v>3444</v>
      </c>
      <c r="M674" s="561" t="s">
        <v>3445</v>
      </c>
      <c r="N674" s="2055">
        <f>'Spis treści'!$D$69/100</f>
        <v>0</v>
      </c>
      <c r="O674" s="765">
        <v>83111000</v>
      </c>
      <c r="P674" s="6">
        <v>16.8</v>
      </c>
    </row>
    <row r="675" spans="1:16">
      <c r="A675" s="747">
        <v>8458253030</v>
      </c>
      <c r="B675" s="343">
        <f>VLOOKUP($A675,'1.7. El.do napawania'!$A$4:$M$196,11,FALSE)</f>
        <v>67.350925925925935</v>
      </c>
      <c r="C675" s="343">
        <f>VLOOKUP($A675,'1.7. El.do napawania'!$A$4:$M$196,10,FALSE)</f>
        <v>727.3900000000001</v>
      </c>
      <c r="D675" s="343">
        <v>0</v>
      </c>
      <c r="E675" s="343">
        <v>67.350925925925935</v>
      </c>
      <c r="F675" s="343">
        <v>727.3900000000001</v>
      </c>
      <c r="G675" s="1030">
        <v>0</v>
      </c>
      <c r="H675" s="471" t="s">
        <v>3198</v>
      </c>
      <c r="I675" s="683">
        <v>218</v>
      </c>
      <c r="J675" s="608" t="s">
        <v>2874</v>
      </c>
      <c r="K675" s="447">
        <v>10.8</v>
      </c>
      <c r="L675" s="561" t="s">
        <v>1810</v>
      </c>
      <c r="M675" s="167" t="s">
        <v>2558</v>
      </c>
      <c r="N675" s="2055">
        <f>'Spis treści'!$D$69/100</f>
        <v>0</v>
      </c>
      <c r="O675" s="150">
        <v>83111000</v>
      </c>
      <c r="P675" s="6">
        <v>10.8</v>
      </c>
    </row>
    <row r="676" spans="1:16">
      <c r="A676" s="747">
        <v>8458324030</v>
      </c>
      <c r="B676" s="343">
        <f>VLOOKUP($A676,'1.7. El.do napawania'!$A$4:$M$196,11,FALSE)</f>
        <v>51.992361111111116</v>
      </c>
      <c r="C676" s="343">
        <f>VLOOKUP($A676,'1.7. El.do napawania'!$A$4:$M$196,10,FALSE)</f>
        <v>748.69</v>
      </c>
      <c r="D676" s="343">
        <v>0</v>
      </c>
      <c r="E676" s="343">
        <v>51.992361111111116</v>
      </c>
      <c r="F676" s="343">
        <v>748.69</v>
      </c>
      <c r="G676" s="1030">
        <v>0</v>
      </c>
      <c r="H676" s="471" t="s">
        <v>3199</v>
      </c>
      <c r="I676" s="683">
        <v>218</v>
      </c>
      <c r="J676" s="608" t="s">
        <v>2874</v>
      </c>
      <c r="K676" s="447">
        <v>14.4</v>
      </c>
      <c r="L676" s="561" t="s">
        <v>1811</v>
      </c>
      <c r="M676" s="167" t="s">
        <v>2559</v>
      </c>
      <c r="N676" s="2055">
        <f>'Spis treści'!$D$69/100</f>
        <v>0</v>
      </c>
      <c r="O676" s="150">
        <v>83111000</v>
      </c>
      <c r="P676" s="6">
        <v>14.4</v>
      </c>
    </row>
    <row r="677" spans="1:16">
      <c r="A677" s="747">
        <v>8458404020</v>
      </c>
      <c r="B677" s="343">
        <f>VLOOKUP($A677,'1.7. El.do napawania'!$A$4:$M$196,11,FALSE)</f>
        <v>43.474222222222224</v>
      </c>
      <c r="C677" s="343">
        <f>VLOOKUP($A677,'1.7. El.do napawania'!$A$4:$M$196,10,FALSE)</f>
        <v>652.11333333333334</v>
      </c>
      <c r="D677" s="343">
        <v>0</v>
      </c>
      <c r="E677" s="343">
        <v>43.474222222222224</v>
      </c>
      <c r="F677" s="343">
        <v>652.11333333333334</v>
      </c>
      <c r="G677" s="1030">
        <v>0</v>
      </c>
      <c r="H677" s="471" t="s">
        <v>3200</v>
      </c>
      <c r="I677" s="683">
        <v>218</v>
      </c>
      <c r="J677" s="608" t="s">
        <v>2874</v>
      </c>
      <c r="K677" s="447">
        <v>15</v>
      </c>
      <c r="L677" s="561" t="s">
        <v>1812</v>
      </c>
      <c r="M677" s="167" t="s">
        <v>2560</v>
      </c>
      <c r="N677" s="2055">
        <f>'Spis treści'!$D$69/100</f>
        <v>0</v>
      </c>
      <c r="O677" s="150">
        <v>83111000</v>
      </c>
      <c r="P677" s="6">
        <v>15</v>
      </c>
    </row>
    <row r="678" spans="1:16">
      <c r="A678" s="747">
        <v>8458504020</v>
      </c>
      <c r="B678" s="343">
        <f>VLOOKUP($A678,'1.7. El.do napawania'!$A$4:$M$196,11,FALSE)</f>
        <v>48.670888888888889</v>
      </c>
      <c r="C678" s="343">
        <f>VLOOKUP($A678,'1.7. El.do napawania'!$A$4:$M$196,10,FALSE)</f>
        <v>730.06333333333339</v>
      </c>
      <c r="D678" s="343">
        <v>0</v>
      </c>
      <c r="E678" s="343">
        <v>48.670888888888889</v>
      </c>
      <c r="F678" s="343">
        <v>730.06333333333339</v>
      </c>
      <c r="G678" s="1030">
        <v>0</v>
      </c>
      <c r="H678" s="471" t="s">
        <v>3201</v>
      </c>
      <c r="I678" s="683">
        <v>218</v>
      </c>
      <c r="J678" s="608" t="s">
        <v>2874</v>
      </c>
      <c r="K678" s="447">
        <v>15</v>
      </c>
      <c r="L678" s="561" t="s">
        <v>1813</v>
      </c>
      <c r="M678" s="167" t="s">
        <v>2561</v>
      </c>
      <c r="N678" s="2055">
        <f>'Spis treści'!$D$69/100</f>
        <v>0</v>
      </c>
      <c r="O678" s="150">
        <v>83111000</v>
      </c>
      <c r="P678" s="6">
        <v>15</v>
      </c>
    </row>
    <row r="679" spans="1:16">
      <c r="A679" s="747">
        <v>8478253030</v>
      </c>
      <c r="B679" s="343">
        <f>VLOOKUP($A679,'1.7. El.do napawania'!$A$4:$M$196,11,FALSE)</f>
        <v>86.06574074074075</v>
      </c>
      <c r="C679" s="343">
        <f>VLOOKUP($A679,'1.7. El.do napawania'!$A$4:$M$196,10,FALSE)</f>
        <v>929.5100000000001</v>
      </c>
      <c r="D679" s="343">
        <v>0</v>
      </c>
      <c r="E679" s="343">
        <v>86.06574074074075</v>
      </c>
      <c r="F679" s="343">
        <v>929.5100000000001</v>
      </c>
      <c r="G679" s="1030">
        <v>0</v>
      </c>
      <c r="H679" s="471" t="s">
        <v>3202</v>
      </c>
      <c r="I679" s="683">
        <v>218</v>
      </c>
      <c r="J679" s="608" t="s">
        <v>2874</v>
      </c>
      <c r="K679" s="447">
        <v>10.8</v>
      </c>
      <c r="L679" s="561" t="s">
        <v>1814</v>
      </c>
      <c r="M679" s="167" t="s">
        <v>2562</v>
      </c>
      <c r="N679" s="2055">
        <f>'Spis treści'!$D$69/100</f>
        <v>0</v>
      </c>
      <c r="O679" s="150">
        <v>83111000</v>
      </c>
      <c r="P679" s="6">
        <v>10.8</v>
      </c>
    </row>
    <row r="680" spans="1:16">
      <c r="A680" s="747">
        <v>8478323030</v>
      </c>
      <c r="B680" s="343">
        <f>VLOOKUP($A680,'1.7. El.do napawania'!$A$4:$M$196,11,FALSE)</f>
        <v>64.917320261437894</v>
      </c>
      <c r="C680" s="343">
        <f>VLOOKUP($A680,'1.7. El.do napawania'!$A$4:$M$196,10,FALSE)</f>
        <v>662.15666666666652</v>
      </c>
      <c r="D680" s="343">
        <v>0</v>
      </c>
      <c r="E680" s="343">
        <v>64.917320261437894</v>
      </c>
      <c r="F680" s="343">
        <v>662.15666666666652</v>
      </c>
      <c r="G680" s="1030">
        <v>0</v>
      </c>
      <c r="H680" s="471" t="s">
        <v>3203</v>
      </c>
      <c r="I680" s="683">
        <v>218</v>
      </c>
      <c r="J680" s="608" t="s">
        <v>2874</v>
      </c>
      <c r="K680" s="447">
        <v>10.199999999999999</v>
      </c>
      <c r="L680" s="561" t="s">
        <v>1815</v>
      </c>
      <c r="M680" s="167" t="s">
        <v>2563</v>
      </c>
      <c r="N680" s="2055">
        <f>'Spis treści'!$D$69/100</f>
        <v>0</v>
      </c>
      <c r="O680" s="150">
        <v>83111000</v>
      </c>
      <c r="P680" s="6">
        <v>10.199999999999999</v>
      </c>
    </row>
    <row r="681" spans="1:16">
      <c r="A681" s="747">
        <v>8478404020</v>
      </c>
      <c r="B681" s="343">
        <f>VLOOKUP($A681,'1.7. El.do napawania'!$A$4:$M$196,11,FALSE)</f>
        <v>59.216888888888889</v>
      </c>
      <c r="C681" s="343">
        <f>VLOOKUP($A681,'1.7. El.do napawania'!$A$4:$M$196,10,FALSE)</f>
        <v>888.25333333333333</v>
      </c>
      <c r="D681" s="343">
        <v>0</v>
      </c>
      <c r="E681" s="343">
        <v>59.216888888888889</v>
      </c>
      <c r="F681" s="343">
        <v>888.25333333333333</v>
      </c>
      <c r="G681" s="1030">
        <v>0</v>
      </c>
      <c r="H681" s="471" t="s">
        <v>3204</v>
      </c>
      <c r="I681" s="683">
        <v>218</v>
      </c>
      <c r="J681" s="608" t="s">
        <v>2874</v>
      </c>
      <c r="K681" s="447">
        <v>15</v>
      </c>
      <c r="L681" s="561" t="s">
        <v>1816</v>
      </c>
      <c r="M681" s="167" t="s">
        <v>2564</v>
      </c>
      <c r="N681" s="2055">
        <f>'Spis treści'!$D$69/100</f>
        <v>0</v>
      </c>
      <c r="O681" s="150">
        <v>83111000</v>
      </c>
      <c r="P681" s="6">
        <v>15</v>
      </c>
    </row>
    <row r="682" spans="1:16">
      <c r="A682" s="747">
        <v>8478504020</v>
      </c>
      <c r="B682" s="343">
        <f>VLOOKUP($A682,'1.7. El.do napawania'!$A$4:$M$196,11,FALSE)</f>
        <v>58.928472222222219</v>
      </c>
      <c r="C682" s="343">
        <f>VLOOKUP($A682,'1.7. El.do napawania'!$A$4:$M$196,10,FALSE)</f>
        <v>848.56999999999994</v>
      </c>
      <c r="D682" s="343">
        <v>0</v>
      </c>
      <c r="E682" s="343">
        <v>58.928472222222219</v>
      </c>
      <c r="F682" s="343">
        <v>848.56999999999994</v>
      </c>
      <c r="G682" s="1030">
        <v>0</v>
      </c>
      <c r="H682" s="471" t="s">
        <v>3205</v>
      </c>
      <c r="I682" s="683">
        <v>218</v>
      </c>
      <c r="J682" s="608" t="s">
        <v>2874</v>
      </c>
      <c r="K682" s="447">
        <v>14.4</v>
      </c>
      <c r="L682" s="561" t="s">
        <v>1817</v>
      </c>
      <c r="M682" s="167" t="s">
        <v>2565</v>
      </c>
      <c r="N682" s="2055">
        <f>'Spis treści'!$D$69/100</f>
        <v>0</v>
      </c>
      <c r="O682" s="150">
        <v>83111000</v>
      </c>
      <c r="P682" s="6">
        <v>14.4</v>
      </c>
    </row>
    <row r="683" spans="1:16">
      <c r="A683" s="747">
        <v>8480323030</v>
      </c>
      <c r="B683" s="343">
        <f>VLOOKUP($A683,'1.7. El.do napawania'!$A$4:$M$196,11,FALSE)</f>
        <v>275.85906432748533</v>
      </c>
      <c r="C683" s="343">
        <f>VLOOKUP($A683,'1.7. El.do napawania'!$A$4:$M$196,10,FALSE)</f>
        <v>3144.7933333333331</v>
      </c>
      <c r="D683" s="343">
        <v>0</v>
      </c>
      <c r="E683" s="343">
        <v>275.85906432748533</v>
      </c>
      <c r="F683" s="343">
        <v>3144.7933333333331</v>
      </c>
      <c r="G683" s="1030">
        <v>0</v>
      </c>
      <c r="H683" s="471" t="s">
        <v>3206</v>
      </c>
      <c r="I683" s="683">
        <v>218</v>
      </c>
      <c r="J683" s="608" t="s">
        <v>2875</v>
      </c>
      <c r="K683" s="447">
        <v>250.8</v>
      </c>
      <c r="L683" s="561" t="s">
        <v>1818</v>
      </c>
      <c r="M683" s="167" t="s">
        <v>2566</v>
      </c>
      <c r="N683" s="2055">
        <f>'Spis treści'!$D$69/100</f>
        <v>0</v>
      </c>
      <c r="O683" s="150">
        <v>83111000</v>
      </c>
      <c r="P683" s="6">
        <v>11.4</v>
      </c>
    </row>
    <row r="684" spans="1:16">
      <c r="A684" s="747">
        <v>8480403020</v>
      </c>
      <c r="B684" s="343">
        <f>VLOOKUP($A684,'1.7. El.do napawania'!$A$4:$M$196,11,FALSE)</f>
        <v>292.98258258258255</v>
      </c>
      <c r="C684" s="343">
        <f>VLOOKUP($A684,'1.7. El.do napawania'!$A$4:$M$196,10,FALSE)</f>
        <v>3252.1066666666661</v>
      </c>
      <c r="D684" s="343">
        <v>0</v>
      </c>
      <c r="E684" s="343">
        <v>292.98258258258255</v>
      </c>
      <c r="F684" s="343">
        <v>3252.1066666666661</v>
      </c>
      <c r="G684" s="1030">
        <v>0</v>
      </c>
      <c r="H684" s="471" t="s">
        <v>3207</v>
      </c>
      <c r="I684" s="683">
        <v>218</v>
      </c>
      <c r="J684" s="608" t="s">
        <v>2875</v>
      </c>
      <c r="K684" s="447">
        <v>277.5</v>
      </c>
      <c r="L684" s="561" t="s">
        <v>1819</v>
      </c>
      <c r="M684" s="167" t="s">
        <v>2567</v>
      </c>
      <c r="N684" s="2055">
        <f>'Spis treści'!$D$69/100</f>
        <v>0</v>
      </c>
      <c r="O684" s="150">
        <v>83111000</v>
      </c>
      <c r="P684" s="6">
        <v>11.1</v>
      </c>
    </row>
    <row r="685" spans="1:16">
      <c r="A685" s="747">
        <v>8484323030</v>
      </c>
      <c r="B685" s="343">
        <f>VLOOKUP($A685,'1.7. El.do napawania'!$A$4:$M$196,11,FALSE)</f>
        <v>263.82397660818714</v>
      </c>
      <c r="C685" s="343">
        <f>VLOOKUP($A685,'1.7. El.do napawania'!$A$4:$M$196,10,FALSE)</f>
        <v>3007.5933333333337</v>
      </c>
      <c r="D685" s="343">
        <v>0</v>
      </c>
      <c r="E685" s="343">
        <v>263.82397660818714</v>
      </c>
      <c r="F685" s="343">
        <v>3007.5933333333337</v>
      </c>
      <c r="G685" s="1030">
        <v>0</v>
      </c>
      <c r="H685" s="471" t="s">
        <v>3208</v>
      </c>
      <c r="I685" s="683">
        <v>218</v>
      </c>
      <c r="J685" s="608" t="s">
        <v>2874</v>
      </c>
      <c r="K685" s="447">
        <v>11.4</v>
      </c>
      <c r="L685" s="561" t="s">
        <v>1820</v>
      </c>
      <c r="M685" s="167" t="s">
        <v>2568</v>
      </c>
      <c r="N685" s="2055">
        <f>'Spis treści'!$D$69/100</f>
        <v>0</v>
      </c>
      <c r="O685" s="150">
        <v>83111000</v>
      </c>
      <c r="P685" s="6">
        <v>11.4</v>
      </c>
    </row>
    <row r="686" spans="1:16">
      <c r="A686" s="747">
        <v>8484403020</v>
      </c>
      <c r="B686" s="343">
        <f>VLOOKUP($A686,'1.7. El.do napawania'!$A$4:$M$196,11,FALSE)</f>
        <v>262.18650793650789</v>
      </c>
      <c r="C686" s="343">
        <f>VLOOKUP($A686,'1.7. El.do napawania'!$A$4:$M$196,10,FALSE)</f>
        <v>3303.5499999999997</v>
      </c>
      <c r="D686" s="343">
        <v>0</v>
      </c>
      <c r="E686" s="343">
        <v>262.18650793650789</v>
      </c>
      <c r="F686" s="343">
        <v>3303.5499999999997</v>
      </c>
      <c r="G686" s="1030">
        <v>0</v>
      </c>
      <c r="H686" s="471" t="s">
        <v>3209</v>
      </c>
      <c r="I686" s="683">
        <v>218</v>
      </c>
      <c r="J686" s="608" t="s">
        <v>2874</v>
      </c>
      <c r="K686" s="447">
        <v>12.6</v>
      </c>
      <c r="L686" s="561" t="s">
        <v>1821</v>
      </c>
      <c r="M686" s="167" t="s">
        <v>2569</v>
      </c>
      <c r="N686" s="2055">
        <f>'Spis treści'!$D$69/100</f>
        <v>0</v>
      </c>
      <c r="O686" s="150">
        <v>83111000</v>
      </c>
      <c r="P686" s="6">
        <v>12.6</v>
      </c>
    </row>
    <row r="687" spans="1:16">
      <c r="A687" s="747">
        <v>8558253030</v>
      </c>
      <c r="B687" s="343">
        <f>VLOOKUP($A687,'1.7. El.do napawania'!$A$4:$M$196,11,FALSE)</f>
        <v>170.5588888888889</v>
      </c>
      <c r="C687" s="343">
        <f>VLOOKUP($A687,'1.7. El.do napawania'!$A$4:$M$196,10,FALSE)</f>
        <v>2046.7066666666667</v>
      </c>
      <c r="D687" s="343">
        <v>0</v>
      </c>
      <c r="E687" s="343">
        <v>170.5588888888889</v>
      </c>
      <c r="F687" s="343">
        <v>2046.7066666666667</v>
      </c>
      <c r="G687" s="1030">
        <v>0</v>
      </c>
      <c r="H687" s="471" t="s">
        <v>3210</v>
      </c>
      <c r="I687" s="683">
        <v>218</v>
      </c>
      <c r="J687" s="608" t="s">
        <v>2875</v>
      </c>
      <c r="K687" s="447">
        <v>252</v>
      </c>
      <c r="L687" s="561" t="s">
        <v>1822</v>
      </c>
      <c r="M687" s="167" t="s">
        <v>2570</v>
      </c>
      <c r="N687" s="2055">
        <f>'Spis treści'!$D$69/100</f>
        <v>0</v>
      </c>
      <c r="O687" s="150">
        <v>83111000</v>
      </c>
      <c r="P687" s="6">
        <v>12</v>
      </c>
    </row>
    <row r="688" spans="1:16">
      <c r="A688" s="747">
        <v>8558323030</v>
      </c>
      <c r="B688" s="343">
        <f>VLOOKUP($A688,'1.7. El.do napawania'!$A$4:$M$196,11,FALSE)</f>
        <v>168.40292397660818</v>
      </c>
      <c r="C688" s="343">
        <f>VLOOKUP($A688,'1.7. El.do napawania'!$A$4:$M$196,10,FALSE)</f>
        <v>1919.7933333333333</v>
      </c>
      <c r="D688" s="343">
        <v>0</v>
      </c>
      <c r="E688" s="343">
        <v>168.40292397660818</v>
      </c>
      <c r="F688" s="343">
        <v>1919.7933333333333</v>
      </c>
      <c r="G688" s="1030">
        <v>0</v>
      </c>
      <c r="H688" s="471" t="s">
        <v>3211</v>
      </c>
      <c r="I688" s="683">
        <v>218</v>
      </c>
      <c r="J688" s="608" t="s">
        <v>2874</v>
      </c>
      <c r="K688" s="447">
        <v>11.4</v>
      </c>
      <c r="L688" s="561" t="s">
        <v>1823</v>
      </c>
      <c r="M688" s="167" t="s">
        <v>2571</v>
      </c>
      <c r="N688" s="2055">
        <f>'Spis treści'!$D$69/100</f>
        <v>0</v>
      </c>
      <c r="O688" s="150">
        <v>83111000</v>
      </c>
      <c r="P688" s="6">
        <v>11.4</v>
      </c>
    </row>
    <row r="689" spans="1:16">
      <c r="A689" s="747">
        <v>8558403020</v>
      </c>
      <c r="B689" s="343">
        <f>VLOOKUP($A689,'1.7. El.do napawania'!$A$4:$M$196,11,FALSE)</f>
        <v>212.10782828282828</v>
      </c>
      <c r="C689" s="1030">
        <f>VLOOKUP($A689,'1.7. El.do napawania'!$A$4:$M$196,10,FALSE)</f>
        <v>2799.8233333333333</v>
      </c>
      <c r="D689" s="343">
        <v>0</v>
      </c>
      <c r="E689" s="343">
        <v>212.10782828282828</v>
      </c>
      <c r="F689" s="343">
        <v>2799.8233333333333</v>
      </c>
      <c r="G689" s="1030">
        <v>0</v>
      </c>
      <c r="H689" s="471" t="s">
        <v>3212</v>
      </c>
      <c r="I689" s="683">
        <v>218</v>
      </c>
      <c r="J689" s="608" t="s">
        <v>2875</v>
      </c>
      <c r="K689" s="447">
        <v>488.4</v>
      </c>
      <c r="L689" s="561" t="s">
        <v>1824</v>
      </c>
      <c r="M689" s="167" t="s">
        <v>2572</v>
      </c>
      <c r="N689" s="2055">
        <f>'Spis treści'!$D$69/100</f>
        <v>0</v>
      </c>
      <c r="O689" s="150">
        <v>83111000</v>
      </c>
      <c r="P689" s="6">
        <v>13.2</v>
      </c>
    </row>
    <row r="690" spans="1:16">
      <c r="A690" s="747">
        <v>8558503020</v>
      </c>
      <c r="B690" s="343">
        <f>VLOOKUP($A690,'1.7. El.do napawania'!$A$4:$M$196,11,FALSE)</f>
        <v>167.93358585858587</v>
      </c>
      <c r="C690" s="343">
        <f>VLOOKUP($A690,'1.7. El.do napawania'!$A$4:$M$196,10,FALSE)</f>
        <v>2216.7233333333334</v>
      </c>
      <c r="D690" s="343">
        <v>0</v>
      </c>
      <c r="E690" s="343">
        <v>167.93358585858587</v>
      </c>
      <c r="F690" s="343">
        <v>2216.7233333333334</v>
      </c>
      <c r="G690" s="1030">
        <v>0</v>
      </c>
      <c r="H690" s="471" t="s">
        <v>3213</v>
      </c>
      <c r="I690" s="683">
        <v>218</v>
      </c>
      <c r="J690" s="608" t="s">
        <v>2875</v>
      </c>
      <c r="K690" s="447">
        <v>303.59999999999997</v>
      </c>
      <c r="L690" s="561" t="s">
        <v>1825</v>
      </c>
      <c r="M690" s="167" t="s">
        <v>2573</v>
      </c>
      <c r="N690" s="2055">
        <f>'Spis treści'!$D$69/100</f>
        <v>0</v>
      </c>
      <c r="O690" s="150">
        <v>83111000</v>
      </c>
      <c r="P690" s="6">
        <v>13.2</v>
      </c>
    </row>
    <row r="691" spans="1:16">
      <c r="A691" s="747">
        <v>8565253030</v>
      </c>
      <c r="B691" s="343">
        <f>VLOOKUP($A691,'1.7. El.do napawania'!$A$4:$M$196,11,FALSE)</f>
        <v>150.44629629629628</v>
      </c>
      <c r="C691" s="343">
        <f>VLOOKUP($A691,'1.7. El.do napawania'!$A$4:$M$196,10,FALSE)</f>
        <v>1624.82</v>
      </c>
      <c r="D691" s="343">
        <v>0</v>
      </c>
      <c r="E691" s="343">
        <v>150.44629629629628</v>
      </c>
      <c r="F691" s="343">
        <v>1624.82</v>
      </c>
      <c r="G691" s="1030">
        <v>0</v>
      </c>
      <c r="H691" s="471" t="s">
        <v>3214</v>
      </c>
      <c r="I691" s="683">
        <v>218</v>
      </c>
      <c r="J691" s="608" t="s">
        <v>2874</v>
      </c>
      <c r="K691" s="447">
        <v>10.8</v>
      </c>
      <c r="L691" s="561" t="s">
        <v>1826</v>
      </c>
      <c r="M691" s="167" t="s">
        <v>2574</v>
      </c>
      <c r="N691" s="2055">
        <f>'Spis treści'!$D$69/100</f>
        <v>0</v>
      </c>
      <c r="O691" s="150">
        <v>83111000</v>
      </c>
      <c r="P691" s="6">
        <v>10.8</v>
      </c>
    </row>
    <row r="692" spans="1:16">
      <c r="A692" s="747">
        <v>8565323030</v>
      </c>
      <c r="B692" s="343">
        <f>VLOOKUP($A692,'1.7. El.do napawania'!$A$4:$M$196,11,FALSE)</f>
        <v>138.06241830065363</v>
      </c>
      <c r="C692" s="343">
        <f>VLOOKUP($A692,'1.7. El.do napawania'!$A$4:$M$196,10,FALSE)</f>
        <v>1408.2366666666669</v>
      </c>
      <c r="D692" s="343">
        <v>0</v>
      </c>
      <c r="E692" s="343">
        <v>138.06241830065363</v>
      </c>
      <c r="F692" s="343">
        <v>1408.2366666666669</v>
      </c>
      <c r="G692" s="1030">
        <v>0</v>
      </c>
      <c r="H692" s="471" t="s">
        <v>3215</v>
      </c>
      <c r="I692" s="683">
        <v>218</v>
      </c>
      <c r="J692" s="608" t="s">
        <v>2874</v>
      </c>
      <c r="K692" s="447">
        <v>10.199999999999999</v>
      </c>
      <c r="L692" s="561" t="s">
        <v>1827</v>
      </c>
      <c r="M692" s="167" t="s">
        <v>2575</v>
      </c>
      <c r="N692" s="2055">
        <f>'Spis treści'!$D$69/100</f>
        <v>0</v>
      </c>
      <c r="O692" s="150">
        <v>83111000</v>
      </c>
      <c r="P692" s="6">
        <v>10.199999999999999</v>
      </c>
    </row>
    <row r="693" spans="1:16">
      <c r="A693" s="747">
        <v>8565403020</v>
      </c>
      <c r="B693" s="343">
        <f>VLOOKUP($A693,'1.7. El.do napawania'!$A$4:$M$196,11,FALSE)</f>
        <v>142.61345029239766</v>
      </c>
      <c r="C693" s="343">
        <f>VLOOKUP($A693,'1.7. El.do napawania'!$A$4:$M$196,10,FALSE)</f>
        <v>1625.7933333333333</v>
      </c>
      <c r="D693" s="343">
        <v>0</v>
      </c>
      <c r="E693" s="343">
        <v>142.61345029239766</v>
      </c>
      <c r="F693" s="343">
        <v>1625.7933333333333</v>
      </c>
      <c r="G693" s="1030">
        <v>0</v>
      </c>
      <c r="H693" s="471" t="s">
        <v>3216</v>
      </c>
      <c r="I693" s="683">
        <v>218</v>
      </c>
      <c r="J693" s="608" t="s">
        <v>2875</v>
      </c>
      <c r="K693" s="447">
        <v>239.4</v>
      </c>
      <c r="L693" s="561" t="s">
        <v>1828</v>
      </c>
      <c r="M693" s="167" t="s">
        <v>2576</v>
      </c>
      <c r="N693" s="2055">
        <f>'Spis treści'!$D$69/100</f>
        <v>0</v>
      </c>
      <c r="O693" s="150">
        <v>83111000</v>
      </c>
      <c r="P693" s="6">
        <v>11.4</v>
      </c>
    </row>
    <row r="694" spans="1:16">
      <c r="A694" s="747">
        <v>8608324030</v>
      </c>
      <c r="B694" s="343">
        <f>VLOOKUP($A694,'1.7. El.do napawania'!$A$4:$M$196,11,FALSE)</f>
        <v>47.364583333333336</v>
      </c>
      <c r="C694" s="343">
        <f>VLOOKUP($A694,'1.7. El.do napawania'!$A$4:$M$196,10,FALSE)</f>
        <v>682.05000000000007</v>
      </c>
      <c r="D694" s="343">
        <v>0</v>
      </c>
      <c r="E694" s="343">
        <v>47.364583333333336</v>
      </c>
      <c r="F694" s="343">
        <v>682.05000000000007</v>
      </c>
      <c r="G694" s="1030">
        <v>0</v>
      </c>
      <c r="H694" s="471" t="s">
        <v>3217</v>
      </c>
      <c r="I694" s="683">
        <v>218</v>
      </c>
      <c r="J694" s="608" t="s">
        <v>2874</v>
      </c>
      <c r="K694" s="447">
        <v>14.4</v>
      </c>
      <c r="L694" s="561" t="s">
        <v>1829</v>
      </c>
      <c r="M694" s="167" t="s">
        <v>2577</v>
      </c>
      <c r="N694" s="2055">
        <f>'Spis treści'!$D$69/100</f>
        <v>0</v>
      </c>
      <c r="O694" s="150">
        <v>83111000</v>
      </c>
      <c r="P694" s="6">
        <v>14.4</v>
      </c>
    </row>
    <row r="695" spans="1:16">
      <c r="A695" s="747">
        <v>8608404020</v>
      </c>
      <c r="B695" s="343">
        <f>VLOOKUP($A695,'1.7. El.do napawania'!$A$4:$M$196,11,FALSE)</f>
        <v>43.156120527306975</v>
      </c>
      <c r="C695" s="343">
        <f>VLOOKUP($A695,'1.7. El.do napawania'!$A$4:$M$196,10,FALSE)</f>
        <v>763.86333333333346</v>
      </c>
      <c r="D695" s="343">
        <v>0</v>
      </c>
      <c r="E695" s="343">
        <v>43.156120527306975</v>
      </c>
      <c r="F695" s="343">
        <v>763.86333333333346</v>
      </c>
      <c r="G695" s="1030">
        <v>0</v>
      </c>
      <c r="H695" s="471" t="s">
        <v>3218</v>
      </c>
      <c r="I695" s="683">
        <v>218</v>
      </c>
      <c r="J695" s="608" t="s">
        <v>2874</v>
      </c>
      <c r="K695" s="447">
        <v>17.7</v>
      </c>
      <c r="L695" s="561" t="s">
        <v>1830</v>
      </c>
      <c r="M695" s="167" t="s">
        <v>2578</v>
      </c>
      <c r="N695" s="2055">
        <f>'Spis treści'!$D$69/100</f>
        <v>0</v>
      </c>
      <c r="O695" s="150">
        <v>83111000</v>
      </c>
      <c r="P695" s="6">
        <v>17.7</v>
      </c>
    </row>
    <row r="696" spans="1:16">
      <c r="A696" s="747">
        <v>8608504020</v>
      </c>
      <c r="B696" s="343">
        <f>VLOOKUP($A696,'1.7. El.do napawania'!$A$4:$M$196,11,FALSE)</f>
        <v>44.959191919191923</v>
      </c>
      <c r="C696" s="343">
        <f>VLOOKUP($A696,'1.7. El.do napawania'!$A$4:$M$196,10,FALSE)</f>
        <v>741.82666666666671</v>
      </c>
      <c r="D696" s="343">
        <v>0</v>
      </c>
      <c r="E696" s="343">
        <v>44.959191919191923</v>
      </c>
      <c r="F696" s="343">
        <v>741.82666666666671</v>
      </c>
      <c r="G696" s="1030">
        <v>0</v>
      </c>
      <c r="H696" s="471" t="s">
        <v>3219</v>
      </c>
      <c r="I696" s="683">
        <v>218</v>
      </c>
      <c r="J696" s="608" t="s">
        <v>2874</v>
      </c>
      <c r="K696" s="447">
        <v>16.5</v>
      </c>
      <c r="L696" s="561" t="s">
        <v>1831</v>
      </c>
      <c r="M696" s="167" t="s">
        <v>2579</v>
      </c>
      <c r="N696" s="2055">
        <f>'Spis treści'!$D$69/100</f>
        <v>0</v>
      </c>
      <c r="O696" s="150">
        <v>83111000</v>
      </c>
      <c r="P696" s="6">
        <v>16.5</v>
      </c>
    </row>
    <row r="697" spans="1:16">
      <c r="A697" s="747">
        <v>8628324030</v>
      </c>
      <c r="B697" s="343">
        <f>VLOOKUP($A697,'1.7. El.do napawania'!$A$4:$M$196,11,FALSE)</f>
        <v>84.782070707070716</v>
      </c>
      <c r="C697" s="343">
        <f>VLOOKUP($A697,'1.7. El.do napawania'!$A$4:$M$196,10,FALSE)</f>
        <v>1119.1233333333334</v>
      </c>
      <c r="D697" s="343">
        <v>0</v>
      </c>
      <c r="E697" s="343">
        <v>84.782070707070716</v>
      </c>
      <c r="F697" s="343">
        <v>1119.1233333333334</v>
      </c>
      <c r="G697" s="1030">
        <v>0</v>
      </c>
      <c r="H697" s="471" t="s">
        <v>3220</v>
      </c>
      <c r="I697" s="683">
        <v>218</v>
      </c>
      <c r="J697" s="608" t="s">
        <v>2874</v>
      </c>
      <c r="K697" s="447">
        <v>13.2</v>
      </c>
      <c r="L697" s="561" t="s">
        <v>1832</v>
      </c>
      <c r="M697" s="167" t="s">
        <v>2580</v>
      </c>
      <c r="N697" s="2055">
        <f>'Spis treści'!$D$69/100</f>
        <v>0</v>
      </c>
      <c r="O697" s="150">
        <v>83111000</v>
      </c>
      <c r="P697" s="6">
        <v>13.2</v>
      </c>
    </row>
    <row r="698" spans="1:16">
      <c r="A698" s="747">
        <v>8628404020</v>
      </c>
      <c r="B698" s="343">
        <f>VLOOKUP($A698,'1.7. El.do napawania'!$A$4:$M$196,11,FALSE)</f>
        <v>66.310888888888897</v>
      </c>
      <c r="C698" s="343">
        <f>VLOOKUP($A698,'1.7. El.do napawania'!$A$4:$M$196,10,FALSE)</f>
        <v>994.66333333333341</v>
      </c>
      <c r="D698" s="343">
        <v>0</v>
      </c>
      <c r="E698" s="343">
        <v>66.310888888888897</v>
      </c>
      <c r="F698" s="343">
        <v>994.66333333333341</v>
      </c>
      <c r="G698" s="1030">
        <v>0</v>
      </c>
      <c r="H698" s="471" t="s">
        <v>3221</v>
      </c>
      <c r="I698" s="683">
        <v>218</v>
      </c>
      <c r="J698" s="608" t="s">
        <v>2874</v>
      </c>
      <c r="K698" s="447">
        <v>15</v>
      </c>
      <c r="L698" s="561" t="s">
        <v>1833</v>
      </c>
      <c r="M698" s="167" t="s">
        <v>2581</v>
      </c>
      <c r="N698" s="2055">
        <f>'Spis treści'!$D$69/100</f>
        <v>0</v>
      </c>
      <c r="O698" s="150">
        <v>83111000</v>
      </c>
      <c r="P698" s="6">
        <v>15</v>
      </c>
    </row>
    <row r="699" spans="1:16">
      <c r="A699" s="747">
        <v>8628504020</v>
      </c>
      <c r="B699" s="343">
        <f>VLOOKUP($A699,'1.7. El.do napawania'!$A$4:$M$196,11,FALSE)</f>
        <v>70.884222222222235</v>
      </c>
      <c r="C699" s="343">
        <f>VLOOKUP($A699,'1.7. El.do napawania'!$A$4:$M$196,10,FALSE)</f>
        <v>1063.2633333333335</v>
      </c>
      <c r="D699" s="343">
        <v>0</v>
      </c>
      <c r="E699" s="343">
        <v>70.884222222222235</v>
      </c>
      <c r="F699" s="343">
        <v>1063.2633333333335</v>
      </c>
      <c r="G699" s="1030">
        <v>0</v>
      </c>
      <c r="H699" s="471" t="s">
        <v>3222</v>
      </c>
      <c r="I699" s="683">
        <v>218</v>
      </c>
      <c r="J699" s="608" t="s">
        <v>2876</v>
      </c>
      <c r="K699" s="447">
        <v>15</v>
      </c>
      <c r="L699" s="561" t="s">
        <v>1834</v>
      </c>
      <c r="M699" s="167" t="s">
        <v>2582</v>
      </c>
      <c r="N699" s="2055">
        <f>'Spis treści'!$D$69/100</f>
        <v>0</v>
      </c>
      <c r="O699" s="150">
        <v>83111000</v>
      </c>
      <c r="P699" s="6">
        <v>15</v>
      </c>
    </row>
    <row r="700" spans="1:16">
      <c r="A700" s="747" t="s">
        <v>3409</v>
      </c>
      <c r="B700" s="343">
        <f>VLOOKUP($A700,'1.7. El.do napawania'!$A$4:$M$196,11,FALSE)</f>
        <v>49.241555555555557</v>
      </c>
      <c r="C700" s="343">
        <f>VLOOKUP($A700,'1.7. El.do napawania'!$A$4:$M$196,10,FALSE)</f>
        <v>738.62333333333333</v>
      </c>
      <c r="D700" s="343">
        <v>0</v>
      </c>
      <c r="E700" s="343">
        <v>49.241555555555557</v>
      </c>
      <c r="F700" s="343">
        <v>738.62333333333333</v>
      </c>
      <c r="G700" s="1030">
        <v>0</v>
      </c>
      <c r="H700" s="556" t="s">
        <v>3430</v>
      </c>
      <c r="I700" s="683">
        <v>218</v>
      </c>
      <c r="J700" s="608" t="s">
        <v>5080</v>
      </c>
      <c r="K700" s="447">
        <v>15</v>
      </c>
      <c r="L700" s="562" t="s">
        <v>3424</v>
      </c>
      <c r="M700" s="561" t="s">
        <v>3425</v>
      </c>
      <c r="N700" s="2055">
        <f>'Spis treści'!$D$69/100</f>
        <v>0</v>
      </c>
      <c r="O700" s="765">
        <v>83111000</v>
      </c>
      <c r="P700" s="6">
        <v>15</v>
      </c>
    </row>
    <row r="701" spans="1:16">
      <c r="A701" s="747" t="s">
        <v>3410</v>
      </c>
      <c r="B701" s="343">
        <f>VLOOKUP($A701,'1.7. El.do napawania'!$A$4:$M$196,11,FALSE)</f>
        <v>43.792888888888889</v>
      </c>
      <c r="C701" s="343">
        <f>VLOOKUP($A701,'1.7. El.do napawania'!$A$4:$M$196,10,FALSE)</f>
        <v>656.89333333333332</v>
      </c>
      <c r="D701" s="343">
        <v>0</v>
      </c>
      <c r="E701" s="343">
        <v>43.792888888888889</v>
      </c>
      <c r="F701" s="343">
        <v>656.89333333333332</v>
      </c>
      <c r="G701" s="1030">
        <v>0</v>
      </c>
      <c r="H701" s="556" t="s">
        <v>3431</v>
      </c>
      <c r="I701" s="683">
        <v>218</v>
      </c>
      <c r="J701" s="608" t="s">
        <v>2874</v>
      </c>
      <c r="K701" s="447">
        <v>15</v>
      </c>
      <c r="L701" s="562" t="s">
        <v>3426</v>
      </c>
      <c r="M701" s="561" t="s">
        <v>3427</v>
      </c>
      <c r="N701" s="2055">
        <f>'Spis treści'!$D$69/100</f>
        <v>0</v>
      </c>
      <c r="O701" s="765">
        <v>83111000</v>
      </c>
      <c r="P701" s="6">
        <v>15</v>
      </c>
    </row>
    <row r="702" spans="1:16">
      <c r="A702" s="747" t="s">
        <v>3413</v>
      </c>
      <c r="B702" s="343">
        <f>VLOOKUP($A702,'1.7. El.do napawania'!$A$4:$M$196,11,FALSE)</f>
        <v>42.192571059431529</v>
      </c>
      <c r="C702" s="343">
        <f>VLOOKUP($A702,'1.7. El.do napawania'!$A$4:$M$196,10,FALSE)</f>
        <v>725.71222222222229</v>
      </c>
      <c r="D702" s="343">
        <v>0</v>
      </c>
      <c r="E702" s="343">
        <v>42.192571059431529</v>
      </c>
      <c r="F702" s="343">
        <v>725.71222222222229</v>
      </c>
      <c r="G702" s="1030">
        <v>0</v>
      </c>
      <c r="H702" s="556" t="s">
        <v>3432</v>
      </c>
      <c r="I702" s="683">
        <v>218</v>
      </c>
      <c r="J702" s="608" t="s">
        <v>2874</v>
      </c>
      <c r="K702" s="447">
        <v>17.2</v>
      </c>
      <c r="L702" s="562" t="s">
        <v>3428</v>
      </c>
      <c r="M702" s="561" t="s">
        <v>3429</v>
      </c>
      <c r="N702" s="2055">
        <f>'Spis treści'!$D$69/100</f>
        <v>0</v>
      </c>
      <c r="O702" s="765">
        <v>83111000</v>
      </c>
      <c r="P702" s="6">
        <v>17.2</v>
      </c>
    </row>
    <row r="703" spans="1:16">
      <c r="A703" s="747" t="s">
        <v>3250</v>
      </c>
      <c r="B703" s="343">
        <f>VLOOKUP($A703,'1.6. El. do żeliwa, Ni, Cu, Al'!$A$4:$M$209,13,FALSE)</f>
        <v>472.05534444444442</v>
      </c>
      <c r="C703" s="343">
        <f>VLOOKUP($A703,'1.6. El. do żeliwa, Ni, Cu, Al'!$A$4:$M$209,11,FALSE)</f>
        <v>1456.72</v>
      </c>
      <c r="D703" s="343">
        <f>VLOOKUP($A703,'1.6. El. do żeliwa, Ni, Cu, Al'!$A$4:$M$209,12,FALSE)</f>
        <v>242.67923999999999</v>
      </c>
      <c r="E703" s="343">
        <v>472.05534444444442</v>
      </c>
      <c r="F703" s="343">
        <v>1456.72</v>
      </c>
      <c r="G703" s="1030">
        <v>242.67923999999999</v>
      </c>
      <c r="H703" s="556" t="s">
        <v>3254</v>
      </c>
      <c r="I703" s="683">
        <v>219</v>
      </c>
      <c r="J703" s="608" t="s">
        <v>2874</v>
      </c>
      <c r="K703" s="447">
        <v>3.6</v>
      </c>
      <c r="L703" s="562" t="s">
        <v>3339</v>
      </c>
      <c r="M703" s="562" t="s">
        <v>3340</v>
      </c>
      <c r="N703" s="2055">
        <f>'Spis treści'!$D$69/100</f>
        <v>0</v>
      </c>
      <c r="O703" s="765">
        <v>83111000</v>
      </c>
      <c r="P703" s="6">
        <v>3.6</v>
      </c>
    </row>
    <row r="704" spans="1:16">
      <c r="A704" s="747" t="s">
        <v>3251</v>
      </c>
      <c r="B704" s="343">
        <f>VLOOKUP($A704,'1.6. El. do żeliwa, Ni, Cu, Al'!$A$4:$M$209,13,FALSE)</f>
        <v>464.69661428571425</v>
      </c>
      <c r="C704" s="343">
        <f>VLOOKUP($A704,'1.6. El. do żeliwa, Ni, Cu, Al'!$A$4:$M$209,11,FALSE)</f>
        <v>1668.6</v>
      </c>
      <c r="D704" s="343">
        <f>VLOOKUP($A704,'1.6. El. do żeliwa, Ni, Cu, Al'!$A$4:$M$209,12,FALSE)</f>
        <v>283.12578000000002</v>
      </c>
      <c r="E704" s="343">
        <v>464.69661428571425</v>
      </c>
      <c r="F704" s="343">
        <v>1668.6</v>
      </c>
      <c r="G704" s="1030">
        <v>283.12578000000002</v>
      </c>
      <c r="H704" s="556" t="s">
        <v>3255</v>
      </c>
      <c r="I704" s="683">
        <v>219</v>
      </c>
      <c r="J704" s="608" t="s">
        <v>2874</v>
      </c>
      <c r="K704" s="447">
        <v>4.2</v>
      </c>
      <c r="L704" s="562" t="s">
        <v>3341</v>
      </c>
      <c r="M704" s="562" t="s">
        <v>3342</v>
      </c>
      <c r="N704" s="2055">
        <f>'Spis treści'!$D$69/100</f>
        <v>0</v>
      </c>
      <c r="O704" s="765">
        <v>83111000</v>
      </c>
      <c r="P704" s="6">
        <v>4.2</v>
      </c>
    </row>
    <row r="705" spans="1:16">
      <c r="A705" s="747" t="s">
        <v>3252</v>
      </c>
      <c r="B705" s="343">
        <f>VLOOKUP($A705,'1.6. El. do żeliwa, Ni, Cu, Al'!$A$4:$M$209,13,FALSE)</f>
        <v>476.38127037037037</v>
      </c>
      <c r="C705" s="343">
        <f>VLOOKUP($A705,'1.6. El. do żeliwa, Ni, Cu, Al'!$A$4:$M$209,11,FALSE)</f>
        <v>4416.88</v>
      </c>
      <c r="D705" s="343">
        <f>VLOOKUP($A705,'1.6. El. do żeliwa, Ni, Cu, Al'!$A$4:$M$209,12,FALSE)</f>
        <v>728.03772000000004</v>
      </c>
      <c r="E705" s="343">
        <v>476.38127037037037</v>
      </c>
      <c r="F705" s="343">
        <v>4416.88</v>
      </c>
      <c r="G705" s="1030">
        <v>728.03772000000004</v>
      </c>
      <c r="H705" s="556" t="s">
        <v>3256</v>
      </c>
      <c r="I705" s="683">
        <v>219</v>
      </c>
      <c r="J705" s="608" t="s">
        <v>2874</v>
      </c>
      <c r="K705" s="447">
        <v>10.8</v>
      </c>
      <c r="L705" s="562" t="s">
        <v>3343</v>
      </c>
      <c r="M705" s="562" t="s">
        <v>3344</v>
      </c>
      <c r="N705" s="2055">
        <f>'Spis treści'!$D$69/100</f>
        <v>0</v>
      </c>
      <c r="O705" s="765">
        <v>83111000</v>
      </c>
      <c r="P705" s="6">
        <v>10.8</v>
      </c>
    </row>
    <row r="706" spans="1:16">
      <c r="A706" s="749" t="s">
        <v>3253</v>
      </c>
      <c r="B706" s="343">
        <f>VLOOKUP($A706,'1.6. El. do żeliwa, Ni, Cu, Al'!$A$4:$M$209,13,FALSE)</f>
        <v>402.76673333333332</v>
      </c>
      <c r="C706" s="343">
        <f>VLOOKUP($A706,'1.6. El. do żeliwa, Ni, Cu, Al'!$A$4:$M$209,11,FALSE)</f>
        <v>4024.27</v>
      </c>
      <c r="D706" s="343">
        <f>VLOOKUP($A706,'1.6. El. do żeliwa, Ni, Cu, Al'!$A$4:$M$209,12,FALSE)</f>
        <v>808.93079999999998</v>
      </c>
      <c r="E706" s="343">
        <v>402.76673333333332</v>
      </c>
      <c r="F706" s="343">
        <v>4024.27</v>
      </c>
      <c r="G706" s="1030">
        <v>808.93079999999998</v>
      </c>
      <c r="H706" s="556" t="s">
        <v>3257</v>
      </c>
      <c r="I706" s="683">
        <v>219</v>
      </c>
      <c r="J706" s="608" t="s">
        <v>2876</v>
      </c>
      <c r="K706" s="447">
        <v>12</v>
      </c>
      <c r="L706" s="562" t="s">
        <v>3347</v>
      </c>
      <c r="M706" s="561" t="s">
        <v>3348</v>
      </c>
      <c r="N706" s="2055">
        <f>'Spis treści'!$D$69/100</f>
        <v>0</v>
      </c>
      <c r="O706" s="765">
        <v>83111000</v>
      </c>
      <c r="P706" s="6">
        <v>12</v>
      </c>
    </row>
    <row r="707" spans="1:16">
      <c r="A707" s="749" t="s">
        <v>3876</v>
      </c>
      <c r="B707" s="343">
        <f>VLOOKUP($A707,'1.6. El. do żeliwa, Ni, Cu, Al'!$A$4:$M$209,13,FALSE)</f>
        <v>373.41852380952378</v>
      </c>
      <c r="C707" s="343">
        <f>VLOOKUP($A707,'1.6. El. do żeliwa, Ni, Cu, Al'!$A$4:$M$209,11,FALSE)</f>
        <v>1336.69</v>
      </c>
      <c r="D707" s="343">
        <f>VLOOKUP($A707,'1.6. El. do żeliwa, Ni, Cu, Al'!$A$4:$M$209,12,FALSE)</f>
        <v>231.6678</v>
      </c>
      <c r="E707" s="343">
        <v>373.41852380952378</v>
      </c>
      <c r="F707" s="343">
        <v>1336.69</v>
      </c>
      <c r="G707" s="1030">
        <v>231.6678</v>
      </c>
      <c r="H707" s="728" t="s">
        <v>3883</v>
      </c>
      <c r="I707" s="683">
        <v>219</v>
      </c>
      <c r="J707" s="608" t="s">
        <v>2876</v>
      </c>
      <c r="K707" s="447">
        <v>4.2</v>
      </c>
      <c r="L707" s="562" t="s">
        <v>3886</v>
      </c>
      <c r="M707" s="561" t="s">
        <v>3887</v>
      </c>
      <c r="N707" s="2055">
        <f>'Spis treści'!$D$69/100</f>
        <v>0</v>
      </c>
      <c r="O707" s="765">
        <v>83111000</v>
      </c>
      <c r="P707" s="6">
        <v>4.2</v>
      </c>
    </row>
    <row r="708" spans="1:16">
      <c r="A708" s="749" t="s">
        <v>3877</v>
      </c>
      <c r="B708" s="343">
        <f>VLOOKUP($A708,'1.6. El. do żeliwa, Ni, Cu, Al'!$A$4:$M$209,13,FALSE)</f>
        <v>305.02983333333333</v>
      </c>
      <c r="C708" s="343">
        <f>VLOOKUP($A708,'1.6. El. do żeliwa, Ni, Cu, Al'!$A$4:$M$209,11,FALSE)</f>
        <v>1199.3800000000001</v>
      </c>
      <c r="D708" s="343">
        <f>VLOOKUP($A708,'1.6. El. do żeliwa, Ni, Cu, Al'!$A$4:$M$209,12,FALSE)</f>
        <v>264.76319999999998</v>
      </c>
      <c r="E708" s="343">
        <v>305.02983333333333</v>
      </c>
      <c r="F708" s="343">
        <v>1199.3800000000001</v>
      </c>
      <c r="G708" s="1030">
        <v>264.76319999999998</v>
      </c>
      <c r="H708" s="728" t="s">
        <v>3884</v>
      </c>
      <c r="I708" s="683">
        <v>219</v>
      </c>
      <c r="J708" s="608" t="s">
        <v>2876</v>
      </c>
      <c r="K708" s="447">
        <v>4.8</v>
      </c>
      <c r="L708" s="761" t="s">
        <v>3888</v>
      </c>
      <c r="M708" s="561" t="s">
        <v>3889</v>
      </c>
      <c r="N708" s="2055">
        <f>'Spis treści'!$D$69/100</f>
        <v>0</v>
      </c>
      <c r="O708" s="765">
        <v>83111000</v>
      </c>
      <c r="P708" s="6">
        <v>4.8</v>
      </c>
    </row>
    <row r="709" spans="1:16">
      <c r="A709" s="749" t="s">
        <v>3878</v>
      </c>
      <c r="B709" s="343">
        <f>VLOOKUP($A709,'1.6. El. do żeliwa, Ni, Cu, Al'!$A$4:$M$209,13,FALSE)</f>
        <v>343.40233333333339</v>
      </c>
      <c r="C709" s="343">
        <f>VLOOKUP($A709,'1.6. El. do żeliwa, Ni, Cu, Al'!$A$4:$M$209,11,FALSE)</f>
        <v>3458.92</v>
      </c>
      <c r="D709" s="343">
        <f>VLOOKUP($A709,'1.6. El. do żeliwa, Ni, Cu, Al'!$A$4:$M$209,12,FALSE)</f>
        <v>661.90800000000002</v>
      </c>
      <c r="E709" s="343">
        <v>343.40233333333339</v>
      </c>
      <c r="F709" s="343">
        <v>3458.92</v>
      </c>
      <c r="G709" s="1030">
        <v>661.90800000000002</v>
      </c>
      <c r="H709" s="728" t="s">
        <v>3885</v>
      </c>
      <c r="I709" s="683">
        <v>219</v>
      </c>
      <c r="J709" s="608" t="s">
        <v>2876</v>
      </c>
      <c r="K709" s="447">
        <v>12</v>
      </c>
      <c r="L709" s="562" t="s">
        <v>3890</v>
      </c>
      <c r="M709" s="561" t="s">
        <v>3891</v>
      </c>
      <c r="N709" s="2055">
        <f>'Spis treści'!$D$69/100</f>
        <v>0</v>
      </c>
      <c r="O709" s="765">
        <v>83111000</v>
      </c>
      <c r="P709" s="6">
        <v>12</v>
      </c>
    </row>
    <row r="710" spans="1:16">
      <c r="A710" s="749" t="s">
        <v>1224</v>
      </c>
      <c r="B710" s="343">
        <f>VLOOKUP($A710,'1.6. El. do żeliwa, Ni, Cu, Al'!$A$4:$M$209,13,FALSE)</f>
        <v>292.02314285714283</v>
      </c>
      <c r="C710" s="343">
        <f>VLOOKUP($A710,'1.6. El. do żeliwa, Ni, Cu, Al'!$A$4:$M$209,11,FALSE)</f>
        <v>908.49</v>
      </c>
      <c r="D710" s="343">
        <f>VLOOKUP($A710,'1.6. El. do żeliwa, Ni, Cu, Al'!$A$4:$M$209,12,FALSE)</f>
        <v>318.00720000000001</v>
      </c>
      <c r="E710" s="343">
        <v>292.02314285714283</v>
      </c>
      <c r="F710" s="343">
        <v>908.49</v>
      </c>
      <c r="G710" s="1030">
        <v>318.00720000000001</v>
      </c>
      <c r="H710" s="556" t="s">
        <v>3280</v>
      </c>
      <c r="I710" s="683">
        <v>219</v>
      </c>
      <c r="J710" s="608" t="s">
        <v>2874</v>
      </c>
      <c r="K710" s="447">
        <v>4.2</v>
      </c>
      <c r="L710" s="562" t="s">
        <v>3345</v>
      </c>
      <c r="M710" s="561" t="s">
        <v>3346</v>
      </c>
      <c r="N710" s="2055">
        <f>'Spis treści'!$D$69/100</f>
        <v>0</v>
      </c>
      <c r="O710" s="765">
        <v>83111000</v>
      </c>
      <c r="P710" s="6">
        <v>4.2</v>
      </c>
    </row>
    <row r="711" spans="1:16">
      <c r="A711" s="747" t="s">
        <v>1205</v>
      </c>
      <c r="B711" s="343">
        <f>VLOOKUP($A711,'1.6. El. do żeliwa, Ni, Cu, Al'!$A$4:$M$209,13,FALSE)</f>
        <v>287.27850000000001</v>
      </c>
      <c r="C711" s="343">
        <f>VLOOKUP($A711,'1.6. El. do żeliwa, Ni, Cu, Al'!$A$4:$M$209,11,FALSE)</f>
        <v>1015.5</v>
      </c>
      <c r="D711" s="343">
        <f>VLOOKUP($A711,'1.6. El. do żeliwa, Ni, Cu, Al'!$A$4:$M$209,12,FALSE)</f>
        <v>363.43679999999995</v>
      </c>
      <c r="E711" s="343">
        <v>287.27850000000001</v>
      </c>
      <c r="F711" s="343">
        <v>1015.5</v>
      </c>
      <c r="G711" s="1030">
        <v>363.43679999999995</v>
      </c>
      <c r="H711" s="556" t="s">
        <v>3223</v>
      </c>
      <c r="I711" s="683">
        <v>219</v>
      </c>
      <c r="J711" s="608" t="s">
        <v>2874</v>
      </c>
      <c r="K711" s="447">
        <v>4.8</v>
      </c>
      <c r="L711" s="561" t="s">
        <v>2446</v>
      </c>
      <c r="M711" s="167" t="s">
        <v>2690</v>
      </c>
      <c r="N711" s="2055">
        <f>'Spis treści'!$D$69/100</f>
        <v>0</v>
      </c>
      <c r="O711" s="150">
        <v>83111000</v>
      </c>
      <c r="P711" s="6">
        <v>4.8</v>
      </c>
    </row>
    <row r="712" spans="1:16">
      <c r="A712" s="747" t="s">
        <v>700</v>
      </c>
      <c r="B712" s="343">
        <f>VLOOKUP($A712,'1.6. El. do żeliwa, Ni, Cu, Al'!$A$4:$M$209,13,FALSE)</f>
        <v>288.88266666666664</v>
      </c>
      <c r="C712" s="343">
        <f>VLOOKUP($A712,'1.6. El. do żeliwa, Ni, Cu, Al'!$A$4:$M$209,11,FALSE)</f>
        <v>2941.7</v>
      </c>
      <c r="D712" s="343">
        <f>VLOOKUP($A712,'1.6. El. do żeliwa, Ni, Cu, Al'!$A$4:$M$209,12,FALSE)</f>
        <v>1044.8807999999999</v>
      </c>
      <c r="E712" s="343">
        <v>288.88266666666664</v>
      </c>
      <c r="F712" s="343">
        <v>2941.7</v>
      </c>
      <c r="G712" s="1030">
        <v>1044.8807999999999</v>
      </c>
      <c r="H712" s="556" t="s">
        <v>3224</v>
      </c>
      <c r="I712" s="683">
        <v>219</v>
      </c>
      <c r="J712" s="608" t="s">
        <v>2874</v>
      </c>
      <c r="K712" s="447">
        <v>13.8</v>
      </c>
      <c r="L712" s="561" t="s">
        <v>2447</v>
      </c>
      <c r="M712" s="167" t="s">
        <v>2691</v>
      </c>
      <c r="N712" s="2055">
        <f>'Spis treści'!$D$69/100</f>
        <v>0</v>
      </c>
      <c r="O712" s="150">
        <v>83111000</v>
      </c>
      <c r="P712" s="6">
        <v>13.8</v>
      </c>
    </row>
    <row r="713" spans="1:16">
      <c r="A713" s="747" t="s">
        <v>1243</v>
      </c>
      <c r="B713" s="343">
        <f>VLOOKUP($A713,'1.6. El. do żeliwa, Ni, Cu, Al'!$A$4:$M$209,13,FALSE)</f>
        <v>325.34448571428572</v>
      </c>
      <c r="C713" s="343">
        <f>VLOOKUP($A713,'1.6. El. do żeliwa, Ni, Cu, Al'!$A$4:$M$209,11,FALSE)</f>
        <v>1152.54</v>
      </c>
      <c r="D713" s="343">
        <f>VLOOKUP($A713,'1.6. El. do żeliwa, Ni, Cu, Al'!$A$4:$M$209,12,FALSE)</f>
        <v>213.90684000000002</v>
      </c>
      <c r="E713" s="343">
        <v>325.34448571428572</v>
      </c>
      <c r="F713" s="343">
        <v>1152.54</v>
      </c>
      <c r="G713" s="1030">
        <v>213.90684000000002</v>
      </c>
      <c r="H713" s="556" t="s">
        <v>3258</v>
      </c>
      <c r="I713" s="683">
        <v>219</v>
      </c>
      <c r="J713" s="608" t="s">
        <v>2874</v>
      </c>
      <c r="K713" s="447">
        <v>4.2</v>
      </c>
      <c r="L713" s="561" t="s">
        <v>2448</v>
      </c>
      <c r="M713" s="167" t="s">
        <v>2692</v>
      </c>
      <c r="N713" s="2055">
        <f>'Spis treści'!$D$69/100</f>
        <v>0</v>
      </c>
      <c r="O713" s="150">
        <v>83111000</v>
      </c>
      <c r="P713" s="6">
        <v>4.2</v>
      </c>
    </row>
    <row r="714" spans="1:16">
      <c r="A714" s="747" t="s">
        <v>1244</v>
      </c>
      <c r="B714" s="343">
        <f>VLOOKUP($A714,'1.6. El. do żeliwa, Ni, Cu, Al'!$A$4:$M$209,13,FALSE)</f>
        <v>316.47543809523808</v>
      </c>
      <c r="C714" s="343">
        <f>VLOOKUP($A714,'1.6. El. do żeliwa, Ni, Cu, Al'!$A$4:$M$209,11,FALSE)</f>
        <v>1115.29</v>
      </c>
      <c r="D714" s="343">
        <f>VLOOKUP($A714,'1.6. El. do żeliwa, Ni, Cu, Al'!$A$4:$M$209,12,FALSE)</f>
        <v>213.90684000000002</v>
      </c>
      <c r="E714" s="343">
        <v>316.47543809523808</v>
      </c>
      <c r="F714" s="343">
        <v>1115.29</v>
      </c>
      <c r="G714" s="1030">
        <v>213.90684000000002</v>
      </c>
      <c r="H714" s="556" t="s">
        <v>3259</v>
      </c>
      <c r="I714" s="683">
        <v>219</v>
      </c>
      <c r="J714" s="608" t="s">
        <v>2874</v>
      </c>
      <c r="K714" s="447">
        <v>4.2</v>
      </c>
      <c r="L714" s="561" t="s">
        <v>2449</v>
      </c>
      <c r="M714" s="167" t="s">
        <v>2693</v>
      </c>
      <c r="N714" s="2055">
        <f>'Spis treści'!$D$69/100</f>
        <v>0</v>
      </c>
      <c r="O714" s="150">
        <v>83111000</v>
      </c>
      <c r="P714" s="6">
        <v>4.2</v>
      </c>
    </row>
    <row r="715" spans="1:16">
      <c r="A715" s="747" t="s">
        <v>701</v>
      </c>
      <c r="B715" s="343">
        <f>VLOOKUP($A715,'1.6. El. do żeliwa, Ni, Cu, Al'!$A$4:$M$209,13,FALSE)</f>
        <v>321.99686666666668</v>
      </c>
      <c r="C715" s="343">
        <f>VLOOKUP($A715,'1.6. El. do żeliwa, Ni, Cu, Al'!$A$4:$M$209,11,FALSE)</f>
        <v>3252.8</v>
      </c>
      <c r="D715" s="343">
        <f>VLOOKUP($A715,'1.6. El. do żeliwa, Ni, Cu, Al'!$A$4:$M$209,12,FALSE)</f>
        <v>611.16239999999993</v>
      </c>
      <c r="E715" s="343">
        <v>321.99686666666668</v>
      </c>
      <c r="F715" s="343">
        <v>3252.8</v>
      </c>
      <c r="G715" s="1030">
        <v>611.16239999999993</v>
      </c>
      <c r="H715" s="556" t="s">
        <v>3260</v>
      </c>
      <c r="I715" s="683">
        <v>219</v>
      </c>
      <c r="J715" s="608" t="s">
        <v>2874</v>
      </c>
      <c r="K715" s="447">
        <v>12</v>
      </c>
      <c r="L715" s="561" t="s">
        <v>2450</v>
      </c>
      <c r="M715" s="167" t="s">
        <v>2694</v>
      </c>
      <c r="N715" s="2055">
        <f>'Spis treści'!$D$69/100</f>
        <v>0</v>
      </c>
      <c r="O715" s="150">
        <v>83111000</v>
      </c>
      <c r="P715" s="6">
        <v>12</v>
      </c>
    </row>
    <row r="716" spans="1:16">
      <c r="A716" s="747" t="s">
        <v>702</v>
      </c>
      <c r="B716" s="343">
        <f>VLOOKUP($A716,'1.6. El. do żeliwa, Ni, Cu, Al'!$A$4:$M$209,13,FALSE)</f>
        <v>348.35827017543858</v>
      </c>
      <c r="C716" s="343">
        <f>VLOOKUP($A716,'1.6. El. do żeliwa, Ni, Cu, Al'!$A$4:$M$209,11,FALSE)</f>
        <v>3390.68</v>
      </c>
      <c r="D716" s="343">
        <f>VLOOKUP($A716,'1.6. El. do żeliwa, Ni, Cu, Al'!$A$4:$M$209,12,FALSE)</f>
        <v>580.60428000000002</v>
      </c>
      <c r="E716" s="343">
        <v>348.35827017543858</v>
      </c>
      <c r="F716" s="343">
        <v>3390.68</v>
      </c>
      <c r="G716" s="1030">
        <v>580.60428000000002</v>
      </c>
      <c r="H716" s="556" t="s">
        <v>3261</v>
      </c>
      <c r="I716" s="683">
        <v>219</v>
      </c>
      <c r="J716" s="608" t="s">
        <v>2876</v>
      </c>
      <c r="K716" s="447">
        <v>11.4</v>
      </c>
      <c r="L716" s="561" t="s">
        <v>2451</v>
      </c>
      <c r="M716" s="167" t="s">
        <v>2695</v>
      </c>
      <c r="N716" s="2055">
        <f>'Spis treści'!$D$69/100</f>
        <v>0</v>
      </c>
      <c r="O716" s="150">
        <v>83111000</v>
      </c>
      <c r="P716" s="6">
        <v>11.4</v>
      </c>
    </row>
    <row r="717" spans="1:16">
      <c r="A717" s="747" t="s">
        <v>1245</v>
      </c>
      <c r="B717" s="343">
        <f>VLOOKUP($A717,'1.6. El. do żeliwa, Ni, Cu, Al'!$A$4:$M$209,13,FALSE)</f>
        <v>433.97729999999996</v>
      </c>
      <c r="C717" s="343">
        <f>VLOOKUP($A717,'1.6. El. do żeliwa, Ni, Cu, Al'!$A$4:$M$209,11,FALSE)</f>
        <v>1257.48</v>
      </c>
      <c r="D717" s="343">
        <f>VLOOKUP($A717,'1.6. El. do żeliwa, Ni, Cu, Al'!$A$4:$M$209,12,FALSE)</f>
        <v>304.83828</v>
      </c>
      <c r="E717" s="343">
        <v>433.97729999999996</v>
      </c>
      <c r="F717" s="343">
        <v>1257.48</v>
      </c>
      <c r="G717" s="1030">
        <v>304.83828</v>
      </c>
      <c r="H717" s="556" t="s">
        <v>3262</v>
      </c>
      <c r="I717" s="683">
        <v>219</v>
      </c>
      <c r="J717" s="608" t="s">
        <v>2876</v>
      </c>
      <c r="K717" s="447">
        <v>3.6</v>
      </c>
      <c r="L717" s="561" t="s">
        <v>2452</v>
      </c>
      <c r="M717" s="167" t="s">
        <v>2696</v>
      </c>
      <c r="N717" s="2055">
        <f>'Spis treści'!$D$69/100</f>
        <v>0</v>
      </c>
      <c r="O717" s="150">
        <v>83111000</v>
      </c>
      <c r="P717" s="6">
        <v>3.6</v>
      </c>
    </row>
    <row r="718" spans="1:16">
      <c r="A718" s="747" t="s">
        <v>1246</v>
      </c>
      <c r="B718" s="343">
        <f>VLOOKUP($A718,'1.6. El. do żeliwa, Ni, Cu, Al'!$A$4:$M$209,13,FALSE)</f>
        <v>456.40021666666667</v>
      </c>
      <c r="C718" s="343">
        <f>VLOOKUP($A718,'1.6. El. do żeliwa, Ni, Cu, Al'!$A$4:$M$209,11,FALSE)</f>
        <v>1784.27</v>
      </c>
      <c r="D718" s="343">
        <f>VLOOKUP($A718,'1.6. El. do żeliwa, Ni, Cu, Al'!$A$4:$M$209,12,FALSE)</f>
        <v>406.45103999999998</v>
      </c>
      <c r="E718" s="343">
        <v>456.40021666666667</v>
      </c>
      <c r="F718" s="343">
        <v>1784.27</v>
      </c>
      <c r="G718" s="1030">
        <v>406.45103999999998</v>
      </c>
      <c r="H718" s="556" t="s">
        <v>3263</v>
      </c>
      <c r="I718" s="683">
        <v>219</v>
      </c>
      <c r="J718" s="608" t="s">
        <v>2876</v>
      </c>
      <c r="K718" s="447">
        <v>4.8</v>
      </c>
      <c r="L718" s="561" t="s">
        <v>2453</v>
      </c>
      <c r="M718" s="167" t="s">
        <v>2697</v>
      </c>
      <c r="N718" s="2055">
        <f>'Spis treści'!$D$69/100</f>
        <v>0</v>
      </c>
      <c r="O718" s="150">
        <v>83111000</v>
      </c>
      <c r="P718" s="6">
        <v>4.8</v>
      </c>
    </row>
    <row r="719" spans="1:16">
      <c r="A719" s="747" t="s">
        <v>703</v>
      </c>
      <c r="B719" s="343">
        <f>VLOOKUP($A719,'1.6. El. do żeliwa, Ni, Cu, Al'!$A$4:$M$209,13,FALSE)</f>
        <v>451.10377058823531</v>
      </c>
      <c r="C719" s="343">
        <f>VLOOKUP($A719,'1.6. El. do żeliwa, Ni, Cu, Al'!$A$4:$M$209,11,FALSE)</f>
        <v>3737.55</v>
      </c>
      <c r="D719" s="343">
        <f>VLOOKUP($A719,'1.6. El. do żeliwa, Ni, Cu, Al'!$A$4:$M$209,12,FALSE)</f>
        <v>863.70845999999995</v>
      </c>
      <c r="E719" s="343">
        <v>451.10377058823531</v>
      </c>
      <c r="F719" s="343">
        <v>3737.55</v>
      </c>
      <c r="G719" s="1030">
        <v>863.70845999999995</v>
      </c>
      <c r="H719" s="556" t="s">
        <v>3264</v>
      </c>
      <c r="I719" s="683">
        <v>219</v>
      </c>
      <c r="J719" s="608" t="s">
        <v>2876</v>
      </c>
      <c r="K719" s="447">
        <v>10.199999999999999</v>
      </c>
      <c r="L719" s="561" t="s">
        <v>2454</v>
      </c>
      <c r="M719" s="167" t="s">
        <v>2698</v>
      </c>
      <c r="N719" s="2055">
        <f>'Spis treści'!$D$69/100</f>
        <v>0</v>
      </c>
      <c r="O719" s="150">
        <v>83111000</v>
      </c>
      <c r="P719" s="6">
        <v>10.199999999999999</v>
      </c>
    </row>
    <row r="720" spans="1:16">
      <c r="A720" s="747" t="s">
        <v>704</v>
      </c>
      <c r="B720" s="343">
        <f>VLOOKUP($A720,'1.6. El. do żeliwa, Ni, Cu, Al'!$A$4:$M$209,13,FALSE)</f>
        <v>445.13952222222218</v>
      </c>
      <c r="C720" s="343">
        <f>VLOOKUP($A720,'1.6. El. do żeliwa, Ni, Cu, Al'!$A$4:$M$209,11,FALSE)</f>
        <v>3244.16</v>
      </c>
      <c r="D720" s="343">
        <f>VLOOKUP($A720,'1.6. El. do żeliwa, Ni, Cu, Al'!$A$4:$M$209,12,FALSE)</f>
        <v>762.09570000000008</v>
      </c>
      <c r="E720" s="343">
        <v>445.13952222222218</v>
      </c>
      <c r="F720" s="343">
        <v>3244.16</v>
      </c>
      <c r="G720" s="1030">
        <v>762.09570000000008</v>
      </c>
      <c r="H720" s="728" t="s">
        <v>3265</v>
      </c>
      <c r="I720" s="683">
        <v>219</v>
      </c>
      <c r="J720" s="608" t="s">
        <v>2876</v>
      </c>
      <c r="K720" s="447">
        <v>9</v>
      </c>
      <c r="L720" s="561" t="s">
        <v>2455</v>
      </c>
      <c r="M720" s="167" t="s">
        <v>2699</v>
      </c>
      <c r="N720" s="2055">
        <f>'Spis treści'!$D$69/100</f>
        <v>0</v>
      </c>
      <c r="O720" s="150">
        <v>83111000</v>
      </c>
      <c r="P720" s="6">
        <v>9</v>
      </c>
    </row>
    <row r="721" spans="1:16">
      <c r="A721" s="754" t="s">
        <v>5182</v>
      </c>
      <c r="B721" s="758">
        <f>VLOOKUP($A721,'1.6. El. do żeliwa, Ni, Cu, Al'!$A$4:$M$209,13,FALSE)</f>
        <v>736.54116190476191</v>
      </c>
      <c r="C721" s="758">
        <f>VLOOKUP($A721,'1.6. El. do żeliwa, Ni, Cu, Al'!$A$4:$M$209,11,FALSE)</f>
        <v>2764.46</v>
      </c>
      <c r="D721" s="758">
        <f>VLOOKUP($A721,'1.6. El. do żeliwa, Ni, Cu, Al'!$A$4:$M$209,12,FALSE)</f>
        <v>329.01288</v>
      </c>
      <c r="E721" s="758">
        <v>736.54116190476191</v>
      </c>
      <c r="F721" s="758">
        <v>2764.46</v>
      </c>
      <c r="G721" s="758">
        <v>329.01288</v>
      </c>
      <c r="H721" s="728" t="s">
        <v>5188</v>
      </c>
      <c r="I721" s="759">
        <v>219</v>
      </c>
      <c r="J721" s="728" t="s">
        <v>2875</v>
      </c>
      <c r="K721" s="760">
        <v>218.4</v>
      </c>
      <c r="L721" s="1363" t="s">
        <v>5191</v>
      </c>
      <c r="M721" s="1340" t="s">
        <v>5192</v>
      </c>
      <c r="N721" s="2055">
        <f>'Spis treści'!$D$69/100</f>
        <v>0</v>
      </c>
      <c r="O721" s="150">
        <v>83111000</v>
      </c>
      <c r="P721" s="6">
        <v>4.2</v>
      </c>
    </row>
    <row r="722" spans="1:16">
      <c r="A722" s="754" t="s">
        <v>5183</v>
      </c>
      <c r="B722" s="758">
        <f>VLOOKUP($A722,'1.6. El. do żeliwa, Ni, Cu, Al'!$A$4:$M$209,13,FALSE)</f>
        <v>705.33163809523819</v>
      </c>
      <c r="C722" s="758">
        <f>VLOOKUP($A722,'1.6. El. do żeliwa, Ni, Cu, Al'!$A$4:$M$209,11,FALSE)</f>
        <v>2633.38</v>
      </c>
      <c r="D722" s="758">
        <f>VLOOKUP($A722,'1.6. El. do żeliwa, Ni, Cu, Al'!$A$4:$M$209,12,FALSE)</f>
        <v>329.01288</v>
      </c>
      <c r="E722" s="758">
        <v>705.33163809523819</v>
      </c>
      <c r="F722" s="758">
        <v>2633.38</v>
      </c>
      <c r="G722" s="758">
        <v>329.01288</v>
      </c>
      <c r="H722" s="728" t="s">
        <v>5189</v>
      </c>
      <c r="I722" s="759">
        <v>219</v>
      </c>
      <c r="J722" s="728" t="s">
        <v>2875</v>
      </c>
      <c r="K722" s="760">
        <v>4.2</v>
      </c>
      <c r="L722" s="1363" t="s">
        <v>5193</v>
      </c>
      <c r="M722" s="1340" t="s">
        <v>5194</v>
      </c>
      <c r="N722" s="2055">
        <f>'Spis treści'!$D$69/100</f>
        <v>0</v>
      </c>
      <c r="O722" s="150">
        <v>83111000</v>
      </c>
      <c r="P722" s="6">
        <v>4.2</v>
      </c>
    </row>
    <row r="723" spans="1:16">
      <c r="A723" s="754" t="s">
        <v>5184</v>
      </c>
      <c r="B723" s="758">
        <f>VLOOKUP($A723,'1.6. El. do żeliwa, Ni, Cu, Al'!$A$4:$M$209,13,FALSE)</f>
        <v>743.86223333333339</v>
      </c>
      <c r="C723" s="758">
        <f>VLOOKUP($A723,'1.6. El. do żeliwa, Ni, Cu, Al'!$A$4:$M$209,11,FALSE)</f>
        <v>7986.31</v>
      </c>
      <c r="D723" s="758">
        <f>VLOOKUP($A723,'1.6. El. do żeliwa, Ni, Cu, Al'!$A$4:$M$209,12,FALSE)</f>
        <v>940.03679999999997</v>
      </c>
      <c r="E723" s="758">
        <v>743.86223333333339</v>
      </c>
      <c r="F723" s="758">
        <v>7986.31</v>
      </c>
      <c r="G723" s="758">
        <v>940.03679999999997</v>
      </c>
      <c r="H723" s="728" t="s">
        <v>5190</v>
      </c>
      <c r="I723" s="759">
        <v>219</v>
      </c>
      <c r="J723" s="728" t="s">
        <v>2875</v>
      </c>
      <c r="K723" s="760">
        <v>276</v>
      </c>
      <c r="L723" s="1363" t="s">
        <v>5195</v>
      </c>
      <c r="M723" s="1340" t="s">
        <v>5196</v>
      </c>
      <c r="N723" s="2055">
        <f>'Spis treści'!$D$69/100</f>
        <v>0</v>
      </c>
      <c r="O723" s="150">
        <v>83111000</v>
      </c>
      <c r="P723" s="6">
        <v>12</v>
      </c>
    </row>
    <row r="724" spans="1:16">
      <c r="A724" s="747" t="s">
        <v>4230</v>
      </c>
      <c r="B724" s="343">
        <f>VLOOKUP($A724,'1.6. El. do żeliwa, Ni, Cu, Al'!$A$4:$M$209,13,FALSE)</f>
        <v>360.89204444444437</v>
      </c>
      <c r="C724" s="343">
        <f>VLOOKUP($A724,'1.6. El. do żeliwa, Ni, Cu, Al'!$A$4:$M$209,11,FALSE)</f>
        <v>2069.2399999999998</v>
      </c>
      <c r="D724" s="343">
        <f>VLOOKUP($A724,'1.6. El. do żeliwa, Ni, Cu, Al'!$A$4:$M$209,12,FALSE)</f>
        <v>529.18272000000002</v>
      </c>
      <c r="E724" s="343">
        <v>360.89204444444437</v>
      </c>
      <c r="F724" s="343">
        <v>2069.2399999999998</v>
      </c>
      <c r="G724" s="1030">
        <v>529.18272000000002</v>
      </c>
      <c r="H724" s="471" t="s">
        <v>4237</v>
      </c>
      <c r="I724" s="683">
        <v>219</v>
      </c>
      <c r="J724" s="608" t="s">
        <v>2876</v>
      </c>
      <c r="K724" s="447">
        <v>7.2</v>
      </c>
      <c r="L724" s="561" t="s">
        <v>4245</v>
      </c>
      <c r="M724" s="561" t="s">
        <v>4246</v>
      </c>
      <c r="N724" s="2055">
        <f>'Spis treści'!$D$69/100</f>
        <v>0</v>
      </c>
      <c r="O724" s="765">
        <v>83111000</v>
      </c>
      <c r="P724" s="6">
        <v>7.2</v>
      </c>
    </row>
    <row r="725" spans="1:16">
      <c r="A725" s="747" t="s">
        <v>4231</v>
      </c>
      <c r="B725" s="343">
        <f>VLOOKUP($A725,'1.6. El. do żeliwa, Ni, Cu, Al'!$A$4:$M$209,13,FALSE)</f>
        <v>327.29843333333332</v>
      </c>
      <c r="C725" s="343">
        <f>VLOOKUP($A725,'1.6. El. do żeliwa, Ni, Cu, Al'!$A$4:$M$209,11,FALSE)</f>
        <v>3045.61</v>
      </c>
      <c r="D725" s="343">
        <f>VLOOKUP($A725,'1.6. El. do żeliwa, Ni, Cu, Al'!$A$4:$M$209,12,FALSE)</f>
        <v>881.97120000000007</v>
      </c>
      <c r="E725" s="343">
        <v>327.29843333333332</v>
      </c>
      <c r="F725" s="343">
        <v>3045.61</v>
      </c>
      <c r="G725" s="1030">
        <v>881.97120000000007</v>
      </c>
      <c r="H725" s="471" t="s">
        <v>4238</v>
      </c>
      <c r="I725" s="683">
        <v>219</v>
      </c>
      <c r="J725" s="608" t="s">
        <v>2876</v>
      </c>
      <c r="K725" s="447">
        <v>12</v>
      </c>
      <c r="L725" s="561" t="s">
        <v>4247</v>
      </c>
      <c r="M725" s="561" t="s">
        <v>4248</v>
      </c>
      <c r="N725" s="2055">
        <f>'Spis treści'!$D$69/100</f>
        <v>0</v>
      </c>
      <c r="O725" s="765">
        <v>83111000</v>
      </c>
      <c r="P725" s="6">
        <v>12</v>
      </c>
    </row>
    <row r="726" spans="1:16">
      <c r="A726" s="747" t="s">
        <v>4232</v>
      </c>
      <c r="B726" s="343">
        <f>VLOOKUP($A726,'1.6. El. do żeliwa, Ni, Cu, Al'!$A$4:$M$209,13,FALSE)</f>
        <v>347.70593333333335</v>
      </c>
      <c r="C726" s="343">
        <f>VLOOKUP($A726,'1.6. El. do żeliwa, Ni, Cu, Al'!$A$4:$M$209,11,FALSE)</f>
        <v>3290.5</v>
      </c>
      <c r="D726" s="343">
        <f>VLOOKUP($A726,'1.6. El. do żeliwa, Ni, Cu, Al'!$A$4:$M$209,12,FALSE)</f>
        <v>881.97120000000007</v>
      </c>
      <c r="E726" s="343">
        <v>347.70593333333335</v>
      </c>
      <c r="F726" s="343">
        <v>3290.5</v>
      </c>
      <c r="G726" s="1030">
        <v>881.97120000000007</v>
      </c>
      <c r="H726" s="471" t="s">
        <v>4239</v>
      </c>
      <c r="I726" s="683">
        <v>219</v>
      </c>
      <c r="J726" s="608" t="s">
        <v>2876</v>
      </c>
      <c r="K726" s="447">
        <v>0</v>
      </c>
      <c r="L726" s="561" t="s">
        <v>4250</v>
      </c>
      <c r="M726" s="561" t="s">
        <v>4249</v>
      </c>
      <c r="N726" s="2055">
        <f>'Spis treści'!$D$69/100</f>
        <v>0</v>
      </c>
      <c r="O726" s="765">
        <v>83111000</v>
      </c>
      <c r="P726" s="6">
        <v>12</v>
      </c>
    </row>
    <row r="727" spans="1:16">
      <c r="A727" s="747" t="s">
        <v>1206</v>
      </c>
      <c r="B727" s="343">
        <f>VLOOKUP($A727,'1.6. El. do żeliwa, Ni, Cu, Al'!$A$4:$M$209,13,FALSE)</f>
        <v>223.1040523809524</v>
      </c>
      <c r="C727" s="343">
        <f>VLOOKUP($A727,'1.6. El. do żeliwa, Ni, Cu, Al'!$A$4:$M$209,11,FALSE)</f>
        <v>764.32</v>
      </c>
      <c r="D727" s="343">
        <f>VLOOKUP($A727,'1.6. El. do żeliwa, Ni, Cu, Al'!$A$4:$M$209,12,FALSE)</f>
        <v>172.71702000000002</v>
      </c>
      <c r="E727" s="343">
        <v>223.1040523809524</v>
      </c>
      <c r="F727" s="343">
        <v>764.32</v>
      </c>
      <c r="G727" s="1030">
        <v>172.71702000000002</v>
      </c>
      <c r="H727" s="556" t="s">
        <v>3667</v>
      </c>
      <c r="I727" s="683">
        <v>219</v>
      </c>
      <c r="J727" s="608" t="s">
        <v>2874</v>
      </c>
      <c r="K727" s="447">
        <v>4.2</v>
      </c>
      <c r="L727" s="561" t="s">
        <v>2456</v>
      </c>
      <c r="M727" s="167" t="s">
        <v>2700</v>
      </c>
      <c r="N727" s="2055">
        <f>'Spis treści'!$D$69/100</f>
        <v>0</v>
      </c>
      <c r="O727" s="150">
        <v>83111000</v>
      </c>
      <c r="P727" s="6">
        <v>4.2</v>
      </c>
    </row>
    <row r="728" spans="1:16">
      <c r="A728" s="749" t="s">
        <v>1247</v>
      </c>
      <c r="B728" s="343">
        <f>VLOOKUP($A728,'1.6. El. do żeliwa, Ni, Cu, Al'!$A$4:$M$209,13,FALSE)</f>
        <v>227.08976666666666</v>
      </c>
      <c r="C728" s="343">
        <f>VLOOKUP($A728,'1.6. El. do żeliwa, Ni, Cu, Al'!$A$4:$M$209,11,FALSE)</f>
        <v>781.06</v>
      </c>
      <c r="D728" s="343">
        <f>VLOOKUP($A728,'1.6. El. do żeliwa, Ni, Cu, Al'!$A$4:$M$209,12,FALSE)</f>
        <v>172.71702000000002</v>
      </c>
      <c r="E728" s="343">
        <v>227.08976666666666</v>
      </c>
      <c r="F728" s="343">
        <v>781.06</v>
      </c>
      <c r="G728" s="1030">
        <v>172.71702000000002</v>
      </c>
      <c r="H728" s="556" t="s">
        <v>3668</v>
      </c>
      <c r="I728" s="683">
        <v>219</v>
      </c>
      <c r="J728" s="608" t="s">
        <v>2874</v>
      </c>
      <c r="K728" s="447">
        <v>4.2</v>
      </c>
      <c r="L728" s="561" t="s">
        <v>2457</v>
      </c>
      <c r="M728" s="167" t="s">
        <v>2701</v>
      </c>
      <c r="N728" s="2055">
        <f>'Spis treści'!$D$69/100</f>
        <v>0</v>
      </c>
      <c r="O728" s="150">
        <v>83111000</v>
      </c>
      <c r="P728" s="6">
        <v>4.2</v>
      </c>
    </row>
    <row r="729" spans="1:16">
      <c r="A729" s="747" t="s">
        <v>705</v>
      </c>
      <c r="B729" s="343">
        <f>VLOOKUP($A729,'1.6. El. do żeliwa, Ni, Cu, Al'!$A$4:$M$209,13,FALSE)</f>
        <v>215.25906491228071</v>
      </c>
      <c r="C729" s="343">
        <f>VLOOKUP($A729,'1.6. El. do żeliwa, Ni, Cu, Al'!$A$4:$M$209,11,FALSE)</f>
        <v>1985.15</v>
      </c>
      <c r="D729" s="343">
        <f>VLOOKUP($A729,'1.6. El. do żeliwa, Ni, Cu, Al'!$A$4:$M$209,12,FALSE)</f>
        <v>468.80334000000005</v>
      </c>
      <c r="E729" s="343">
        <v>215.25906491228071</v>
      </c>
      <c r="F729" s="343">
        <v>1985.15</v>
      </c>
      <c r="G729" s="1030">
        <v>468.80334000000005</v>
      </c>
      <c r="H729" s="556" t="s">
        <v>3669</v>
      </c>
      <c r="I729" s="683">
        <v>219</v>
      </c>
      <c r="J729" s="608" t="s">
        <v>2874</v>
      </c>
      <c r="K729" s="447">
        <v>11.4</v>
      </c>
      <c r="L729" s="561" t="s">
        <v>2458</v>
      </c>
      <c r="M729" s="167" t="s">
        <v>2702</v>
      </c>
      <c r="N729" s="2055">
        <f>'Spis treści'!$D$69/100</f>
        <v>0</v>
      </c>
      <c r="O729" s="150">
        <v>83111000</v>
      </c>
      <c r="P729" s="6">
        <v>11.4</v>
      </c>
    </row>
    <row r="730" spans="1:16">
      <c r="A730" s="747" t="s">
        <v>1248</v>
      </c>
      <c r="B730" s="343">
        <f>VLOOKUP($A730,'1.6. El. do żeliwa, Ni, Cu, Al'!$A$4:$M$209,13,FALSE)</f>
        <v>282.71838333333329</v>
      </c>
      <c r="C730" s="343">
        <f>VLOOKUP($A730,'1.6. El. do żeliwa, Ni, Cu, Al'!$A$4:$M$209,11,FALSE)</f>
        <v>1151.05</v>
      </c>
      <c r="D730" s="343">
        <f>VLOOKUP($A730,'1.6. El. do żeliwa, Ni, Cu, Al'!$A$4:$M$209,12,FALSE)</f>
        <v>205.99823999999998</v>
      </c>
      <c r="E730" s="343">
        <v>282.71838333333329</v>
      </c>
      <c r="F730" s="343">
        <v>1151.05</v>
      </c>
      <c r="G730" s="1030">
        <v>205.99823999999998</v>
      </c>
      <c r="H730" s="556" t="s">
        <v>3670</v>
      </c>
      <c r="I730" s="683">
        <v>219</v>
      </c>
      <c r="J730" s="608" t="s">
        <v>2874</v>
      </c>
      <c r="K730" s="447">
        <v>4.8</v>
      </c>
      <c r="L730" s="561" t="s">
        <v>2459</v>
      </c>
      <c r="M730" s="167" t="s">
        <v>2703</v>
      </c>
      <c r="N730" s="2055">
        <f>'Spis treści'!$D$69/100</f>
        <v>0</v>
      </c>
      <c r="O730" s="150">
        <v>83111000</v>
      </c>
      <c r="P730" s="6">
        <v>4.8</v>
      </c>
    </row>
    <row r="731" spans="1:16">
      <c r="A731" s="747" t="s">
        <v>1207</v>
      </c>
      <c r="B731" s="343">
        <f>VLOOKUP($A731,'1.6. El. do żeliwa, Ni, Cu, Al'!$A$4:$M$209,13,FALSE)</f>
        <v>260.62820476190473</v>
      </c>
      <c r="C731" s="343">
        <f>VLOOKUP($A731,'1.6. El. do żeliwa, Ni, Cu, Al'!$A$4:$M$209,11,FALSE)</f>
        <v>914.39</v>
      </c>
      <c r="D731" s="343">
        <f>VLOOKUP($A731,'1.6. El. do żeliwa, Ni, Cu, Al'!$A$4:$M$209,12,FALSE)</f>
        <v>180.24845999999999</v>
      </c>
      <c r="E731" s="343">
        <v>260.62820476190473</v>
      </c>
      <c r="F731" s="343">
        <v>914.39</v>
      </c>
      <c r="G731" s="1030">
        <v>180.24845999999999</v>
      </c>
      <c r="H731" s="556" t="s">
        <v>3671</v>
      </c>
      <c r="I731" s="683">
        <v>219</v>
      </c>
      <c r="J731" s="608" t="s">
        <v>2874</v>
      </c>
      <c r="K731" s="447">
        <v>4.2</v>
      </c>
      <c r="L731" s="561" t="s">
        <v>2460</v>
      </c>
      <c r="M731" s="167" t="s">
        <v>2704</v>
      </c>
      <c r="N731" s="2055">
        <f>'Spis treści'!$D$69/100</f>
        <v>0</v>
      </c>
      <c r="O731" s="150">
        <v>83111000</v>
      </c>
      <c r="P731" s="6">
        <v>4.2</v>
      </c>
    </row>
    <row r="732" spans="1:16">
      <c r="A732" s="747" t="s">
        <v>706</v>
      </c>
      <c r="B732" s="343">
        <f>VLOOKUP($A732,'1.6. El. do żeliwa, Ni, Cu, Al'!$A$4:$M$209,13,FALSE)</f>
        <v>257.21788730158727</v>
      </c>
      <c r="C732" s="343">
        <f>VLOOKUP($A732,'1.6. El. do żeliwa, Ni, Cu, Al'!$A$4:$M$209,11,FALSE)</f>
        <v>2700.2</v>
      </c>
      <c r="D732" s="343">
        <f>VLOOKUP($A732,'1.6. El. do żeliwa, Ni, Cu, Al'!$A$4:$M$209,12,FALSE)</f>
        <v>540.74537999999995</v>
      </c>
      <c r="E732" s="343">
        <v>257.21788730158727</v>
      </c>
      <c r="F732" s="343">
        <v>2700.2</v>
      </c>
      <c r="G732" s="1030">
        <v>540.74537999999995</v>
      </c>
      <c r="H732" s="556" t="s">
        <v>3672</v>
      </c>
      <c r="I732" s="683">
        <v>219</v>
      </c>
      <c r="J732" s="608" t="s">
        <v>2874</v>
      </c>
      <c r="K732" s="447">
        <v>12.6</v>
      </c>
      <c r="L732" s="561" t="s">
        <v>2461</v>
      </c>
      <c r="M732" s="167" t="s">
        <v>2705</v>
      </c>
      <c r="N732" s="2055">
        <f>'Spis treści'!$D$69/100</f>
        <v>0</v>
      </c>
      <c r="O732" s="150">
        <v>83111000</v>
      </c>
      <c r="P732" s="6">
        <v>12.6</v>
      </c>
    </row>
    <row r="733" spans="1:16">
      <c r="A733" s="747" t="s">
        <v>1259</v>
      </c>
      <c r="B733" s="343">
        <f>VLOOKUP($A733,'1.6. El. do żeliwa, Ni, Cu, Al'!$A$4:$M$209,13,FALSE)</f>
        <v>287.63406666666663</v>
      </c>
      <c r="C733" s="343">
        <f>VLOOKUP($A733,'1.6. El. do żeliwa, Ni, Cu, Al'!$A$4:$M$209,11,FALSE)</f>
        <v>1116.08</v>
      </c>
      <c r="D733" s="343">
        <f>VLOOKUP($A733,'1.6. El. do żeliwa, Ni, Cu, Al'!$A$4:$M$209,12,FALSE)</f>
        <v>264.56351999999998</v>
      </c>
      <c r="E733" s="343">
        <v>287.63406666666663</v>
      </c>
      <c r="F733" s="343">
        <v>1116.08</v>
      </c>
      <c r="G733" s="1030">
        <v>264.56351999999998</v>
      </c>
      <c r="H733" s="556" t="s">
        <v>3225</v>
      </c>
      <c r="I733" s="683">
        <v>219</v>
      </c>
      <c r="J733" s="608" t="s">
        <v>2874</v>
      </c>
      <c r="K733" s="447">
        <v>4.8</v>
      </c>
      <c r="L733" s="561" t="s">
        <v>2462</v>
      </c>
      <c r="M733" s="167" t="s">
        <v>2706</v>
      </c>
      <c r="N733" s="2055">
        <f>'Spis treści'!$D$69/100</f>
        <v>0</v>
      </c>
      <c r="O733" s="150">
        <v>83111000</v>
      </c>
      <c r="P733" s="6">
        <v>4.8</v>
      </c>
    </row>
    <row r="734" spans="1:16">
      <c r="A734" s="747" t="s">
        <v>1260</v>
      </c>
      <c r="B734" s="343">
        <f>VLOOKUP($A734,'1.6. El. do żeliwa, Ni, Cu, Al'!$A$4:$M$209,13,FALSE)</f>
        <v>249.68168571428572</v>
      </c>
      <c r="C734" s="343">
        <f>VLOOKUP($A734,'1.6. El. do żeliwa, Ni, Cu, Al'!$A$4:$M$209,11,FALSE)</f>
        <v>817.17</v>
      </c>
      <c r="D734" s="343">
        <f>VLOOKUP($A734,'1.6. El. do żeliwa, Ni, Cu, Al'!$A$4:$M$209,12,FALSE)</f>
        <v>231.49308000000002</v>
      </c>
      <c r="E734" s="343">
        <v>249.68168571428572</v>
      </c>
      <c r="F734" s="343">
        <v>817.17</v>
      </c>
      <c r="G734" s="1030">
        <v>231.49308000000002</v>
      </c>
      <c r="H734" s="556" t="s">
        <v>3226</v>
      </c>
      <c r="I734" s="683">
        <v>219</v>
      </c>
      <c r="J734" s="608" t="s">
        <v>2874</v>
      </c>
      <c r="K734" s="447">
        <v>4.2</v>
      </c>
      <c r="L734" s="561" t="s">
        <v>2463</v>
      </c>
      <c r="M734" s="167" t="s">
        <v>2707</v>
      </c>
      <c r="N734" s="2055">
        <f>'Spis treści'!$D$69/100</f>
        <v>0</v>
      </c>
      <c r="O734" s="150">
        <v>83111000</v>
      </c>
      <c r="P734" s="6">
        <v>4.2</v>
      </c>
    </row>
    <row r="735" spans="1:16">
      <c r="A735" s="747" t="s">
        <v>3748</v>
      </c>
      <c r="B735" s="343">
        <f>VLOOKUP($A735,'1.6. El. do żeliwa, Ni, Cu, Al'!$A$4:$M$209,13,FALSE)</f>
        <v>320.74104444444441</v>
      </c>
      <c r="C735" s="631">
        <f>VLOOKUP($A735,'1.6. El. do żeliwa, Ni, Cu, Al'!$A$4:$M$209,11,FALSE)</f>
        <v>957.31</v>
      </c>
      <c r="D735" s="343">
        <f>VLOOKUP($A735,'1.6. El. do żeliwa, Ni, Cu, Al'!$A$4:$M$209,12,FALSE)</f>
        <v>197.35775999999998</v>
      </c>
      <c r="E735" s="343">
        <v>320.74104444444441</v>
      </c>
      <c r="F735" s="343">
        <v>957.31</v>
      </c>
      <c r="G735" s="1030">
        <v>197.35775999999998</v>
      </c>
      <c r="H735" s="728" t="s">
        <v>3751</v>
      </c>
      <c r="I735" s="683">
        <v>219</v>
      </c>
      <c r="J735" s="608" t="s">
        <v>2876</v>
      </c>
      <c r="K735" s="447">
        <v>3.6</v>
      </c>
      <c r="L735" s="562" t="s">
        <v>3754</v>
      </c>
      <c r="M735" s="561" t="s">
        <v>3755</v>
      </c>
      <c r="N735" s="2055">
        <f>'Spis treści'!$D$69/100</f>
        <v>0</v>
      </c>
      <c r="O735" s="765">
        <v>83111000</v>
      </c>
      <c r="P735" s="6">
        <v>3.6</v>
      </c>
    </row>
    <row r="736" spans="1:16">
      <c r="A736" s="747" t="s">
        <v>3749</v>
      </c>
      <c r="B736" s="343">
        <f>VLOOKUP($A736,'1.6. El. do żeliwa, Ni, Cu, Al'!$A$4:$M$209,13,FALSE)</f>
        <v>310.08826666666664</v>
      </c>
      <c r="C736" s="631">
        <f>VLOOKUP($A736,'1.6. El. do żeliwa, Ni, Cu, Al'!$A$4:$M$209,11,FALSE)</f>
        <v>1072.1199999999999</v>
      </c>
      <c r="D736" s="343">
        <f>VLOOKUP($A736,'1.6. El. do żeliwa, Ni, Cu, Al'!$A$4:$M$209,12,FALSE)</f>
        <v>230.25072</v>
      </c>
      <c r="E736" s="343">
        <v>310.08826666666664</v>
      </c>
      <c r="F736" s="343">
        <v>1072.1199999999999</v>
      </c>
      <c r="G736" s="1030">
        <v>230.25072</v>
      </c>
      <c r="H736" s="728" t="s">
        <v>3752</v>
      </c>
      <c r="I736" s="683">
        <v>219</v>
      </c>
      <c r="J736" s="608" t="s">
        <v>2876</v>
      </c>
      <c r="K736" s="447">
        <v>4.2</v>
      </c>
      <c r="L736" s="761" t="s">
        <v>3756</v>
      </c>
      <c r="M736" s="561" t="s">
        <v>3757</v>
      </c>
      <c r="N736" s="2055">
        <f>'Spis treści'!$D$69/100</f>
        <v>0</v>
      </c>
      <c r="O736" s="765">
        <v>83111000</v>
      </c>
      <c r="P736" s="6">
        <v>4.2</v>
      </c>
    </row>
    <row r="737" spans="1:16">
      <c r="A737" s="747" t="s">
        <v>3750</v>
      </c>
      <c r="B737" s="343">
        <f>VLOOKUP($A737,'1.6. El. do żeliwa, Ni, Cu, Al'!$A$4:$M$209,13,FALSE)</f>
        <v>311.50101176470594</v>
      </c>
      <c r="C737" s="631">
        <f>VLOOKUP($A737,'1.6. El. do żeliwa, Ni, Cu, Al'!$A$4:$M$209,11,FALSE)</f>
        <v>2618.13</v>
      </c>
      <c r="D737" s="343">
        <f>VLOOKUP($A737,'1.6. El. do żeliwa, Ni, Cu, Al'!$A$4:$M$209,12,FALSE)</f>
        <v>559.18031999999994</v>
      </c>
      <c r="E737" s="343">
        <v>311.50101176470594</v>
      </c>
      <c r="F737" s="343">
        <v>2618.13</v>
      </c>
      <c r="G737" s="1030">
        <v>559.18031999999994</v>
      </c>
      <c r="H737" s="728" t="s">
        <v>3753</v>
      </c>
      <c r="I737" s="683">
        <v>219</v>
      </c>
      <c r="J737" s="608" t="s">
        <v>2876</v>
      </c>
      <c r="K737" s="447">
        <v>10.199999999999999</v>
      </c>
      <c r="L737" s="761" t="s">
        <v>3758</v>
      </c>
      <c r="M737" s="561" t="s">
        <v>3759</v>
      </c>
      <c r="N737" s="2055">
        <f>'Spis treści'!$D$69/100</f>
        <v>0</v>
      </c>
      <c r="O737" s="765">
        <v>83111000</v>
      </c>
      <c r="P737" s="6">
        <v>10.199999999999999</v>
      </c>
    </row>
    <row r="738" spans="1:16">
      <c r="A738" s="747" t="s">
        <v>1249</v>
      </c>
      <c r="B738" s="343">
        <f>VLOOKUP($A738,'1.6. El. do żeliwa, Ni, Cu, Al'!$A$4:$M$209,13,FALSE)</f>
        <v>347.47213703703704</v>
      </c>
      <c r="C738" s="343">
        <f>VLOOKUP($A738,'1.6. El. do żeliwa, Ni, Cu, Al'!$A$4:$M$209,11,FALSE)</f>
        <v>1714.43</v>
      </c>
      <c r="D738" s="343">
        <f>VLOOKUP($A738,'1.6. El. do żeliwa, Ni, Cu, Al'!$A$4:$M$209,12,FALSE)</f>
        <v>161.91954000000001</v>
      </c>
      <c r="E738" s="343">
        <v>347.47213703703704</v>
      </c>
      <c r="F738" s="343">
        <v>1714.43</v>
      </c>
      <c r="G738" s="1030">
        <v>161.91954000000001</v>
      </c>
      <c r="H738" s="471" t="s">
        <v>2464</v>
      </c>
      <c r="I738" s="683">
        <v>219</v>
      </c>
      <c r="J738" s="608" t="s">
        <v>2874</v>
      </c>
      <c r="K738" s="447">
        <v>5.4</v>
      </c>
      <c r="L738" s="561" t="s">
        <v>2465</v>
      </c>
      <c r="M738" s="167" t="s">
        <v>2708</v>
      </c>
      <c r="N738" s="2055">
        <f>'Spis treści'!$D$69/100</f>
        <v>0</v>
      </c>
      <c r="O738" s="150">
        <v>83111000</v>
      </c>
      <c r="P738" s="6">
        <v>5.4</v>
      </c>
    </row>
    <row r="739" spans="1:16">
      <c r="A739" s="747" t="s">
        <v>1208</v>
      </c>
      <c r="B739" s="343">
        <f>VLOOKUP($A739,'1.6. El. do żeliwa, Ni, Cu, Al'!$A$4:$M$209,13,FALSE)</f>
        <v>291.9392666666667</v>
      </c>
      <c r="C739" s="343">
        <f>VLOOKUP($A739,'1.6. El. do żeliwa, Ni, Cu, Al'!$A$4:$M$209,11,FALSE)</f>
        <v>1257.3800000000001</v>
      </c>
      <c r="D739" s="343">
        <f>VLOOKUP($A739,'1.6. El. do żeliwa, Ni, Cu, Al'!$A$4:$M$209,12,FALSE)</f>
        <v>143.92847999999998</v>
      </c>
      <c r="E739" s="343">
        <v>291.9392666666667</v>
      </c>
      <c r="F739" s="343">
        <v>1257.3800000000001</v>
      </c>
      <c r="G739" s="1030">
        <v>143.92847999999998</v>
      </c>
      <c r="H739" s="471" t="s">
        <v>2466</v>
      </c>
      <c r="I739" s="683">
        <v>219</v>
      </c>
      <c r="J739" s="608" t="s">
        <v>2874</v>
      </c>
      <c r="K739" s="447">
        <v>4.8</v>
      </c>
      <c r="L739" s="561" t="s">
        <v>2467</v>
      </c>
      <c r="M739" s="167" t="s">
        <v>2709</v>
      </c>
      <c r="N739" s="2055">
        <f>'Spis treści'!$D$69/100</f>
        <v>0</v>
      </c>
      <c r="O739" s="150">
        <v>83111000</v>
      </c>
      <c r="P739" s="6">
        <v>4.8</v>
      </c>
    </row>
    <row r="740" spans="1:16">
      <c r="A740" s="747" t="s">
        <v>707</v>
      </c>
      <c r="B740" s="343">
        <f>VLOOKUP($A740,'1.6. El. do żeliwa, Ni, Cu, Al'!$A$4:$M$209,13,FALSE)</f>
        <v>265.50176666666664</v>
      </c>
      <c r="C740" s="343">
        <f>VLOOKUP($A740,'1.6. El. do żeliwa, Ni, Cu, Al'!$A$4:$M$209,11,FALSE)</f>
        <v>3674.06</v>
      </c>
      <c r="D740" s="343">
        <f>VLOOKUP($A740,'1.6. El. do żeliwa, Ni, Cu, Al'!$A$4:$M$209,12,FALSE)</f>
        <v>467.76756</v>
      </c>
      <c r="E740" s="343">
        <v>265.50176666666664</v>
      </c>
      <c r="F740" s="343">
        <v>3674.06</v>
      </c>
      <c r="G740" s="1030">
        <v>467.76756</v>
      </c>
      <c r="H740" s="471" t="s">
        <v>2468</v>
      </c>
      <c r="I740" s="683">
        <v>219</v>
      </c>
      <c r="J740" s="608" t="s">
        <v>2876</v>
      </c>
      <c r="K740" s="447">
        <v>15.6</v>
      </c>
      <c r="L740" s="561" t="s">
        <v>2469</v>
      </c>
      <c r="M740" s="167" t="s">
        <v>2710</v>
      </c>
      <c r="N740" s="2055">
        <f>'Spis treści'!$D$69/100</f>
        <v>0</v>
      </c>
      <c r="O740" s="150">
        <v>83111000</v>
      </c>
      <c r="P740" s="6">
        <v>15.6</v>
      </c>
    </row>
    <row r="741" spans="1:16">
      <c r="A741" s="747" t="s">
        <v>3474</v>
      </c>
      <c r="B741" s="343">
        <f>VLOOKUP($A741,'1.6. El. do żeliwa, Ni, Cu, Al'!$A$4:$M$209,13,FALSE)</f>
        <v>263.125</v>
      </c>
      <c r="C741" s="343">
        <f>VLOOKUP($A741,'1.6. El. do żeliwa, Ni, Cu, Al'!$A$4:$M$209,11,FALSE)</f>
        <v>2105</v>
      </c>
      <c r="D741" s="343">
        <v>0</v>
      </c>
      <c r="E741" s="343">
        <v>263.125</v>
      </c>
      <c r="F741" s="343">
        <v>2105</v>
      </c>
      <c r="G741" s="1030">
        <v>0</v>
      </c>
      <c r="H741" s="556" t="s">
        <v>3485</v>
      </c>
      <c r="I741" s="683">
        <v>219</v>
      </c>
      <c r="J741" s="608" t="s">
        <v>2874</v>
      </c>
      <c r="K741" s="447">
        <v>8</v>
      </c>
      <c r="L741" s="561" t="s">
        <v>3492</v>
      </c>
      <c r="M741" s="562" t="s">
        <v>3498</v>
      </c>
      <c r="N741" s="2055">
        <f>'Spis treści'!$D$69/100</f>
        <v>0</v>
      </c>
      <c r="O741" s="765">
        <v>83111000</v>
      </c>
      <c r="P741" s="6">
        <v>8</v>
      </c>
    </row>
    <row r="742" spans="1:16">
      <c r="A742" s="747" t="s">
        <v>3475</v>
      </c>
      <c r="B742" s="343">
        <f>VLOOKUP($A742,'1.6. El. do żeliwa, Ni, Cu, Al'!$A$4:$M$209,13,FALSE)</f>
        <v>275</v>
      </c>
      <c r="C742" s="343">
        <f>VLOOKUP($A742,'1.6. El. do żeliwa, Ni, Cu, Al'!$A$4:$M$209,11,FALSE)</f>
        <v>2200</v>
      </c>
      <c r="D742" s="343">
        <v>0</v>
      </c>
      <c r="E742" s="343">
        <v>275</v>
      </c>
      <c r="F742" s="343">
        <v>2200</v>
      </c>
      <c r="G742" s="1030">
        <v>0</v>
      </c>
      <c r="H742" s="556" t="s">
        <v>3486</v>
      </c>
      <c r="I742" s="683">
        <v>219</v>
      </c>
      <c r="J742" s="608" t="s">
        <v>2874</v>
      </c>
      <c r="K742" s="447">
        <v>8</v>
      </c>
      <c r="L742" s="561" t="s">
        <v>3493</v>
      </c>
      <c r="M742" s="561" t="s">
        <v>3499</v>
      </c>
      <c r="N742" s="2055">
        <f>'Spis treści'!$D$69/100</f>
        <v>0</v>
      </c>
      <c r="O742" s="765">
        <v>83111000</v>
      </c>
      <c r="P742" s="6">
        <v>8</v>
      </c>
    </row>
    <row r="743" spans="1:16">
      <c r="A743" s="747" t="s">
        <v>3476</v>
      </c>
      <c r="B743" s="343">
        <f>VLOOKUP($A743,'1.6. El. do żeliwa, Ni, Cu, Al'!$A$4:$M$209,13,FALSE)</f>
        <v>266.25</v>
      </c>
      <c r="C743" s="343">
        <f>VLOOKUP($A743,'1.6. El. do żeliwa, Ni, Cu, Al'!$A$4:$M$209,11,FALSE)</f>
        <v>2130</v>
      </c>
      <c r="D743" s="343">
        <v>0</v>
      </c>
      <c r="E743" s="343">
        <v>266.25</v>
      </c>
      <c r="F743" s="343">
        <v>2130</v>
      </c>
      <c r="G743" s="1030">
        <v>0</v>
      </c>
      <c r="H743" s="556" t="s">
        <v>3487</v>
      </c>
      <c r="I743" s="683">
        <v>219</v>
      </c>
      <c r="J743" s="608" t="s">
        <v>2874</v>
      </c>
      <c r="K743" s="447">
        <v>8</v>
      </c>
      <c r="L743" s="561" t="s">
        <v>3494</v>
      </c>
      <c r="M743" s="561" t="s">
        <v>3500</v>
      </c>
      <c r="N743" s="2055">
        <f>'Spis treści'!$D$69/100</f>
        <v>0</v>
      </c>
      <c r="O743" s="765">
        <v>83111000</v>
      </c>
      <c r="P743" s="6">
        <v>8</v>
      </c>
    </row>
    <row r="744" spans="1:16">
      <c r="A744" s="747" t="s">
        <v>3477</v>
      </c>
      <c r="B744" s="343">
        <f>VLOOKUP($A744,'1.6. El. do żeliwa, Ni, Cu, Al'!$A$4:$M$209,13,FALSE)</f>
        <v>260</v>
      </c>
      <c r="C744" s="343">
        <f>VLOOKUP($A744,'1.6. El. do żeliwa, Ni, Cu, Al'!$A$4:$M$209,11,FALSE)</f>
        <v>2080</v>
      </c>
      <c r="D744" s="343">
        <v>0</v>
      </c>
      <c r="E744" s="343">
        <v>260</v>
      </c>
      <c r="F744" s="343">
        <v>2080</v>
      </c>
      <c r="G744" s="1030">
        <v>0</v>
      </c>
      <c r="H744" s="556" t="s">
        <v>3488</v>
      </c>
      <c r="I744" s="683">
        <v>219</v>
      </c>
      <c r="J744" s="608" t="s">
        <v>2874</v>
      </c>
      <c r="K744" s="447">
        <v>8</v>
      </c>
      <c r="L744" s="561" t="s">
        <v>3495</v>
      </c>
      <c r="M744" s="561" t="s">
        <v>3501</v>
      </c>
      <c r="N744" s="2055">
        <f>'Spis treści'!$D$69/100</f>
        <v>0</v>
      </c>
      <c r="O744" s="765">
        <v>83111000</v>
      </c>
      <c r="P744" s="6">
        <v>8</v>
      </c>
    </row>
    <row r="745" spans="1:16">
      <c r="A745" s="747" t="s">
        <v>3478</v>
      </c>
      <c r="B745" s="343">
        <f>VLOOKUP($A745,'1.6. El. do żeliwa, Ni, Cu, Al'!$A$4:$M$209,13,FALSE)</f>
        <v>275</v>
      </c>
      <c r="C745" s="343">
        <f>VLOOKUP($A745,'1.6. El. do żeliwa, Ni, Cu, Al'!$A$4:$M$209,11,FALSE)</f>
        <v>2200</v>
      </c>
      <c r="D745" s="343">
        <v>0</v>
      </c>
      <c r="E745" s="343">
        <v>275</v>
      </c>
      <c r="F745" s="343">
        <v>2200</v>
      </c>
      <c r="G745" s="1030">
        <v>0</v>
      </c>
      <c r="H745" s="556" t="s">
        <v>3489</v>
      </c>
      <c r="I745" s="683">
        <v>219</v>
      </c>
      <c r="J745" s="608" t="s">
        <v>2874</v>
      </c>
      <c r="K745" s="447">
        <v>8</v>
      </c>
      <c r="L745" s="561" t="s">
        <v>3496</v>
      </c>
      <c r="M745" s="561" t="s">
        <v>3502</v>
      </c>
      <c r="N745" s="2055">
        <f>'Spis treści'!$D$69/100</f>
        <v>0</v>
      </c>
      <c r="O745" s="765">
        <v>83111000</v>
      </c>
      <c r="P745" s="6">
        <v>8</v>
      </c>
    </row>
    <row r="746" spans="1:16">
      <c r="A746" s="747" t="s">
        <v>3479</v>
      </c>
      <c r="B746" s="343">
        <f>VLOOKUP($A746,'1.6. El. do żeliwa, Ni, Cu, Al'!$A$4:$M$209,13,FALSE)</f>
        <v>270</v>
      </c>
      <c r="C746" s="343">
        <f>VLOOKUP($A746,'1.6. El. do żeliwa, Ni, Cu, Al'!$A$4:$M$209,11,FALSE)</f>
        <v>2160</v>
      </c>
      <c r="D746" s="343">
        <v>0</v>
      </c>
      <c r="E746" s="343">
        <v>270</v>
      </c>
      <c r="F746" s="343">
        <v>2160</v>
      </c>
      <c r="G746" s="1030">
        <v>0</v>
      </c>
      <c r="H746" s="556" t="s">
        <v>3490</v>
      </c>
      <c r="I746" s="683">
        <v>219</v>
      </c>
      <c r="J746" s="608" t="s">
        <v>2874</v>
      </c>
      <c r="K746" s="447">
        <v>8</v>
      </c>
      <c r="L746" s="561" t="s">
        <v>3497</v>
      </c>
      <c r="M746" s="561" t="s">
        <v>3503</v>
      </c>
      <c r="N746" s="2055">
        <f>'Spis treści'!$D$69/100</f>
        <v>0</v>
      </c>
      <c r="O746" s="765">
        <v>83111000</v>
      </c>
      <c r="P746" s="6">
        <v>8</v>
      </c>
    </row>
    <row r="747" spans="1:16">
      <c r="A747" s="752">
        <v>810222182062</v>
      </c>
      <c r="B747" s="343">
        <f>VLOOKUP($A747,'11. STOODY'!$A$4:$M$228,9,FALSE)</f>
        <v>1362.8318584070796</v>
      </c>
      <c r="C747" s="343">
        <f>VLOOKUP($A747,'11. STOODY'!$A$4:$M$228,8,FALSE)</f>
        <v>15400</v>
      </c>
      <c r="D747" s="343">
        <v>0</v>
      </c>
      <c r="E747" s="343">
        <v>1362.8318584070796</v>
      </c>
      <c r="F747" s="343">
        <v>15400</v>
      </c>
      <c r="G747" s="1030">
        <v>0</v>
      </c>
      <c r="H747" s="556" t="s">
        <v>3589</v>
      </c>
      <c r="I747" s="683">
        <v>220</v>
      </c>
      <c r="J747" s="608" t="s">
        <v>2875</v>
      </c>
      <c r="K747" s="447">
        <v>11.3</v>
      </c>
      <c r="L747" s="561" t="s">
        <v>3605</v>
      </c>
      <c r="N747" s="2055">
        <f>'Spis treści'!$D$69/100</f>
        <v>0</v>
      </c>
      <c r="O747" s="150">
        <v>83112000</v>
      </c>
      <c r="P747" s="6">
        <v>11.3</v>
      </c>
    </row>
    <row r="748" spans="1:16">
      <c r="A748" s="752">
        <v>810602184094</v>
      </c>
      <c r="B748" s="343">
        <f>VLOOKUP($A748,'11. STOODY'!$A$4:$M$228,9,FALSE)</f>
        <v>1242.2907488986784</v>
      </c>
      <c r="C748" s="343">
        <f>VLOOKUP($A748,'11. STOODY'!$A$4:$M$228,8,FALSE)</f>
        <v>28200</v>
      </c>
      <c r="D748" s="343">
        <v>0</v>
      </c>
      <c r="E748" s="343">
        <v>1242.2907488986784</v>
      </c>
      <c r="F748" s="343">
        <v>28200</v>
      </c>
      <c r="G748" s="1030">
        <v>0</v>
      </c>
      <c r="H748" s="556" t="s">
        <v>3590</v>
      </c>
      <c r="I748" s="683">
        <v>220</v>
      </c>
      <c r="J748" s="608" t="s">
        <v>2875</v>
      </c>
      <c r="K748" s="447">
        <v>136.19999999999999</v>
      </c>
      <c r="L748" s="561" t="s">
        <v>3606</v>
      </c>
      <c r="N748" s="2055">
        <f>'Spis treści'!$D$69/100</f>
        <v>0</v>
      </c>
      <c r="O748" s="150">
        <v>83112000</v>
      </c>
      <c r="P748" s="6">
        <v>22.7</v>
      </c>
    </row>
    <row r="749" spans="1:16">
      <c r="A749" s="752">
        <v>810722182045</v>
      </c>
      <c r="B749" s="343">
        <f>VLOOKUP($A749,'11. STOODY'!$A$4:$M$228,9,FALSE)</f>
        <v>1331.030088495575</v>
      </c>
      <c r="C749" s="343">
        <f>VLOOKUP($A749,'11. STOODY'!$A$4:$M$228,8,FALSE)</f>
        <v>15040.64</v>
      </c>
      <c r="D749" s="343">
        <v>0</v>
      </c>
      <c r="E749" s="343">
        <v>1331.030088495575</v>
      </c>
      <c r="F749" s="343">
        <v>15040.64</v>
      </c>
      <c r="G749" s="1030">
        <v>0</v>
      </c>
      <c r="H749" s="556" t="s">
        <v>3591</v>
      </c>
      <c r="I749" s="683">
        <v>220</v>
      </c>
      <c r="J749" s="608" t="s">
        <v>2875</v>
      </c>
      <c r="K749" s="447">
        <v>11.3</v>
      </c>
      <c r="L749" s="561" t="s">
        <v>3607</v>
      </c>
      <c r="N749" s="2055">
        <f>'Spis treści'!$D$69/100</f>
        <v>0</v>
      </c>
      <c r="O749" s="150">
        <v>83112000</v>
      </c>
      <c r="P749" s="6">
        <v>11.3</v>
      </c>
    </row>
    <row r="750" spans="1:16">
      <c r="A750" s="752">
        <v>810722182062</v>
      </c>
      <c r="B750" s="343">
        <f>VLOOKUP($A750,'11. STOODY'!$A$4:$M$228,9,FALSE)</f>
        <v>1274.6123893805309</v>
      </c>
      <c r="C750" s="343">
        <f>VLOOKUP($A750,'11. STOODY'!$A$4:$M$228,8,FALSE)</f>
        <v>14403.12</v>
      </c>
      <c r="D750" s="343">
        <v>0</v>
      </c>
      <c r="E750" s="343">
        <v>1274.6123893805309</v>
      </c>
      <c r="F750" s="343">
        <v>14403.12</v>
      </c>
      <c r="G750" s="1030">
        <v>0</v>
      </c>
      <c r="H750" s="556" t="s">
        <v>3592</v>
      </c>
      <c r="I750" s="683">
        <v>220</v>
      </c>
      <c r="J750" s="608" t="s">
        <v>2875</v>
      </c>
      <c r="K750" s="447">
        <v>11.3</v>
      </c>
      <c r="L750" s="561" t="s">
        <v>3608</v>
      </c>
      <c r="N750" s="2055">
        <f>'Spis treści'!$D$69/100</f>
        <v>0</v>
      </c>
      <c r="O750" s="150">
        <v>83112000</v>
      </c>
      <c r="P750" s="6">
        <v>11.3</v>
      </c>
    </row>
    <row r="751" spans="1:16">
      <c r="A751" s="752">
        <v>811222182062</v>
      </c>
      <c r="B751" s="343">
        <f>VLOOKUP($A751,'11. STOODY'!$A$4:$M$228,9,FALSE)</f>
        <v>1330.9734513274336</v>
      </c>
      <c r="C751" s="343">
        <f>VLOOKUP($A751,'11. STOODY'!$A$4:$M$228,8,FALSE)</f>
        <v>15040</v>
      </c>
      <c r="D751" s="343">
        <v>0</v>
      </c>
      <c r="E751" s="343">
        <v>1330.9734513274336</v>
      </c>
      <c r="F751" s="343">
        <v>15040</v>
      </c>
      <c r="G751" s="1030">
        <v>0</v>
      </c>
      <c r="H751" s="556" t="s">
        <v>3593</v>
      </c>
      <c r="I751" s="683">
        <v>220</v>
      </c>
      <c r="J751" s="608" t="s">
        <v>2875</v>
      </c>
      <c r="K751" s="447">
        <v>11.3</v>
      </c>
      <c r="L751" s="561" t="s">
        <v>3609</v>
      </c>
      <c r="N751" s="2055">
        <f>'Spis treści'!$D$69/100</f>
        <v>0</v>
      </c>
      <c r="O751" s="150">
        <v>83112000</v>
      </c>
      <c r="P751" s="6">
        <v>11.3</v>
      </c>
    </row>
    <row r="752" spans="1:16">
      <c r="A752" s="752">
        <v>812122182045</v>
      </c>
      <c r="B752" s="343">
        <f>VLOOKUP($A752,'11. STOODY'!$A$4:$M$228,9,FALSE)</f>
        <v>1786.5274336283182</v>
      </c>
      <c r="C752" s="343">
        <f>VLOOKUP($A752,'11. STOODY'!$A$4:$M$228,8,FALSE)</f>
        <v>20187.759999999998</v>
      </c>
      <c r="D752" s="343">
        <v>0</v>
      </c>
      <c r="E752" s="343">
        <v>1786.5274336283182</v>
      </c>
      <c r="F752" s="343">
        <v>20187.759999999998</v>
      </c>
      <c r="G752" s="1030">
        <v>0</v>
      </c>
      <c r="H752" s="556" t="s">
        <v>3594</v>
      </c>
      <c r="I752" s="683">
        <v>220</v>
      </c>
      <c r="J752" s="608" t="s">
        <v>2875</v>
      </c>
      <c r="K752" s="447">
        <v>11.3</v>
      </c>
      <c r="L752" s="561" t="s">
        <v>3613</v>
      </c>
      <c r="N752" s="2055">
        <f>'Spis treści'!$D$69/100</f>
        <v>0</v>
      </c>
      <c r="O752" s="150">
        <v>83112000</v>
      </c>
      <c r="P752" s="6">
        <v>11.3</v>
      </c>
    </row>
    <row r="753" spans="1:16">
      <c r="A753" s="752">
        <v>812122182062</v>
      </c>
      <c r="B753" s="343">
        <f>VLOOKUP($A753,'11. STOODY'!$A$4:$M$228,9,FALSE)</f>
        <v>1711.1221238938053</v>
      </c>
      <c r="C753" s="343">
        <f>VLOOKUP($A753,'11. STOODY'!$A$4:$M$228,8,FALSE)</f>
        <v>19335.68</v>
      </c>
      <c r="D753" s="343">
        <v>0</v>
      </c>
      <c r="E753" s="343">
        <v>1711.1221238938053</v>
      </c>
      <c r="F753" s="343">
        <v>19335.68</v>
      </c>
      <c r="G753" s="1030">
        <v>0</v>
      </c>
      <c r="H753" s="556" t="s">
        <v>3595</v>
      </c>
      <c r="I753" s="683">
        <v>220</v>
      </c>
      <c r="J753" s="608" t="s">
        <v>2875</v>
      </c>
      <c r="K753" s="447">
        <v>11.3</v>
      </c>
      <c r="L753" s="561" t="s">
        <v>3614</v>
      </c>
      <c r="N753" s="2055">
        <f>'Spis treści'!$D$69/100</f>
        <v>0</v>
      </c>
      <c r="O753" s="150">
        <v>83112000</v>
      </c>
      <c r="P753" s="6">
        <v>11.3</v>
      </c>
    </row>
    <row r="754" spans="1:16">
      <c r="A754" s="747">
        <v>1323087700</v>
      </c>
      <c r="B754" s="343">
        <f>VLOOKUP($A754,'2.2. Druty niskostopowe'!$A$4:$M$204,11,FALSE)</f>
        <v>47.046888888888894</v>
      </c>
      <c r="C754" s="343">
        <f>VLOOKUP($A754,'2.2. Druty niskostopowe'!$A$4:$M$204,10,FALSE)</f>
        <v>705.70333333333338</v>
      </c>
      <c r="D754" s="343">
        <v>0</v>
      </c>
      <c r="E754" s="343">
        <v>47.046888888888894</v>
      </c>
      <c r="F754" s="343">
        <v>705.70333333333338</v>
      </c>
      <c r="G754" s="1030">
        <v>0</v>
      </c>
      <c r="H754" s="556" t="s">
        <v>3029</v>
      </c>
      <c r="I754" s="683">
        <v>221</v>
      </c>
      <c r="J754" s="608" t="s">
        <v>2875</v>
      </c>
      <c r="K754" s="447">
        <v>300</v>
      </c>
      <c r="L754" s="561" t="s">
        <v>3028</v>
      </c>
      <c r="N754" s="2055">
        <f>'Spis treści'!$D$69/100</f>
        <v>0</v>
      </c>
      <c r="O754" s="150">
        <v>72299090</v>
      </c>
      <c r="P754" s="6">
        <v>15</v>
      </c>
    </row>
    <row r="755" spans="1:16">
      <c r="A755" s="747">
        <v>1323107700</v>
      </c>
      <c r="B755" s="343">
        <f>VLOOKUP($A755,'2.2. Druty niskostopowe'!$A$4:$M$204,11,FALSE)</f>
        <v>43.25555555555556</v>
      </c>
      <c r="C755" s="343">
        <f>VLOOKUP($A755,'2.2. Druty niskostopowe'!$A$4:$M$204,10,FALSE)</f>
        <v>648.83333333333337</v>
      </c>
      <c r="D755" s="343">
        <v>0</v>
      </c>
      <c r="E755" s="343">
        <v>43.25555555555556</v>
      </c>
      <c r="F755" s="343">
        <v>648.83333333333337</v>
      </c>
      <c r="G755" s="1030">
        <v>0</v>
      </c>
      <c r="H755" s="556" t="s">
        <v>3026</v>
      </c>
      <c r="I755" s="683">
        <v>221</v>
      </c>
      <c r="J755" s="608" t="s">
        <v>2874</v>
      </c>
      <c r="K755" s="447">
        <v>15</v>
      </c>
      <c r="L755" s="561" t="s">
        <v>3024</v>
      </c>
      <c r="N755" s="2055">
        <f>'Spis treści'!$D$69/100</f>
        <v>0</v>
      </c>
      <c r="O755" s="150">
        <v>72299090</v>
      </c>
      <c r="P755" s="6">
        <v>15</v>
      </c>
    </row>
    <row r="756" spans="1:16">
      <c r="A756" s="747">
        <v>1323127700</v>
      </c>
      <c r="B756" s="343">
        <f>VLOOKUP($A756,'2.2. Druty niskostopowe'!$A$4:$M$204,11,FALSE)</f>
        <v>42.536222222222229</v>
      </c>
      <c r="C756" s="343">
        <f>VLOOKUP($A756,'2.2. Druty niskostopowe'!$A$4:$M$204,10,FALSE)</f>
        <v>638.04333333333341</v>
      </c>
      <c r="D756" s="343">
        <v>0</v>
      </c>
      <c r="E756" s="343">
        <v>42.536222222222229</v>
      </c>
      <c r="F756" s="343">
        <v>638.04333333333341</v>
      </c>
      <c r="G756" s="1030">
        <v>0</v>
      </c>
      <c r="H756" s="556" t="s">
        <v>3027</v>
      </c>
      <c r="I756" s="683">
        <v>221</v>
      </c>
      <c r="J756" s="608" t="s">
        <v>2874</v>
      </c>
      <c r="K756" s="447">
        <v>15</v>
      </c>
      <c r="L756" s="561" t="s">
        <v>3025</v>
      </c>
      <c r="N756" s="2055">
        <f>'Spis treści'!$D$69/100</f>
        <v>0</v>
      </c>
      <c r="O756" s="150">
        <v>72299090</v>
      </c>
      <c r="P756" s="6">
        <v>15</v>
      </c>
    </row>
    <row r="757" spans="1:16">
      <c r="A757" s="747">
        <v>1389107700</v>
      </c>
      <c r="B757" s="343">
        <f>VLOOKUP($A757,'2.6. Druty lite do napawania'!$A$4:$N$200,10,FALSE)</f>
        <v>193.25133333333332</v>
      </c>
      <c r="C757" s="343">
        <f>VLOOKUP($A757,'2.6. Druty lite do napawania'!$A$4:$N$200,9,FALSE)</f>
        <v>2898.77</v>
      </c>
      <c r="D757" s="343">
        <v>0</v>
      </c>
      <c r="E757" s="343">
        <v>193.25133333333332</v>
      </c>
      <c r="F757" s="343">
        <v>2898.77</v>
      </c>
      <c r="G757" s="1030">
        <v>0</v>
      </c>
      <c r="H757" s="556" t="s">
        <v>3383</v>
      </c>
      <c r="I757" s="683">
        <v>238</v>
      </c>
      <c r="J757" s="608" t="s">
        <v>2875</v>
      </c>
      <c r="K757" s="447">
        <v>105</v>
      </c>
      <c r="L757" s="561" t="s">
        <v>2873</v>
      </c>
      <c r="N757" s="2055">
        <f>'Spis treści'!$D$69/100</f>
        <v>0</v>
      </c>
      <c r="O757" s="150">
        <v>72299090</v>
      </c>
      <c r="P757" s="6">
        <v>15</v>
      </c>
    </row>
    <row r="758" spans="1:16">
      <c r="A758" s="747">
        <v>1389127700</v>
      </c>
      <c r="B758" s="343">
        <f>VLOOKUP($A758,'2.6. Druty lite do napawania'!$A$4:$N$200,10,FALSE)</f>
        <v>183.03066666666666</v>
      </c>
      <c r="C758" s="343">
        <f>VLOOKUP($A758,'2.6. Druty lite do napawania'!$A$4:$N$200,9,FALSE)</f>
        <v>2745.46</v>
      </c>
      <c r="D758" s="343">
        <v>0</v>
      </c>
      <c r="E758" s="343">
        <v>183.03066666666666</v>
      </c>
      <c r="F758" s="343">
        <v>2745.46</v>
      </c>
      <c r="G758" s="1030">
        <v>0</v>
      </c>
      <c r="H758" s="471" t="s">
        <v>3384</v>
      </c>
      <c r="I758" s="683">
        <v>238</v>
      </c>
      <c r="J758" s="608" t="s">
        <v>2874</v>
      </c>
      <c r="K758" s="447">
        <v>15</v>
      </c>
      <c r="L758" s="561" t="s">
        <v>1469</v>
      </c>
      <c r="N758" s="2055">
        <f>'Spis treści'!$D$69/100</f>
        <v>0</v>
      </c>
      <c r="O758" s="150">
        <v>72299090</v>
      </c>
      <c r="P758" s="6">
        <v>15</v>
      </c>
    </row>
    <row r="759" spans="1:16">
      <c r="A759" s="747">
        <v>1390107700</v>
      </c>
      <c r="B759" s="343">
        <f>VLOOKUP($A759,'2.6. Druty lite do napawania'!$A$4:$N$200,10,FALSE)</f>
        <v>236.84266666666664</v>
      </c>
      <c r="C759" s="343">
        <f>VLOOKUP($A759,'2.6. Druty lite do napawania'!$A$4:$N$200,9,FALSE)</f>
        <v>3552.64</v>
      </c>
      <c r="D759" s="343">
        <v>0</v>
      </c>
      <c r="E759" s="343">
        <v>236.84266666666664</v>
      </c>
      <c r="F759" s="343">
        <v>3552.64</v>
      </c>
      <c r="G759" s="1030">
        <v>0</v>
      </c>
      <c r="H759" s="471" t="s">
        <v>3385</v>
      </c>
      <c r="I759" s="683">
        <v>238</v>
      </c>
      <c r="J759" s="608" t="s">
        <v>2875</v>
      </c>
      <c r="K759" s="447">
        <v>300</v>
      </c>
      <c r="L759" s="561" t="s">
        <v>1470</v>
      </c>
      <c r="N759" s="2055">
        <f>'Spis treści'!$D$69/100</f>
        <v>0</v>
      </c>
      <c r="O759" s="150">
        <v>72299090</v>
      </c>
      <c r="P759" s="6">
        <v>15</v>
      </c>
    </row>
    <row r="760" spans="1:16">
      <c r="A760" s="747">
        <v>1390127700</v>
      </c>
      <c r="B760" s="343">
        <f>VLOOKUP($A760,'2.6. Druty lite do napawania'!$A$4:$N$200,10,FALSE)</f>
        <v>196.74600000000001</v>
      </c>
      <c r="C760" s="343">
        <f>VLOOKUP($A760,'2.6. Druty lite do napawania'!$A$4:$N$200,9,FALSE)</f>
        <v>2951.19</v>
      </c>
      <c r="D760" s="343">
        <v>0</v>
      </c>
      <c r="E760" s="343">
        <v>196.74600000000001</v>
      </c>
      <c r="F760" s="343">
        <v>2951.19</v>
      </c>
      <c r="G760" s="1030">
        <v>0</v>
      </c>
      <c r="H760" s="556" t="s">
        <v>3386</v>
      </c>
      <c r="I760" s="683">
        <v>238</v>
      </c>
      <c r="J760" s="608" t="s">
        <v>2875</v>
      </c>
      <c r="K760" s="447">
        <v>300</v>
      </c>
      <c r="L760" s="561" t="s">
        <v>2805</v>
      </c>
      <c r="N760" s="2055">
        <f>'Spis treści'!$D$69/100</f>
        <v>0</v>
      </c>
      <c r="O760" s="150">
        <v>72299090</v>
      </c>
      <c r="P760" s="6">
        <v>15</v>
      </c>
    </row>
    <row r="761" spans="1:16">
      <c r="A761" s="747">
        <v>1391107700</v>
      </c>
      <c r="B761" s="343">
        <f>VLOOKUP($A761,'2.6. Druty lite do napawania'!$A$4:$N$200,10,FALSE)</f>
        <v>206.738</v>
      </c>
      <c r="C761" s="343">
        <f>VLOOKUP($A761,'2.6. Druty lite do napawania'!$A$4:$N$200,9,FALSE)</f>
        <v>3101.07</v>
      </c>
      <c r="D761" s="343">
        <v>0</v>
      </c>
      <c r="E761" s="343">
        <v>206.738</v>
      </c>
      <c r="F761" s="343">
        <v>3101.07</v>
      </c>
      <c r="G761" s="1030">
        <v>0</v>
      </c>
      <c r="H761" s="556" t="s">
        <v>3387</v>
      </c>
      <c r="I761" s="683">
        <v>238</v>
      </c>
      <c r="J761" s="608" t="s">
        <v>2874</v>
      </c>
      <c r="K761" s="447">
        <v>15</v>
      </c>
      <c r="L761" s="561" t="s">
        <v>2806</v>
      </c>
      <c r="N761" s="2055">
        <f>'Spis treści'!$D$69/100</f>
        <v>0</v>
      </c>
      <c r="O761" s="150">
        <v>72299090</v>
      </c>
      <c r="P761" s="6">
        <v>15</v>
      </c>
    </row>
    <row r="762" spans="1:16">
      <c r="A762" s="747">
        <v>1391127700</v>
      </c>
      <c r="B762" s="343">
        <f>VLOOKUP($A762,'2.6. Druty lite do napawania'!$A$4:$N$200,10,FALSE)</f>
        <v>148.87133333333335</v>
      </c>
      <c r="C762" s="343">
        <f>VLOOKUP($A762,'2.6. Druty lite do napawania'!$A$4:$N$200,9,FALSE)</f>
        <v>2233.0700000000002</v>
      </c>
      <c r="D762" s="343">
        <v>0</v>
      </c>
      <c r="E762" s="343">
        <v>148.87133333333335</v>
      </c>
      <c r="F762" s="343">
        <v>2233.0700000000002</v>
      </c>
      <c r="G762" s="1030">
        <v>0</v>
      </c>
      <c r="H762" s="556" t="s">
        <v>3388</v>
      </c>
      <c r="I762" s="683">
        <v>238</v>
      </c>
      <c r="J762" s="608" t="s">
        <v>2874</v>
      </c>
      <c r="K762" s="447">
        <v>15</v>
      </c>
      <c r="L762" s="561" t="s">
        <v>2807</v>
      </c>
      <c r="N762" s="2055">
        <f>'Spis treści'!$D$69/100</f>
        <v>0</v>
      </c>
      <c r="O762" s="150">
        <v>72299090</v>
      </c>
      <c r="P762" s="6">
        <v>15</v>
      </c>
    </row>
    <row r="763" spans="1:16">
      <c r="A763" s="747">
        <v>1391167700</v>
      </c>
      <c r="B763" s="343">
        <f>VLOOKUP($A763,'2.6. Druty lite do napawania'!$A$4:$N$200,10,FALSE)</f>
        <v>132.31666666666666</v>
      </c>
      <c r="C763" s="343">
        <f>VLOOKUP($A763,'2.6. Druty lite do napawania'!$A$4:$N$200,9,FALSE)</f>
        <v>1984.75</v>
      </c>
      <c r="D763" s="343">
        <v>0</v>
      </c>
      <c r="E763" s="343">
        <v>132.31666666666666</v>
      </c>
      <c r="F763" s="343">
        <v>1984.75</v>
      </c>
      <c r="G763" s="1030">
        <v>0</v>
      </c>
      <c r="H763" s="556" t="s">
        <v>3389</v>
      </c>
      <c r="I763" s="683">
        <v>238</v>
      </c>
      <c r="J763" s="608" t="s">
        <v>2875</v>
      </c>
      <c r="K763" s="447">
        <v>300</v>
      </c>
      <c r="L763" s="561" t="s">
        <v>2808</v>
      </c>
      <c r="N763" s="2055">
        <f>'Spis treści'!$D$69/100</f>
        <v>0</v>
      </c>
      <c r="O763" s="150">
        <v>72299090</v>
      </c>
      <c r="P763" s="6">
        <v>15</v>
      </c>
    </row>
    <row r="764" spans="1:16">
      <c r="A764" s="747">
        <v>3066127600</v>
      </c>
      <c r="B764" s="343">
        <f>VLOOKUP($A764,'2.6. Druty lite do napawania'!$A$4:$N$200,10,FALSE)</f>
        <v>49.635999999999996</v>
      </c>
      <c r="C764" s="343">
        <f>VLOOKUP($A764,'2.6. Druty lite do napawania'!$A$4:$N$200,9,FALSE)</f>
        <v>744.54</v>
      </c>
      <c r="D764" s="343">
        <v>0</v>
      </c>
      <c r="E764" s="343">
        <v>49.635999999999996</v>
      </c>
      <c r="F764" s="343">
        <v>744.54</v>
      </c>
      <c r="G764" s="1030">
        <v>0</v>
      </c>
      <c r="H764" s="471" t="s">
        <v>3381</v>
      </c>
      <c r="I764" s="683">
        <v>238</v>
      </c>
      <c r="J764" s="608" t="s">
        <v>2874</v>
      </c>
      <c r="K764" s="447">
        <v>15</v>
      </c>
      <c r="L764" s="561" t="s">
        <v>3390</v>
      </c>
      <c r="N764" s="2055">
        <f>'Spis treści'!$D$69/100</f>
        <v>0</v>
      </c>
      <c r="O764" s="150">
        <v>72173041</v>
      </c>
      <c r="P764" s="6">
        <v>15</v>
      </c>
    </row>
    <row r="765" spans="1:16">
      <c r="A765" s="747">
        <v>3066167600</v>
      </c>
      <c r="B765" s="343">
        <f>VLOOKUP($A765,'2.6. Druty lite do napawania'!$A$4:$N$200,10,FALSE)</f>
        <v>49.463333333333338</v>
      </c>
      <c r="C765" s="343">
        <f>VLOOKUP($A765,'2.6. Druty lite do napawania'!$A$4:$N$200,9,FALSE)</f>
        <v>741.95</v>
      </c>
      <c r="D765" s="343">
        <v>0</v>
      </c>
      <c r="E765" s="343">
        <v>49.463333333333338</v>
      </c>
      <c r="F765" s="343">
        <v>741.95</v>
      </c>
      <c r="G765" s="1030">
        <v>0</v>
      </c>
      <c r="H765" s="471" t="s">
        <v>3382</v>
      </c>
      <c r="I765" s="683">
        <v>238</v>
      </c>
      <c r="J765" s="608" t="s">
        <v>2875</v>
      </c>
      <c r="K765" s="447">
        <v>840</v>
      </c>
      <c r="L765" s="561" t="s">
        <v>3391</v>
      </c>
      <c r="N765" s="2055">
        <f>'Spis treści'!$D$69/100</f>
        <v>0</v>
      </c>
      <c r="O765" s="150">
        <v>72173041</v>
      </c>
      <c r="P765" s="6">
        <v>15</v>
      </c>
    </row>
    <row r="766" spans="1:16">
      <c r="A766" s="747" t="s">
        <v>1339</v>
      </c>
      <c r="B766" s="343">
        <f>VLOOKUP($A766,'2.3.Pręty niskostopowe'!$A$4:$M$209,11,FALSE)</f>
        <v>92.14222222222223</v>
      </c>
      <c r="C766" s="343">
        <f>VLOOKUP($A766,'2.3.Pręty niskostopowe'!$A$4:$M$209,10,FALSE)</f>
        <v>460.71111111111117</v>
      </c>
      <c r="D766" s="343">
        <v>0</v>
      </c>
      <c r="E766" s="343">
        <v>92.14222222222223</v>
      </c>
      <c r="F766" s="343">
        <v>460.71111111111117</v>
      </c>
      <c r="G766" s="1030">
        <v>0</v>
      </c>
      <c r="H766" s="556" t="s">
        <v>2715</v>
      </c>
      <c r="I766" s="683">
        <v>221</v>
      </c>
      <c r="J766" s="608" t="s">
        <v>2875</v>
      </c>
      <c r="K766" s="447">
        <v>300</v>
      </c>
      <c r="L766" s="561" t="s">
        <v>2853</v>
      </c>
      <c r="N766" s="2055">
        <f>'Spis treści'!$D$69/100</f>
        <v>0</v>
      </c>
      <c r="O766" s="150">
        <v>72173041</v>
      </c>
      <c r="P766" s="6">
        <v>5</v>
      </c>
    </row>
    <row r="767" spans="1:16">
      <c r="A767" s="747" t="s">
        <v>367</v>
      </c>
      <c r="B767" s="343">
        <f>VLOOKUP($A767,'2.3.Pręty niskostopowe'!$A$4:$M$209,11,FALSE)</f>
        <v>48.334222222222223</v>
      </c>
      <c r="C767" s="343">
        <f>VLOOKUP($A767,'2.3.Pręty niskostopowe'!$A$4:$M$209,10,FALSE)</f>
        <v>241.67111111111112</v>
      </c>
      <c r="D767" s="343">
        <v>0</v>
      </c>
      <c r="E767" s="343">
        <v>48.334222222222223</v>
      </c>
      <c r="F767" s="343">
        <v>241.67111111111112</v>
      </c>
      <c r="G767" s="1030">
        <v>0</v>
      </c>
      <c r="H767" s="471" t="s">
        <v>2714</v>
      </c>
      <c r="I767" s="683">
        <v>221</v>
      </c>
      <c r="J767" s="608" t="s">
        <v>2874</v>
      </c>
      <c r="K767" s="447">
        <v>5</v>
      </c>
      <c r="L767" s="561" t="s">
        <v>2854</v>
      </c>
      <c r="N767" s="2055">
        <f>'Spis treści'!$D$69/100</f>
        <v>0</v>
      </c>
      <c r="O767" s="150">
        <v>72285069</v>
      </c>
      <c r="P767" s="6">
        <v>5</v>
      </c>
    </row>
    <row r="768" spans="1:16">
      <c r="A768" s="747" t="s">
        <v>582</v>
      </c>
      <c r="B768" s="343">
        <f>VLOOKUP($A768,'2.3.Pręty niskostopowe'!$A$4:$M$209,11,FALSE)</f>
        <v>50.012222222222221</v>
      </c>
      <c r="C768" s="343">
        <f>VLOOKUP($A768,'2.3.Pręty niskostopowe'!$A$4:$M$209,10,FALSE)</f>
        <v>250.0611111111111</v>
      </c>
      <c r="D768" s="343">
        <v>0</v>
      </c>
      <c r="E768" s="343">
        <v>50.012222222222221</v>
      </c>
      <c r="F768" s="343">
        <v>250.0611111111111</v>
      </c>
      <c r="G768" s="1030">
        <v>0</v>
      </c>
      <c r="H768" s="471" t="s">
        <v>1863</v>
      </c>
      <c r="I768" s="683">
        <v>221</v>
      </c>
      <c r="J768" s="608" t="s">
        <v>2874</v>
      </c>
      <c r="K768" s="447">
        <v>5</v>
      </c>
      <c r="L768" s="561" t="s">
        <v>1864</v>
      </c>
      <c r="N768" s="2055">
        <f>'Spis treści'!$D$69/100</f>
        <v>0</v>
      </c>
      <c r="O768" s="150">
        <v>72285069</v>
      </c>
      <c r="P768" s="6">
        <v>5</v>
      </c>
    </row>
    <row r="769" spans="1:16">
      <c r="A769" s="747" t="s">
        <v>368</v>
      </c>
      <c r="B769" s="343">
        <f>VLOOKUP($A769,'2.3.Pręty niskostopowe'!$A$4:$M$209,11,FALSE)</f>
        <v>45.054222222222222</v>
      </c>
      <c r="C769" s="343">
        <f>VLOOKUP($A769,'2.3.Pręty niskostopowe'!$A$4:$M$209,10,FALSE)</f>
        <v>225.27111111111111</v>
      </c>
      <c r="D769" s="343">
        <v>0</v>
      </c>
      <c r="E769" s="343">
        <v>45.054222222222222</v>
      </c>
      <c r="F769" s="343">
        <v>225.27111111111111</v>
      </c>
      <c r="G769" s="1030">
        <v>0</v>
      </c>
      <c r="H769" s="471" t="s">
        <v>1865</v>
      </c>
      <c r="I769" s="683">
        <v>221</v>
      </c>
      <c r="J769" s="608" t="s">
        <v>2874</v>
      </c>
      <c r="K769" s="447">
        <v>5</v>
      </c>
      <c r="L769" s="561" t="s">
        <v>1866</v>
      </c>
      <c r="N769" s="2055">
        <f>'Spis treści'!$D$69/100</f>
        <v>0</v>
      </c>
      <c r="O769" s="150">
        <v>72285069</v>
      </c>
      <c r="P769" s="6">
        <v>5</v>
      </c>
    </row>
    <row r="770" spans="1:16">
      <c r="A770" s="747" t="s">
        <v>369</v>
      </c>
      <c r="B770" s="343">
        <f>VLOOKUP($A770,'2.3.Pręty niskostopowe'!$A$4:$M$209,11,FALSE)</f>
        <v>43.244222222222227</v>
      </c>
      <c r="C770" s="343">
        <f>VLOOKUP($A770,'2.3.Pręty niskostopowe'!$A$4:$M$209,10,FALSE)</f>
        <v>216.22111111111113</v>
      </c>
      <c r="D770" s="343">
        <v>0</v>
      </c>
      <c r="E770" s="343">
        <v>43.244222222222227</v>
      </c>
      <c r="F770" s="343">
        <v>216.22111111111113</v>
      </c>
      <c r="G770" s="1030">
        <v>0</v>
      </c>
      <c r="H770" s="471" t="s">
        <v>1867</v>
      </c>
      <c r="I770" s="683">
        <v>221</v>
      </c>
      <c r="J770" s="608" t="s">
        <v>2874</v>
      </c>
      <c r="K770" s="447">
        <v>5</v>
      </c>
      <c r="L770" s="561" t="s">
        <v>1868</v>
      </c>
      <c r="N770" s="2055">
        <f>'Spis treści'!$D$69/100</f>
        <v>0</v>
      </c>
      <c r="O770" s="150">
        <v>72285069</v>
      </c>
      <c r="P770" s="6">
        <v>5</v>
      </c>
    </row>
    <row r="771" spans="1:16">
      <c r="A771" s="747" t="s">
        <v>370</v>
      </c>
      <c r="B771" s="343">
        <f>VLOOKUP($A771,'2.3.Pręty niskostopowe'!$A$4:$M$209,11,FALSE)</f>
        <v>42.422222222222224</v>
      </c>
      <c r="C771" s="343">
        <f>VLOOKUP($A771,'2.3.Pręty niskostopowe'!$A$4:$M$209,10,FALSE)</f>
        <v>212.11111111111111</v>
      </c>
      <c r="D771" s="343">
        <v>0</v>
      </c>
      <c r="E771" s="343">
        <v>42.422222222222224</v>
      </c>
      <c r="F771" s="343">
        <v>212.11111111111111</v>
      </c>
      <c r="G771" s="1030">
        <v>0</v>
      </c>
      <c r="H771" s="471" t="s">
        <v>1869</v>
      </c>
      <c r="I771" s="683">
        <v>221</v>
      </c>
      <c r="J771" s="608" t="s">
        <v>2874</v>
      </c>
      <c r="K771" s="447">
        <v>5</v>
      </c>
      <c r="L771" s="561" t="s">
        <v>1870</v>
      </c>
      <c r="N771" s="2055">
        <f>'Spis treści'!$D$69/100</f>
        <v>0</v>
      </c>
      <c r="O771" s="150">
        <v>72285069</v>
      </c>
      <c r="P771" s="6">
        <v>5</v>
      </c>
    </row>
    <row r="772" spans="1:16">
      <c r="A772" s="747" t="s">
        <v>371</v>
      </c>
      <c r="B772" s="343">
        <f>VLOOKUP($A772,'2.3.Pręty niskostopowe'!$A$4:$M$209,11,FALSE)</f>
        <v>52.170222222222229</v>
      </c>
      <c r="C772" s="343">
        <f>VLOOKUP($A772,'2.3.Pręty niskostopowe'!$A$4:$M$209,10,FALSE)</f>
        <v>260.85111111111115</v>
      </c>
      <c r="D772" s="343">
        <v>0</v>
      </c>
      <c r="E772" s="343">
        <v>52.170222222222229</v>
      </c>
      <c r="F772" s="343">
        <v>260.85111111111115</v>
      </c>
      <c r="G772" s="1030">
        <v>0</v>
      </c>
      <c r="H772" s="471" t="s">
        <v>1871</v>
      </c>
      <c r="I772" s="683">
        <v>221</v>
      </c>
      <c r="J772" s="608" t="s">
        <v>2874</v>
      </c>
      <c r="K772" s="447">
        <v>5</v>
      </c>
      <c r="L772" s="561" t="s">
        <v>1872</v>
      </c>
      <c r="N772" s="2055">
        <f>'Spis treści'!$D$69/100</f>
        <v>0</v>
      </c>
      <c r="O772" s="150">
        <v>72285069</v>
      </c>
      <c r="P772" s="6">
        <v>5</v>
      </c>
    </row>
    <row r="773" spans="1:16">
      <c r="A773" s="747" t="s">
        <v>372</v>
      </c>
      <c r="B773" s="343">
        <f>VLOOKUP($A773,'2.3.Pręty niskostopowe'!$A$4:$M$209,11,FALSE)</f>
        <v>49.034222222222226</v>
      </c>
      <c r="C773" s="343">
        <f>VLOOKUP($A773,'2.3.Pręty niskostopowe'!$A$4:$M$209,10,FALSE)</f>
        <v>245.17111111111114</v>
      </c>
      <c r="D773" s="343">
        <v>0</v>
      </c>
      <c r="E773" s="343">
        <v>49.034222222222226</v>
      </c>
      <c r="F773" s="343">
        <v>245.17111111111114</v>
      </c>
      <c r="G773" s="1030">
        <v>0</v>
      </c>
      <c r="H773" s="471" t="s">
        <v>1873</v>
      </c>
      <c r="I773" s="683">
        <v>221</v>
      </c>
      <c r="J773" s="608" t="s">
        <v>2874</v>
      </c>
      <c r="K773" s="447">
        <v>5</v>
      </c>
      <c r="L773" s="561" t="s">
        <v>1874</v>
      </c>
      <c r="N773" s="2055">
        <f>'Spis treści'!$D$69/100</f>
        <v>0</v>
      </c>
      <c r="O773" s="150">
        <v>72285069</v>
      </c>
      <c r="P773" s="6">
        <v>5</v>
      </c>
    </row>
    <row r="774" spans="1:16">
      <c r="A774" s="747" t="s">
        <v>373</v>
      </c>
      <c r="B774" s="343">
        <f>VLOOKUP($A774,'2.3.Pręty niskostopowe'!$A$4:$M$209,11,FALSE)</f>
        <v>46.87222222222222</v>
      </c>
      <c r="C774" s="343">
        <f>VLOOKUP($A774,'2.3.Pręty niskostopowe'!$A$4:$M$209,10,FALSE)</f>
        <v>234.36111111111111</v>
      </c>
      <c r="D774" s="343">
        <v>0</v>
      </c>
      <c r="E774" s="343">
        <v>46.87222222222222</v>
      </c>
      <c r="F774" s="343">
        <v>234.36111111111111</v>
      </c>
      <c r="G774" s="1030">
        <v>0</v>
      </c>
      <c r="H774" s="471" t="s">
        <v>1875</v>
      </c>
      <c r="I774" s="683">
        <v>221</v>
      </c>
      <c r="J774" s="608" t="s">
        <v>2874</v>
      </c>
      <c r="K774" s="447">
        <v>5</v>
      </c>
      <c r="L774" s="561" t="s">
        <v>1876</v>
      </c>
      <c r="N774" s="2055">
        <f>'Spis treści'!$D$69/100</f>
        <v>0</v>
      </c>
      <c r="O774" s="150">
        <v>72285069</v>
      </c>
      <c r="P774" s="6">
        <v>5</v>
      </c>
    </row>
    <row r="775" spans="1:16">
      <c r="A775" s="747" t="s">
        <v>374</v>
      </c>
      <c r="B775" s="343">
        <f>VLOOKUP($A775,'2.3.Pręty niskostopowe'!$A$4:$M$209,11,FALSE)</f>
        <v>45.890222222222228</v>
      </c>
      <c r="C775" s="343">
        <f>VLOOKUP($A775,'2.3.Pręty niskostopowe'!$A$4:$M$209,10,FALSE)</f>
        <v>229.45111111111115</v>
      </c>
      <c r="D775" s="343">
        <v>0</v>
      </c>
      <c r="E775" s="343">
        <v>45.890222222222228</v>
      </c>
      <c r="F775" s="343">
        <v>229.45111111111115</v>
      </c>
      <c r="G775" s="1030">
        <v>0</v>
      </c>
      <c r="H775" s="471" t="s">
        <v>1877</v>
      </c>
      <c r="I775" s="683">
        <v>221</v>
      </c>
      <c r="J775" s="608" t="s">
        <v>2874</v>
      </c>
      <c r="K775" s="447">
        <v>5</v>
      </c>
      <c r="L775" s="561" t="s">
        <v>1878</v>
      </c>
      <c r="N775" s="2055">
        <f>'Spis treści'!$D$69/100</f>
        <v>0</v>
      </c>
      <c r="O775" s="150">
        <v>72285069</v>
      </c>
      <c r="P775" s="6">
        <v>5</v>
      </c>
    </row>
    <row r="776" spans="1:16">
      <c r="A776" s="747" t="s">
        <v>375</v>
      </c>
      <c r="B776" s="343">
        <f>VLOOKUP($A776,'2.3.Pręty niskostopowe'!$A$4:$M$209,11,FALSE)</f>
        <v>48.642222222222223</v>
      </c>
      <c r="C776" s="343">
        <f>VLOOKUP($A776,'2.3.Pręty niskostopowe'!$A$4:$M$209,10,FALSE)</f>
        <v>243.21111111111111</v>
      </c>
      <c r="D776" s="343">
        <v>0</v>
      </c>
      <c r="E776" s="343">
        <v>48.642222222222223</v>
      </c>
      <c r="F776" s="343">
        <v>243.21111111111111</v>
      </c>
      <c r="G776" s="1030">
        <v>0</v>
      </c>
      <c r="H776" s="471" t="s">
        <v>1879</v>
      </c>
      <c r="I776" s="683">
        <v>221</v>
      </c>
      <c r="J776" s="608" t="s">
        <v>2875</v>
      </c>
      <c r="K776" s="447">
        <v>900</v>
      </c>
      <c r="L776" s="561" t="s">
        <v>1880</v>
      </c>
      <c r="N776" s="2055">
        <f>'Spis treści'!$D$69/100</f>
        <v>0</v>
      </c>
      <c r="O776" s="150">
        <v>72285069</v>
      </c>
      <c r="P776" s="6">
        <v>5</v>
      </c>
    </row>
    <row r="777" spans="1:16">
      <c r="A777" s="747" t="s">
        <v>376</v>
      </c>
      <c r="B777" s="343">
        <f>VLOOKUP($A777,'2.3.Pręty niskostopowe'!$A$4:$M$209,11,FALSE)</f>
        <v>44.308222222222227</v>
      </c>
      <c r="C777" s="343">
        <f>VLOOKUP($A777,'2.3.Pręty niskostopowe'!$A$4:$M$209,10,FALSE)</f>
        <v>221.54111111111115</v>
      </c>
      <c r="D777" s="343">
        <v>0</v>
      </c>
      <c r="E777" s="343">
        <v>44.308222222222227</v>
      </c>
      <c r="F777" s="343">
        <v>221.54111111111115</v>
      </c>
      <c r="G777" s="1030">
        <v>0</v>
      </c>
      <c r="H777" s="471" t="s">
        <v>1881</v>
      </c>
      <c r="I777" s="683">
        <v>221</v>
      </c>
      <c r="J777" s="608" t="s">
        <v>2874</v>
      </c>
      <c r="K777" s="447">
        <v>5</v>
      </c>
      <c r="L777" s="561" t="s">
        <v>1882</v>
      </c>
      <c r="N777" s="2055">
        <f>'Spis treści'!$D$69/100</f>
        <v>0</v>
      </c>
      <c r="O777" s="150">
        <v>72285069</v>
      </c>
      <c r="P777" s="6">
        <v>5</v>
      </c>
    </row>
    <row r="778" spans="1:16">
      <c r="A778" s="747" t="s">
        <v>411</v>
      </c>
      <c r="B778" s="343">
        <f>VLOOKUP($A778,'2.3.Pręty niskostopowe'!$A$4:$M$209,11,FALSE)</f>
        <v>54.33422222222223</v>
      </c>
      <c r="C778" s="343">
        <f>VLOOKUP($A778,'2.3.Pręty niskostopowe'!$A$4:$M$209,10,FALSE)</f>
        <v>271.67111111111114</v>
      </c>
      <c r="D778" s="343">
        <v>0</v>
      </c>
      <c r="E778" s="343">
        <v>54.33422222222223</v>
      </c>
      <c r="F778" s="343">
        <v>271.67111111111114</v>
      </c>
      <c r="G778" s="1030">
        <v>0</v>
      </c>
      <c r="H778" s="471" t="s">
        <v>1883</v>
      </c>
      <c r="I778" s="683">
        <v>221</v>
      </c>
      <c r="J778" s="608" t="s">
        <v>2875</v>
      </c>
      <c r="K778" s="447">
        <v>900</v>
      </c>
      <c r="L778" s="561" t="s">
        <v>1884</v>
      </c>
      <c r="N778" s="2055">
        <f>'Spis treści'!$D$69/100</f>
        <v>0</v>
      </c>
      <c r="O778" s="150">
        <v>72285069</v>
      </c>
      <c r="P778" s="6">
        <v>5</v>
      </c>
    </row>
    <row r="779" spans="1:16">
      <c r="A779" s="747" t="s">
        <v>583</v>
      </c>
      <c r="B779" s="343">
        <f>VLOOKUP($A779,'2.3.Pręty niskostopowe'!$A$4:$M$209,11,FALSE)</f>
        <v>52.550222222222224</v>
      </c>
      <c r="C779" s="343">
        <f>VLOOKUP($A779,'2.3.Pręty niskostopowe'!$A$4:$M$209,10,FALSE)</f>
        <v>262.75111111111113</v>
      </c>
      <c r="D779" s="343">
        <v>0</v>
      </c>
      <c r="E779" s="343">
        <v>52.550222222222224</v>
      </c>
      <c r="F779" s="343">
        <v>262.75111111111113</v>
      </c>
      <c r="G779" s="1030">
        <v>0</v>
      </c>
      <c r="H779" s="471" t="s">
        <v>1885</v>
      </c>
      <c r="I779" s="683">
        <v>221</v>
      </c>
      <c r="J779" s="608" t="s">
        <v>2874</v>
      </c>
      <c r="K779" s="447">
        <v>5</v>
      </c>
      <c r="L779" s="561" t="s">
        <v>1886</v>
      </c>
      <c r="N779" s="2055">
        <f>'Spis treści'!$D$69/100</f>
        <v>0</v>
      </c>
      <c r="O779" s="150">
        <v>72285069</v>
      </c>
      <c r="P779" s="6">
        <v>5</v>
      </c>
    </row>
    <row r="780" spans="1:16">
      <c r="A780" s="747" t="s">
        <v>377</v>
      </c>
      <c r="B780" s="343">
        <f>VLOOKUP($A780,'2.3.Pręty niskostopowe'!$A$4:$M$209,11,FALSE)</f>
        <v>76.188222222222208</v>
      </c>
      <c r="C780" s="343">
        <f>VLOOKUP($A780,'2.3.Pręty niskostopowe'!$A$4:$M$209,10,FALSE)</f>
        <v>380.94111111111107</v>
      </c>
      <c r="D780" s="343">
        <v>0</v>
      </c>
      <c r="E780" s="343">
        <v>76.188222222222208</v>
      </c>
      <c r="F780" s="343">
        <v>380.94111111111107</v>
      </c>
      <c r="G780" s="1030">
        <v>0</v>
      </c>
      <c r="H780" s="471" t="s">
        <v>1893</v>
      </c>
      <c r="I780" s="683">
        <v>221</v>
      </c>
      <c r="J780" s="608" t="s">
        <v>2874</v>
      </c>
      <c r="K780" s="447">
        <v>5</v>
      </c>
      <c r="L780" s="561" t="s">
        <v>1894</v>
      </c>
      <c r="N780" s="2055">
        <f>'Spis treści'!$D$69/100</f>
        <v>0</v>
      </c>
      <c r="O780" s="150">
        <v>72285069</v>
      </c>
      <c r="P780" s="6">
        <v>5</v>
      </c>
    </row>
    <row r="781" spans="1:16">
      <c r="A781" s="747" t="s">
        <v>378</v>
      </c>
      <c r="B781" s="343">
        <f>VLOOKUP($A781,'2.3.Pręty niskostopowe'!$A$4:$M$209,11,FALSE)</f>
        <v>65.48822222222222</v>
      </c>
      <c r="C781" s="343">
        <f>VLOOKUP($A781,'2.3.Pręty niskostopowe'!$A$4:$M$209,10,FALSE)</f>
        <v>327.44111111111113</v>
      </c>
      <c r="D781" s="343">
        <v>0</v>
      </c>
      <c r="E781" s="343">
        <v>65.48822222222222</v>
      </c>
      <c r="F781" s="343">
        <v>327.44111111111113</v>
      </c>
      <c r="G781" s="1030">
        <v>0</v>
      </c>
      <c r="H781" s="471" t="s">
        <v>1895</v>
      </c>
      <c r="I781" s="683">
        <v>221</v>
      </c>
      <c r="J781" s="608" t="s">
        <v>2874</v>
      </c>
      <c r="K781" s="447">
        <v>5</v>
      </c>
      <c r="L781" s="561" t="s">
        <v>1896</v>
      </c>
      <c r="N781" s="2055">
        <f>'Spis treści'!$D$69/100</f>
        <v>0</v>
      </c>
      <c r="O781" s="150">
        <v>72285069</v>
      </c>
      <c r="P781" s="6">
        <v>5</v>
      </c>
    </row>
    <row r="782" spans="1:16">
      <c r="A782" s="747" t="s">
        <v>5617</v>
      </c>
      <c r="B782" s="343">
        <f>VLOOKUP($A782,'2.3.Pręty niskostopowe'!$A$4:$M$209,11,FALSE)</f>
        <v>61.622222222222227</v>
      </c>
      <c r="C782" s="343">
        <f>VLOOKUP($A782,'2.3.Pręty niskostopowe'!$A$4:$M$209,10,FALSE)</f>
        <v>308.11111111111114</v>
      </c>
      <c r="D782" s="343">
        <v>0</v>
      </c>
      <c r="E782" s="343">
        <v>61.622222222222227</v>
      </c>
      <c r="F782" s="343">
        <v>308.11111111111114</v>
      </c>
      <c r="G782" s="1030">
        <v>0</v>
      </c>
      <c r="H782" s="471" t="s">
        <v>5624</v>
      </c>
      <c r="I782" s="683">
        <v>221</v>
      </c>
      <c r="J782" s="608" t="s">
        <v>2875</v>
      </c>
      <c r="K782" s="447">
        <v>900</v>
      </c>
      <c r="L782" s="561" t="s">
        <v>5627</v>
      </c>
      <c r="N782" s="2055"/>
      <c r="O782" s="150"/>
      <c r="P782" s="6">
        <v>5</v>
      </c>
    </row>
    <row r="783" spans="1:16">
      <c r="A783" s="747" t="s">
        <v>5618</v>
      </c>
      <c r="B783" s="343">
        <f>VLOOKUP($A783,'2.3.Pręty niskostopowe'!$A$4:$M$209,11,FALSE)</f>
        <v>51.82222222222223</v>
      </c>
      <c r="C783" s="343">
        <f>VLOOKUP($A783,'2.3.Pręty niskostopowe'!$A$4:$M$209,10,FALSE)</f>
        <v>259.11111111111114</v>
      </c>
      <c r="D783" s="343">
        <v>0</v>
      </c>
      <c r="E783" s="343">
        <v>51.82222222222223</v>
      </c>
      <c r="F783" s="343">
        <v>259.11111111111114</v>
      </c>
      <c r="G783" s="1030">
        <v>0</v>
      </c>
      <c r="H783" s="471" t="s">
        <v>5623</v>
      </c>
      <c r="I783" s="683">
        <v>221</v>
      </c>
      <c r="J783" s="608" t="s">
        <v>2875</v>
      </c>
      <c r="K783" s="447">
        <v>900</v>
      </c>
      <c r="L783" s="2322" t="s">
        <v>5628</v>
      </c>
      <c r="N783" s="2055"/>
      <c r="O783" s="150"/>
      <c r="P783" s="6">
        <v>5</v>
      </c>
    </row>
    <row r="784" spans="1:16">
      <c r="A784" s="747" t="s">
        <v>5619</v>
      </c>
      <c r="B784" s="343">
        <f>VLOOKUP($A784,'2.3.Pręty niskostopowe'!$A$4:$M$209,11,FALSE)</f>
        <v>44.022222222222226</v>
      </c>
      <c r="C784" s="343">
        <f>VLOOKUP($A784,'2.3.Pręty niskostopowe'!$A$4:$M$209,10,FALSE)</f>
        <v>220.11111111111114</v>
      </c>
      <c r="D784" s="343">
        <v>0</v>
      </c>
      <c r="E784" s="343">
        <v>44.022222222222226</v>
      </c>
      <c r="F784" s="343">
        <v>220.11111111111114</v>
      </c>
      <c r="G784" s="1030">
        <v>0</v>
      </c>
      <c r="H784" s="471" t="s">
        <v>5625</v>
      </c>
      <c r="I784" s="683">
        <v>221</v>
      </c>
      <c r="J784" s="608" t="s">
        <v>2874</v>
      </c>
      <c r="K784" s="447">
        <v>5</v>
      </c>
      <c r="L784" s="2322" t="s">
        <v>5629</v>
      </c>
      <c r="N784" s="2055"/>
      <c r="O784" s="150"/>
      <c r="P784" s="6">
        <v>5</v>
      </c>
    </row>
    <row r="785" spans="1:16">
      <c r="A785" s="747" t="s">
        <v>5620</v>
      </c>
      <c r="B785" s="343">
        <f>VLOOKUP($A785,'2.3.Pręty niskostopowe'!$A$4:$M$209,11,FALSE)</f>
        <v>43.822222222222223</v>
      </c>
      <c r="C785" s="343">
        <f>VLOOKUP($A785,'2.3.Pręty niskostopowe'!$A$4:$M$209,10,FALSE)</f>
        <v>219.11111111111111</v>
      </c>
      <c r="D785" s="343">
        <v>0</v>
      </c>
      <c r="E785" s="343">
        <v>43.822222222222223</v>
      </c>
      <c r="F785" s="343">
        <v>219.11111111111111</v>
      </c>
      <c r="G785" s="1030">
        <v>0</v>
      </c>
      <c r="H785" s="471" t="s">
        <v>5626</v>
      </c>
      <c r="I785" s="683">
        <v>221</v>
      </c>
      <c r="J785" s="608" t="s">
        <v>2875</v>
      </c>
      <c r="K785" s="447">
        <v>1800</v>
      </c>
      <c r="L785" s="561" t="s">
        <v>5630</v>
      </c>
      <c r="N785" s="2055"/>
      <c r="O785" s="150"/>
      <c r="P785" s="6">
        <v>5</v>
      </c>
    </row>
    <row r="786" spans="1:16">
      <c r="A786" s="747" t="s">
        <v>5010</v>
      </c>
      <c r="B786" s="343">
        <f>VLOOKUP($A786,'2.3.Pręty niskostopowe'!$A$4:$M$209,11,FALSE)</f>
        <v>66.400222222222212</v>
      </c>
      <c r="C786" s="343">
        <f>VLOOKUP($A786,'2.3.Pręty niskostopowe'!$A$4:$M$209,10,FALSE)</f>
        <v>332.00111111111107</v>
      </c>
      <c r="D786" s="343">
        <v>0</v>
      </c>
      <c r="E786" s="343">
        <v>66.400222222222212</v>
      </c>
      <c r="F786" s="343">
        <v>332.00111111111107</v>
      </c>
      <c r="G786" s="1030">
        <v>0</v>
      </c>
      <c r="H786" s="471" t="s">
        <v>5017</v>
      </c>
      <c r="I786" s="683">
        <v>221</v>
      </c>
      <c r="J786" s="608" t="s">
        <v>2875</v>
      </c>
      <c r="K786" s="447">
        <v>300</v>
      </c>
      <c r="L786" s="561" t="s">
        <v>5024</v>
      </c>
      <c r="N786" s="2055">
        <f>'Spis treści'!$D$69/100</f>
        <v>0</v>
      </c>
      <c r="O786" s="150">
        <v>72285069</v>
      </c>
      <c r="P786" s="6">
        <v>5</v>
      </c>
    </row>
    <row r="787" spans="1:16">
      <c r="A787" s="747" t="s">
        <v>5011</v>
      </c>
      <c r="B787" s="343">
        <f>VLOOKUP($A787,'2.3.Pręty niskostopowe'!$A$4:$M$209,11,FALSE)</f>
        <v>65.320222222222228</v>
      </c>
      <c r="C787" s="343">
        <f>VLOOKUP($A787,'2.3.Pręty niskostopowe'!$A$4:$M$209,10,FALSE)</f>
        <v>326.60111111111115</v>
      </c>
      <c r="D787" s="343">
        <v>0</v>
      </c>
      <c r="E787" s="343">
        <v>65.320222222222228</v>
      </c>
      <c r="F787" s="343">
        <v>326.60111111111115</v>
      </c>
      <c r="G787" s="1030">
        <v>0</v>
      </c>
      <c r="H787" s="471" t="s">
        <v>5018</v>
      </c>
      <c r="I787" s="683">
        <v>221</v>
      </c>
      <c r="J787" s="608" t="s">
        <v>2875</v>
      </c>
      <c r="K787" s="447">
        <v>300</v>
      </c>
      <c r="L787" s="561" t="s">
        <v>5025</v>
      </c>
      <c r="N787" s="2055">
        <f>'Spis treści'!$D$69/100</f>
        <v>0</v>
      </c>
      <c r="O787" s="150">
        <v>72285069</v>
      </c>
      <c r="P787" s="6">
        <v>5</v>
      </c>
    </row>
    <row r="788" spans="1:16">
      <c r="A788" s="747" t="s">
        <v>5012</v>
      </c>
      <c r="B788" s="343">
        <f>VLOOKUP($A788,'2.3.Pręty niskostopowe'!$A$4:$M$209,11,FALSE)</f>
        <v>64.060222222222222</v>
      </c>
      <c r="C788" s="343">
        <f>VLOOKUP($A788,'2.3.Pręty niskostopowe'!$A$4:$M$209,10,FALSE)</f>
        <v>320.30111111111114</v>
      </c>
      <c r="D788" s="343">
        <v>0</v>
      </c>
      <c r="E788" s="343">
        <v>64.060222222222222</v>
      </c>
      <c r="F788" s="343">
        <v>320.30111111111114</v>
      </c>
      <c r="G788" s="1030">
        <v>0</v>
      </c>
      <c r="H788" s="471" t="s">
        <v>5019</v>
      </c>
      <c r="I788" s="683">
        <v>221</v>
      </c>
      <c r="J788" s="608" t="s">
        <v>2876</v>
      </c>
      <c r="K788" s="447">
        <v>5</v>
      </c>
      <c r="L788" s="561" t="s">
        <v>5026</v>
      </c>
      <c r="N788" s="2055">
        <f>'Spis treści'!$D$69/100</f>
        <v>0</v>
      </c>
      <c r="O788" s="150">
        <v>72285069</v>
      </c>
      <c r="P788" s="6">
        <v>5</v>
      </c>
    </row>
    <row r="789" spans="1:16">
      <c r="A789" s="747" t="s">
        <v>5013</v>
      </c>
      <c r="B789" s="343">
        <f>VLOOKUP($A789,'2.3.Pręty niskostopowe'!$A$4:$M$209,11,FALSE)</f>
        <v>75.320222222222228</v>
      </c>
      <c r="C789" s="343">
        <f>VLOOKUP($A789,'2.3.Pręty niskostopowe'!$A$4:$M$209,10,FALSE)</f>
        <v>376.60111111111115</v>
      </c>
      <c r="D789" s="343">
        <v>0</v>
      </c>
      <c r="E789" s="343">
        <v>75.320222222222228</v>
      </c>
      <c r="F789" s="343">
        <v>376.60111111111115</v>
      </c>
      <c r="G789" s="1030">
        <v>0</v>
      </c>
      <c r="H789" s="471" t="s">
        <v>5020</v>
      </c>
      <c r="I789" s="683">
        <v>221</v>
      </c>
      <c r="J789" s="608" t="s">
        <v>2875</v>
      </c>
      <c r="K789" s="447">
        <v>300</v>
      </c>
      <c r="L789" s="561" t="s">
        <v>5027</v>
      </c>
      <c r="N789" s="2055">
        <f>'Spis treści'!$D$69/100</f>
        <v>0</v>
      </c>
      <c r="O789" s="150">
        <v>72285069</v>
      </c>
      <c r="P789" s="6">
        <v>5</v>
      </c>
    </row>
    <row r="790" spans="1:16">
      <c r="A790" s="747" t="s">
        <v>5014</v>
      </c>
      <c r="B790" s="343">
        <f>VLOOKUP($A790,'2.3.Pręty niskostopowe'!$A$4:$M$209,11,FALSE)</f>
        <v>76.300222222222231</v>
      </c>
      <c r="C790" s="343">
        <f>VLOOKUP($A790,'2.3.Pręty niskostopowe'!$A$4:$M$209,10,FALSE)</f>
        <v>381.50111111111113</v>
      </c>
      <c r="D790" s="343">
        <v>0</v>
      </c>
      <c r="E790" s="343">
        <v>76.300222222222231</v>
      </c>
      <c r="F790" s="343">
        <v>381.50111111111113</v>
      </c>
      <c r="G790" s="1030">
        <v>0</v>
      </c>
      <c r="H790" s="471" t="s">
        <v>5021</v>
      </c>
      <c r="I790" s="683">
        <v>221</v>
      </c>
      <c r="J790" s="608" t="s">
        <v>2875</v>
      </c>
      <c r="K790" s="447">
        <v>5</v>
      </c>
      <c r="L790" s="561" t="s">
        <v>5028</v>
      </c>
      <c r="N790" s="2055">
        <f>'Spis treści'!$D$69/100</f>
        <v>0</v>
      </c>
      <c r="O790" s="150">
        <v>72285069</v>
      </c>
      <c r="P790" s="6">
        <v>5</v>
      </c>
    </row>
    <row r="791" spans="1:16">
      <c r="A791" s="747" t="s">
        <v>5015</v>
      </c>
      <c r="B791" s="343">
        <f>VLOOKUP($A791,'2.3.Pręty niskostopowe'!$A$4:$M$209,11,FALSE)</f>
        <v>74.140222222222206</v>
      </c>
      <c r="C791" s="343">
        <f>VLOOKUP($A791,'2.3.Pręty niskostopowe'!$A$4:$M$209,10,FALSE)</f>
        <v>370.70111111111106</v>
      </c>
      <c r="D791" s="343">
        <v>0</v>
      </c>
      <c r="E791" s="343">
        <v>74.140222222222206</v>
      </c>
      <c r="F791" s="343">
        <v>370.70111111111106</v>
      </c>
      <c r="G791" s="1030">
        <v>0</v>
      </c>
      <c r="H791" s="471" t="s">
        <v>5022</v>
      </c>
      <c r="I791" s="683">
        <v>221</v>
      </c>
      <c r="J791" s="608" t="s">
        <v>2874</v>
      </c>
      <c r="K791" s="447">
        <v>5</v>
      </c>
      <c r="L791" s="561" t="s">
        <v>5029</v>
      </c>
      <c r="N791" s="2055">
        <f>'Spis treści'!$D$69/100</f>
        <v>0</v>
      </c>
      <c r="O791" s="150">
        <v>72285069</v>
      </c>
      <c r="P791" s="6">
        <v>5</v>
      </c>
    </row>
    <row r="792" spans="1:16">
      <c r="A792" s="747" t="s">
        <v>5016</v>
      </c>
      <c r="B792" s="343">
        <f>VLOOKUP($A792,'2.3.Pręty niskostopowe'!$A$4:$M$209,11,FALSE)</f>
        <v>77.560222222222222</v>
      </c>
      <c r="C792" s="343">
        <f>VLOOKUP($A792,'2.3.Pręty niskostopowe'!$A$4:$M$209,10,FALSE)</f>
        <v>387.80111111111114</v>
      </c>
      <c r="D792" s="343">
        <v>0</v>
      </c>
      <c r="E792" s="343">
        <v>77.560222222222222</v>
      </c>
      <c r="F792" s="343">
        <v>387.80111111111114</v>
      </c>
      <c r="G792" s="1030">
        <v>0</v>
      </c>
      <c r="H792" s="471" t="s">
        <v>5023</v>
      </c>
      <c r="I792" s="683">
        <v>221</v>
      </c>
      <c r="J792" s="608" t="s">
        <v>2875</v>
      </c>
      <c r="K792" s="447">
        <v>5</v>
      </c>
      <c r="L792" s="561" t="s">
        <v>5030</v>
      </c>
      <c r="N792" s="2055">
        <f>'Spis treści'!$D$69/100</f>
        <v>0</v>
      </c>
      <c r="O792" s="150">
        <v>72285069</v>
      </c>
      <c r="P792" s="6">
        <v>5</v>
      </c>
    </row>
    <row r="793" spans="1:16">
      <c r="A793" s="747" t="s">
        <v>379</v>
      </c>
      <c r="B793" s="343">
        <f>VLOOKUP($A793,'2.3.Pręty niskostopowe'!$A$4:$M$209,11,FALSE)</f>
        <v>51.668222222222234</v>
      </c>
      <c r="C793" s="343">
        <f>VLOOKUP($A793,'2.3.Pręty niskostopowe'!$A$4:$M$209,10,FALSE)</f>
        <v>258.34111111111116</v>
      </c>
      <c r="D793" s="343">
        <v>0</v>
      </c>
      <c r="E793" s="343">
        <v>51.668222222222234</v>
      </c>
      <c r="F793" s="343">
        <v>258.34111111111116</v>
      </c>
      <c r="G793" s="1030">
        <v>0</v>
      </c>
      <c r="H793" s="471" t="s">
        <v>1897</v>
      </c>
      <c r="I793" s="683">
        <v>221</v>
      </c>
      <c r="J793" s="608" t="s">
        <v>2874</v>
      </c>
      <c r="K793" s="447">
        <v>5</v>
      </c>
      <c r="L793" s="561" t="s">
        <v>1898</v>
      </c>
      <c r="N793" s="2055">
        <f>'Spis treści'!$D$69/100</f>
        <v>0</v>
      </c>
      <c r="O793" s="150">
        <v>72285069</v>
      </c>
      <c r="P793" s="6">
        <v>5</v>
      </c>
    </row>
    <row r="794" spans="1:16">
      <c r="A794" s="747" t="s">
        <v>380</v>
      </c>
      <c r="B794" s="343">
        <f>VLOOKUP($A794,'2.3.Pręty niskostopowe'!$A$4:$M$209,11,FALSE)</f>
        <v>48.376222222222225</v>
      </c>
      <c r="C794" s="343">
        <f>VLOOKUP($A794,'2.3.Pręty niskostopowe'!$A$4:$M$209,10,FALSE)</f>
        <v>241.88111111111112</v>
      </c>
      <c r="D794" s="343">
        <v>0</v>
      </c>
      <c r="E794" s="343">
        <v>48.376222222222225</v>
      </c>
      <c r="F794" s="343">
        <v>241.88111111111112</v>
      </c>
      <c r="G794" s="1030">
        <v>0</v>
      </c>
      <c r="H794" s="471" t="s">
        <v>1899</v>
      </c>
      <c r="I794" s="683">
        <v>221</v>
      </c>
      <c r="J794" s="608" t="s">
        <v>2874</v>
      </c>
      <c r="K794" s="447">
        <v>5</v>
      </c>
      <c r="L794" s="561" t="s">
        <v>1900</v>
      </c>
      <c r="N794" s="2055">
        <f>'Spis treści'!$D$69/100</f>
        <v>0</v>
      </c>
      <c r="O794" s="150">
        <v>72285069</v>
      </c>
      <c r="P794" s="6">
        <v>5</v>
      </c>
    </row>
    <row r="795" spans="1:16">
      <c r="A795" s="747" t="s">
        <v>381</v>
      </c>
      <c r="B795" s="343">
        <f>VLOOKUP($A795,'2.3.Pręty niskostopowe'!$A$4:$M$209,11,FALSE)</f>
        <v>46.390222222222228</v>
      </c>
      <c r="C795" s="343">
        <f>VLOOKUP($A795,'2.3.Pręty niskostopowe'!$A$4:$M$209,10,FALSE)</f>
        <v>231.95111111111115</v>
      </c>
      <c r="D795" s="343">
        <v>0</v>
      </c>
      <c r="E795" s="343">
        <v>46.390222222222228</v>
      </c>
      <c r="F795" s="343">
        <v>231.95111111111115</v>
      </c>
      <c r="G795" s="1030">
        <v>0</v>
      </c>
      <c r="H795" s="471" t="s">
        <v>1901</v>
      </c>
      <c r="I795" s="683">
        <v>221</v>
      </c>
      <c r="J795" s="608" t="s">
        <v>2874</v>
      </c>
      <c r="K795" s="447">
        <v>5</v>
      </c>
      <c r="L795" s="561" t="s">
        <v>1902</v>
      </c>
      <c r="N795" s="2055">
        <f>'Spis treści'!$D$69/100</f>
        <v>0</v>
      </c>
      <c r="O795" s="150">
        <v>72285069</v>
      </c>
      <c r="P795" s="6">
        <v>5</v>
      </c>
    </row>
    <row r="796" spans="1:16">
      <c r="A796" s="747" t="s">
        <v>307</v>
      </c>
      <c r="B796" s="343">
        <f>VLOOKUP($A796,'2.2. Druty niskostopowe'!$A$4:$M$204,11,FALSE)</f>
        <v>80.666888888888906</v>
      </c>
      <c r="C796" s="343">
        <f>VLOOKUP($A796,'2.2. Druty niskostopowe'!$A$4:$M$204,10,FALSE)</f>
        <v>1210.0033333333336</v>
      </c>
      <c r="D796" s="343">
        <v>0</v>
      </c>
      <c r="E796" s="343">
        <v>80.666888888888906</v>
      </c>
      <c r="F796" s="343">
        <v>1210.0033333333336</v>
      </c>
      <c r="G796" s="1030">
        <v>0</v>
      </c>
      <c r="H796" s="471" t="s">
        <v>1903</v>
      </c>
      <c r="I796" s="683">
        <v>221</v>
      </c>
      <c r="J796" s="608" t="s">
        <v>2875</v>
      </c>
      <c r="K796" s="447">
        <v>105</v>
      </c>
      <c r="L796" s="561" t="s">
        <v>1904</v>
      </c>
      <c r="N796" s="2055">
        <f>'Spis treści'!$D$69/100</f>
        <v>0</v>
      </c>
      <c r="O796" s="150">
        <v>72173041</v>
      </c>
      <c r="P796" s="6">
        <v>15</v>
      </c>
    </row>
    <row r="797" spans="1:16">
      <c r="A797" s="747" t="s">
        <v>574</v>
      </c>
      <c r="B797" s="343">
        <f>VLOOKUP($A797,'2.2. Druty niskostopowe'!$A$4:$M$204,11,FALSE)</f>
        <v>72.390222222222221</v>
      </c>
      <c r="C797" s="343">
        <f>VLOOKUP($A797,'2.2. Druty niskostopowe'!$A$4:$M$204,10,FALSE)</f>
        <v>1085.8533333333332</v>
      </c>
      <c r="D797" s="343">
        <v>0</v>
      </c>
      <c r="E797" s="343">
        <v>72.390222222222221</v>
      </c>
      <c r="F797" s="343">
        <v>1085.8533333333332</v>
      </c>
      <c r="G797" s="1030">
        <v>0</v>
      </c>
      <c r="H797" s="471" t="s">
        <v>1905</v>
      </c>
      <c r="I797" s="683">
        <v>221</v>
      </c>
      <c r="J797" s="608" t="s">
        <v>2874</v>
      </c>
      <c r="K797" s="447">
        <v>15</v>
      </c>
      <c r="L797" s="561" t="s">
        <v>1906</v>
      </c>
      <c r="N797" s="2055">
        <f>'Spis treści'!$D$69/100</f>
        <v>0</v>
      </c>
      <c r="O797" s="150">
        <v>72173041</v>
      </c>
      <c r="P797" s="6">
        <v>15</v>
      </c>
    </row>
    <row r="798" spans="1:16">
      <c r="A798" s="747" t="s">
        <v>575</v>
      </c>
      <c r="B798" s="343">
        <f>VLOOKUP($A798,'2.2. Druty niskostopowe'!$A$4:$M$204,11,FALSE)</f>
        <v>67.339555555555549</v>
      </c>
      <c r="C798" s="343">
        <f>VLOOKUP($A798,'2.2. Druty niskostopowe'!$A$4:$M$204,10,FALSE)</f>
        <v>1010.0933333333332</v>
      </c>
      <c r="D798" s="343">
        <v>0</v>
      </c>
      <c r="E798" s="343">
        <v>67.339555555555549</v>
      </c>
      <c r="F798" s="343">
        <v>1010.0933333333332</v>
      </c>
      <c r="G798" s="1030">
        <v>0</v>
      </c>
      <c r="H798" s="471" t="s">
        <v>1907</v>
      </c>
      <c r="I798" s="683">
        <v>221</v>
      </c>
      <c r="J798" s="608" t="s">
        <v>2874</v>
      </c>
      <c r="K798" s="447">
        <v>15</v>
      </c>
      <c r="L798" s="561" t="s">
        <v>1908</v>
      </c>
      <c r="N798" s="2055">
        <f>'Spis treści'!$D$69/100</f>
        <v>0</v>
      </c>
      <c r="O798" s="150">
        <v>72173041</v>
      </c>
      <c r="P798" s="6">
        <v>15</v>
      </c>
    </row>
    <row r="799" spans="1:16">
      <c r="A799" s="754" t="s">
        <v>308</v>
      </c>
      <c r="B799" s="758">
        <f>VLOOKUP($A799,'2.3.Pręty niskostopowe'!$A$4:$M$209,11,FALSE)</f>
        <v>76.180222222222227</v>
      </c>
      <c r="C799" s="758">
        <f>VLOOKUP($A799,'2.3.Pręty niskostopowe'!$A$4:$M$209,10,FALSE)</f>
        <v>380.90111111111116</v>
      </c>
      <c r="D799" s="758">
        <v>0</v>
      </c>
      <c r="E799" s="758">
        <v>76.180222222222227</v>
      </c>
      <c r="F799" s="758">
        <v>380.90111111111116</v>
      </c>
      <c r="G799" s="758">
        <v>0</v>
      </c>
      <c r="H799" s="728" t="s">
        <v>1909</v>
      </c>
      <c r="I799" s="759">
        <v>221</v>
      </c>
      <c r="J799" s="728" t="s">
        <v>2875</v>
      </c>
      <c r="K799" s="760">
        <v>5</v>
      </c>
      <c r="L799" s="761" t="s">
        <v>1910</v>
      </c>
      <c r="M799" s="762"/>
      <c r="N799" s="2055">
        <f>'Spis treści'!$D$69/100</f>
        <v>0</v>
      </c>
      <c r="O799" s="150">
        <v>72173041</v>
      </c>
      <c r="P799" s="6">
        <v>5</v>
      </c>
    </row>
    <row r="800" spans="1:16">
      <c r="A800" s="754" t="s">
        <v>382</v>
      </c>
      <c r="B800" s="758">
        <f>VLOOKUP($A800,'2.3.Pręty niskostopowe'!$A$4:$M$209,11,FALSE)</f>
        <v>71.144222222222226</v>
      </c>
      <c r="C800" s="758">
        <f>VLOOKUP($A800,'2.3.Pręty niskostopowe'!$A$4:$M$209,10,FALSE)</f>
        <v>355.72111111111116</v>
      </c>
      <c r="D800" s="758">
        <v>0</v>
      </c>
      <c r="E800" s="758">
        <v>71.144222222222226</v>
      </c>
      <c r="F800" s="758">
        <v>355.72111111111116</v>
      </c>
      <c r="G800" s="758">
        <v>0</v>
      </c>
      <c r="H800" s="728" t="s">
        <v>1911</v>
      </c>
      <c r="I800" s="759">
        <v>221</v>
      </c>
      <c r="J800" s="728" t="s">
        <v>2874</v>
      </c>
      <c r="K800" s="760">
        <v>5</v>
      </c>
      <c r="L800" s="761" t="s">
        <v>1912</v>
      </c>
      <c r="M800" s="762"/>
      <c r="N800" s="2055">
        <f>'Spis treści'!$D$69/100</f>
        <v>0</v>
      </c>
      <c r="O800" s="150">
        <v>72173041</v>
      </c>
      <c r="P800" s="6">
        <v>5</v>
      </c>
    </row>
    <row r="801" spans="1:16">
      <c r="A801" s="754" t="s">
        <v>383</v>
      </c>
      <c r="B801" s="758">
        <f>VLOOKUP($A801,'2.3.Pręty niskostopowe'!$A$4:$M$209,11,FALSE)</f>
        <v>69.860222222222234</v>
      </c>
      <c r="C801" s="758">
        <f>VLOOKUP($A801,'2.3.Pręty niskostopowe'!$A$4:$M$209,10,FALSE)</f>
        <v>349.30111111111114</v>
      </c>
      <c r="D801" s="758">
        <v>0</v>
      </c>
      <c r="E801" s="758">
        <v>69.860222222222234</v>
      </c>
      <c r="F801" s="758">
        <v>349.30111111111114</v>
      </c>
      <c r="G801" s="758">
        <v>0</v>
      </c>
      <c r="H801" s="728" t="s">
        <v>1913</v>
      </c>
      <c r="I801" s="759">
        <v>221</v>
      </c>
      <c r="J801" s="728" t="s">
        <v>2874</v>
      </c>
      <c r="K801" s="760">
        <v>5</v>
      </c>
      <c r="L801" s="761" t="s">
        <v>1914</v>
      </c>
      <c r="M801" s="762"/>
      <c r="N801" s="2055">
        <f>'Spis treści'!$D$69/100</f>
        <v>0</v>
      </c>
      <c r="O801" s="150">
        <v>72173041</v>
      </c>
      <c r="P801" s="6">
        <v>5</v>
      </c>
    </row>
    <row r="802" spans="1:16">
      <c r="A802" s="754" t="s">
        <v>309</v>
      </c>
      <c r="B802" s="758">
        <f>VLOOKUP($A802,'2.3.Pręty niskostopowe'!$A$4:$M$209,11,FALSE)</f>
        <v>67.674222222222213</v>
      </c>
      <c r="C802" s="758">
        <f>VLOOKUP($A802,'2.3.Pręty niskostopowe'!$A$4:$M$209,10,FALSE)</f>
        <v>338.37111111111108</v>
      </c>
      <c r="D802" s="758">
        <v>0</v>
      </c>
      <c r="E802" s="758">
        <v>67.674222222222213</v>
      </c>
      <c r="F802" s="758">
        <v>338.37111111111108</v>
      </c>
      <c r="G802" s="758">
        <v>0</v>
      </c>
      <c r="H802" s="728" t="s">
        <v>2713</v>
      </c>
      <c r="I802" s="759">
        <v>221</v>
      </c>
      <c r="J802" s="728" t="s">
        <v>2875</v>
      </c>
      <c r="K802" s="760">
        <v>100</v>
      </c>
      <c r="L802" s="761" t="s">
        <v>2856</v>
      </c>
      <c r="M802" s="762"/>
      <c r="N802" s="2055">
        <f>'Spis treści'!$D$69/100</f>
        <v>0</v>
      </c>
      <c r="O802" s="150">
        <v>72173041</v>
      </c>
      <c r="P802" s="6">
        <v>5</v>
      </c>
    </row>
    <row r="803" spans="1:16">
      <c r="A803" s="754" t="s">
        <v>310</v>
      </c>
      <c r="B803" s="758">
        <f>VLOOKUP($A803,'2.3.Pręty niskostopowe'!$A$4:$M$209,11,FALSE)</f>
        <v>141.5142222222222</v>
      </c>
      <c r="C803" s="758">
        <f>VLOOKUP($A803,'2.3.Pręty niskostopowe'!$A$4:$M$209,10,FALSE)</f>
        <v>707.57111111111101</v>
      </c>
      <c r="D803" s="758">
        <v>0</v>
      </c>
      <c r="E803" s="758">
        <v>141.5142222222222</v>
      </c>
      <c r="F803" s="758">
        <v>707.57111111111101</v>
      </c>
      <c r="G803" s="758">
        <v>0</v>
      </c>
      <c r="H803" s="728" t="s">
        <v>1915</v>
      </c>
      <c r="I803" s="759">
        <v>221</v>
      </c>
      <c r="J803" s="728" t="s">
        <v>2875</v>
      </c>
      <c r="K803" s="760">
        <v>300</v>
      </c>
      <c r="L803" s="761" t="s">
        <v>1916</v>
      </c>
      <c r="M803" s="762"/>
      <c r="N803" s="2055">
        <f>'Spis treści'!$D$69/100</f>
        <v>0</v>
      </c>
      <c r="O803" s="150">
        <v>72299090</v>
      </c>
      <c r="P803" s="6">
        <v>5</v>
      </c>
    </row>
    <row r="804" spans="1:16">
      <c r="A804" s="754" t="s">
        <v>412</v>
      </c>
      <c r="B804" s="758">
        <f>VLOOKUP($A804,'2.3.Pręty niskostopowe'!$A$4:$M$209,11,FALSE)</f>
        <v>135.13422222222221</v>
      </c>
      <c r="C804" s="758">
        <f>VLOOKUP($A804,'2.3.Pręty niskostopowe'!$A$4:$M$209,10,FALSE)</f>
        <v>675.67111111111103</v>
      </c>
      <c r="D804" s="758">
        <v>0</v>
      </c>
      <c r="E804" s="758">
        <v>135.13422222222221</v>
      </c>
      <c r="F804" s="758">
        <v>675.67111111111103</v>
      </c>
      <c r="G804" s="758">
        <v>0</v>
      </c>
      <c r="H804" s="728" t="s">
        <v>1917</v>
      </c>
      <c r="I804" s="759">
        <v>221</v>
      </c>
      <c r="J804" s="728" t="s">
        <v>2874</v>
      </c>
      <c r="K804" s="760">
        <v>5</v>
      </c>
      <c r="L804" s="761" t="s">
        <v>1918</v>
      </c>
      <c r="M804" s="762"/>
      <c r="N804" s="2055">
        <f>'Spis treści'!$D$69/100</f>
        <v>0</v>
      </c>
      <c r="O804" s="150">
        <v>72299090</v>
      </c>
      <c r="P804" s="6">
        <v>5</v>
      </c>
    </row>
    <row r="805" spans="1:16">
      <c r="A805" s="754" t="s">
        <v>584</v>
      </c>
      <c r="B805" s="758">
        <f>VLOOKUP($A805,'2.3.Pręty niskostopowe'!$A$4:$M$209,11,FALSE)</f>
        <v>127.22622222222219</v>
      </c>
      <c r="C805" s="758">
        <f>VLOOKUP($A805,'2.3.Pręty niskostopowe'!$A$4:$M$209,10,FALSE)</f>
        <v>636.13111111111095</v>
      </c>
      <c r="D805" s="758">
        <v>0</v>
      </c>
      <c r="E805" s="758">
        <v>127.22622222222219</v>
      </c>
      <c r="F805" s="758">
        <v>636.13111111111095</v>
      </c>
      <c r="G805" s="758">
        <v>0</v>
      </c>
      <c r="H805" s="728" t="s">
        <v>1919</v>
      </c>
      <c r="I805" s="759">
        <v>221</v>
      </c>
      <c r="J805" s="728" t="s">
        <v>2874</v>
      </c>
      <c r="K805" s="760">
        <v>5</v>
      </c>
      <c r="L805" s="761" t="s">
        <v>1920</v>
      </c>
      <c r="M805" s="762"/>
      <c r="N805" s="2055">
        <f>'Spis treści'!$D$69/100</f>
        <v>0</v>
      </c>
      <c r="O805" s="150">
        <v>72299090</v>
      </c>
      <c r="P805" s="6">
        <v>5</v>
      </c>
    </row>
    <row r="806" spans="1:16">
      <c r="A806" s="754">
        <v>1337122470</v>
      </c>
      <c r="B806" s="758">
        <f>VLOOKUP(A806,'2.2. Druty niskostopowe'!A4:O47,12,FALSE)</f>
        <v>136.00022222222225</v>
      </c>
      <c r="C806" s="758">
        <f>VLOOKUP(A806,'2.2. Druty niskostopowe'!A5:O47,10,FALSE)</f>
        <v>2040.0033333333336</v>
      </c>
      <c r="D806" s="758">
        <v>0</v>
      </c>
      <c r="E806" s="758">
        <v>136.00022222222225</v>
      </c>
      <c r="F806" s="758">
        <v>2040.0033333333336</v>
      </c>
      <c r="G806" s="758">
        <v>0</v>
      </c>
      <c r="H806" s="728" t="s">
        <v>5135</v>
      </c>
      <c r="I806" s="759">
        <v>221</v>
      </c>
      <c r="J806" s="728" t="s">
        <v>2875</v>
      </c>
      <c r="K806" s="760">
        <v>300</v>
      </c>
      <c r="L806" s="761" t="s">
        <v>5136</v>
      </c>
      <c r="M806" s="762"/>
      <c r="N806" s="2055">
        <f>'Spis treści'!$D$69/100</f>
        <v>0</v>
      </c>
      <c r="O806" s="150">
        <v>72299090</v>
      </c>
      <c r="P806" s="6">
        <v>15</v>
      </c>
    </row>
    <row r="807" spans="1:16">
      <c r="A807" s="754" t="s">
        <v>4049</v>
      </c>
      <c r="B807" s="758">
        <f>VLOOKUP($A807,'2.3.Pręty niskostopowe'!$A$4:$M$209,11,FALSE)</f>
        <v>139.86022222222221</v>
      </c>
      <c r="C807" s="758">
        <f>VLOOKUP($A807,'2.3.Pręty niskostopowe'!$A$4:$M$209,10,FALSE)</f>
        <v>699.30111111111103</v>
      </c>
      <c r="D807" s="758">
        <v>0</v>
      </c>
      <c r="E807" s="758">
        <v>139.86022222222221</v>
      </c>
      <c r="F807" s="758">
        <v>699.30111111111103</v>
      </c>
      <c r="G807" s="758">
        <v>0</v>
      </c>
      <c r="H807" s="728" t="s">
        <v>4050</v>
      </c>
      <c r="I807" s="759">
        <v>221</v>
      </c>
      <c r="J807" s="728" t="s">
        <v>2874</v>
      </c>
      <c r="K807" s="760">
        <v>5</v>
      </c>
      <c r="L807" s="761" t="s">
        <v>4051</v>
      </c>
      <c r="M807" s="762"/>
      <c r="N807" s="2055">
        <f>'Spis treści'!$D$69/100</f>
        <v>0</v>
      </c>
      <c r="O807" s="150">
        <v>72299090</v>
      </c>
      <c r="P807" s="6">
        <v>5</v>
      </c>
    </row>
    <row r="808" spans="1:16">
      <c r="A808" s="754" t="s">
        <v>416</v>
      </c>
      <c r="B808" s="758">
        <f>VLOOKUP($A808,'2.3.Pręty niskostopowe'!$A$4:$M$209,11,FALSE)</f>
        <v>193.33422222222219</v>
      </c>
      <c r="C808" s="758">
        <f>VLOOKUP($A808,'2.3.Pręty niskostopowe'!$A$4:$M$209,10,FALSE)</f>
        <v>966.67111111111103</v>
      </c>
      <c r="D808" s="758">
        <v>0</v>
      </c>
      <c r="E808" s="758">
        <v>193.33422222222219</v>
      </c>
      <c r="F808" s="758">
        <v>966.67111111111103</v>
      </c>
      <c r="G808" s="758">
        <v>0</v>
      </c>
      <c r="H808" s="728" t="s">
        <v>1921</v>
      </c>
      <c r="I808" s="759">
        <v>221</v>
      </c>
      <c r="J808" s="728" t="s">
        <v>2874</v>
      </c>
      <c r="K808" s="760">
        <v>5</v>
      </c>
      <c r="L808" s="761" t="s">
        <v>1922</v>
      </c>
      <c r="M808" s="762"/>
      <c r="N808" s="2055">
        <f>'Spis treści'!$D$69/100</f>
        <v>0</v>
      </c>
      <c r="O808" s="150">
        <v>72299090</v>
      </c>
      <c r="P808" s="6">
        <v>5</v>
      </c>
    </row>
    <row r="809" spans="1:16">
      <c r="A809" s="754" t="s">
        <v>585</v>
      </c>
      <c r="B809" s="758">
        <f>VLOOKUP($A809,'2.3.Pręty niskostopowe'!$A$4:$M$209,11,FALSE)</f>
        <v>187.33422222222219</v>
      </c>
      <c r="C809" s="758">
        <f>VLOOKUP($A809,'2.3.Pręty niskostopowe'!$A$4:$M$209,10,FALSE)</f>
        <v>936.67111111111103</v>
      </c>
      <c r="D809" s="758">
        <v>0</v>
      </c>
      <c r="E809" s="758">
        <v>187.33422222222219</v>
      </c>
      <c r="F809" s="758">
        <v>936.67111111111103</v>
      </c>
      <c r="G809" s="758">
        <v>0</v>
      </c>
      <c r="H809" s="728" t="s">
        <v>1923</v>
      </c>
      <c r="I809" s="759">
        <v>221</v>
      </c>
      <c r="J809" s="728" t="s">
        <v>2874</v>
      </c>
      <c r="K809" s="760">
        <v>5</v>
      </c>
      <c r="L809" s="761" t="s">
        <v>1924</v>
      </c>
      <c r="M809" s="762"/>
      <c r="N809" s="2055">
        <f>'Spis treści'!$D$69/100</f>
        <v>0</v>
      </c>
      <c r="O809" s="150">
        <v>72285069</v>
      </c>
      <c r="P809" s="6">
        <v>5</v>
      </c>
    </row>
    <row r="810" spans="1:16">
      <c r="A810" s="754" t="s">
        <v>863</v>
      </c>
      <c r="B810" s="758">
        <f>VLOOKUP($A810,'2.2. Druty niskostopowe'!$A$4:$M$204,11,FALSE)</f>
        <v>52.666666666666657</v>
      </c>
      <c r="C810" s="758">
        <f>VLOOKUP($A810,'2.2. Druty niskostopowe'!$A$4:$M$204,10,FALSE)</f>
        <v>947.99999999999989</v>
      </c>
      <c r="D810" s="758">
        <v>0</v>
      </c>
      <c r="E810" s="758">
        <v>52.666666666666657</v>
      </c>
      <c r="F810" s="758">
        <v>947.99999999999989</v>
      </c>
      <c r="G810" s="758">
        <v>0</v>
      </c>
      <c r="H810" s="728" t="s">
        <v>2128</v>
      </c>
      <c r="I810" s="759">
        <v>221</v>
      </c>
      <c r="J810" s="728" t="s">
        <v>2874</v>
      </c>
      <c r="K810" s="760">
        <v>18</v>
      </c>
      <c r="L810" s="761" t="s">
        <v>2129</v>
      </c>
      <c r="M810" s="762"/>
      <c r="N810" s="2055">
        <f>'Spis treści'!$D$69/100</f>
        <v>0</v>
      </c>
      <c r="O810" s="150">
        <v>72299090</v>
      </c>
      <c r="P810" s="6">
        <v>18</v>
      </c>
    </row>
    <row r="811" spans="1:16">
      <c r="A811" s="754" t="s">
        <v>864</v>
      </c>
      <c r="B811" s="758">
        <f>VLOOKUP($A811,'2.2. Druty niskostopowe'!$A$4:$M$204,11,FALSE)</f>
        <v>52.111111111111107</v>
      </c>
      <c r="C811" s="758">
        <f>VLOOKUP($A811,'2.2. Druty niskostopowe'!$A$4:$M$204,10,FALSE)</f>
        <v>937.99999999999989</v>
      </c>
      <c r="D811" s="758">
        <v>0</v>
      </c>
      <c r="E811" s="758">
        <v>52.111111111111107</v>
      </c>
      <c r="F811" s="758">
        <v>937.99999999999989</v>
      </c>
      <c r="G811" s="758">
        <v>0</v>
      </c>
      <c r="H811" s="728" t="s">
        <v>2130</v>
      </c>
      <c r="I811" s="759">
        <v>221</v>
      </c>
      <c r="J811" s="728" t="s">
        <v>2874</v>
      </c>
      <c r="K811" s="760">
        <v>18</v>
      </c>
      <c r="L811" s="761" t="s">
        <v>2131</v>
      </c>
      <c r="M811" s="762"/>
      <c r="N811" s="2055">
        <f>'Spis treści'!$D$69/100</f>
        <v>0</v>
      </c>
      <c r="O811" s="150">
        <v>72299090</v>
      </c>
      <c r="P811" s="6">
        <v>18</v>
      </c>
    </row>
    <row r="812" spans="1:16">
      <c r="A812" s="754" t="s">
        <v>276</v>
      </c>
      <c r="B812" s="758">
        <f>VLOOKUP($A812,'2.2. Druty niskostopowe'!$A$4:$M$204,11,FALSE)</f>
        <v>51.333302222222223</v>
      </c>
      <c r="C812" s="758">
        <f>VLOOKUP($A812,'2.2. Druty niskostopowe'!$A$4:$M$204,10,FALSE)</f>
        <v>12833.325555555555</v>
      </c>
      <c r="D812" s="758">
        <v>0</v>
      </c>
      <c r="E812" s="758">
        <v>51.333302222222223</v>
      </c>
      <c r="F812" s="758">
        <v>12833.325555555555</v>
      </c>
      <c r="G812" s="758">
        <v>0</v>
      </c>
      <c r="H812" s="728" t="s">
        <v>2132</v>
      </c>
      <c r="I812" s="759">
        <v>221</v>
      </c>
      <c r="J812" s="728" t="s">
        <v>2875</v>
      </c>
      <c r="K812" s="760">
        <v>1000</v>
      </c>
      <c r="L812" s="761" t="s">
        <v>2133</v>
      </c>
      <c r="M812" s="762"/>
      <c r="N812" s="2055">
        <f>'Spis treści'!$D$69/100</f>
        <v>0</v>
      </c>
      <c r="O812" s="150">
        <v>72299090</v>
      </c>
      <c r="P812" s="6">
        <v>250</v>
      </c>
    </row>
    <row r="813" spans="1:16">
      <c r="A813" s="754" t="s">
        <v>573</v>
      </c>
      <c r="B813" s="758">
        <f>VLOOKUP($A813,'2.2. Druty niskostopowe'!$A$4:$M$204,11,FALSE)</f>
        <v>43.221555555555554</v>
      </c>
      <c r="C813" s="758">
        <f>VLOOKUP($A813,'2.2. Druty niskostopowe'!$A$4:$M$204,10,FALSE)</f>
        <v>648.32333333333327</v>
      </c>
      <c r="D813" s="758">
        <v>0</v>
      </c>
      <c r="E813" s="758">
        <v>43.221555555555554</v>
      </c>
      <c r="F813" s="758">
        <v>648.32333333333327</v>
      </c>
      <c r="G813" s="758">
        <v>0</v>
      </c>
      <c r="H813" s="728" t="s">
        <v>2134</v>
      </c>
      <c r="I813" s="759">
        <v>221</v>
      </c>
      <c r="J813" s="728" t="s">
        <v>2874</v>
      </c>
      <c r="K813" s="760">
        <v>15</v>
      </c>
      <c r="L813" s="761" t="s">
        <v>2135</v>
      </c>
      <c r="M813" s="762"/>
      <c r="N813" s="2055">
        <f>'Spis treści'!$D$69/100</f>
        <v>0</v>
      </c>
      <c r="O813" s="150">
        <v>72299090</v>
      </c>
      <c r="P813" s="6">
        <v>15</v>
      </c>
    </row>
    <row r="814" spans="1:16">
      <c r="A814" s="754" t="s">
        <v>865</v>
      </c>
      <c r="B814" s="758">
        <f>VLOOKUP($A814,'2.2. Druty niskostopowe'!$A$4:$M$204,11,FALSE)</f>
        <v>40.136111111111106</v>
      </c>
      <c r="C814" s="758">
        <f>VLOOKUP($A814,'2.2. Druty niskostopowe'!$A$4:$M$204,10,FALSE)</f>
        <v>722.44999999999993</v>
      </c>
      <c r="D814" s="758">
        <v>0</v>
      </c>
      <c r="E814" s="758">
        <v>40.136111111111106</v>
      </c>
      <c r="F814" s="758">
        <v>722.44999999999993</v>
      </c>
      <c r="G814" s="758">
        <v>0</v>
      </c>
      <c r="H814" s="728" t="s">
        <v>2136</v>
      </c>
      <c r="I814" s="759">
        <v>221</v>
      </c>
      <c r="J814" s="728" t="s">
        <v>2874</v>
      </c>
      <c r="K814" s="760">
        <v>18</v>
      </c>
      <c r="L814" s="761" t="s">
        <v>2137</v>
      </c>
      <c r="M814" s="762"/>
      <c r="N814" s="2055">
        <f>'Spis treści'!$D$69/100</f>
        <v>0</v>
      </c>
      <c r="O814" s="150">
        <v>72299090</v>
      </c>
      <c r="P814" s="6">
        <v>18</v>
      </c>
    </row>
    <row r="815" spans="1:16">
      <c r="A815" s="754" t="s">
        <v>277</v>
      </c>
      <c r="B815" s="758">
        <f>VLOOKUP($A815,'2.2. Druty niskostopowe'!$A$4:$M$204,11,FALSE)</f>
        <v>40.948862222222225</v>
      </c>
      <c r="C815" s="758">
        <f>VLOOKUP($A815,'2.2. Druty niskostopowe'!$A$4:$M$204,10,FALSE)</f>
        <v>10237.215555555556</v>
      </c>
      <c r="D815" s="758">
        <v>0</v>
      </c>
      <c r="E815" s="758">
        <v>40.948862222222225</v>
      </c>
      <c r="F815" s="758">
        <v>10237.215555555556</v>
      </c>
      <c r="G815" s="758">
        <v>0</v>
      </c>
      <c r="H815" s="728" t="s">
        <v>2138</v>
      </c>
      <c r="I815" s="759">
        <v>221</v>
      </c>
      <c r="J815" s="728" t="s">
        <v>2875</v>
      </c>
      <c r="K815" s="760">
        <v>1000</v>
      </c>
      <c r="L815" s="761" t="s">
        <v>2139</v>
      </c>
      <c r="M815" s="762"/>
      <c r="N815" s="2055">
        <f>'Spis treści'!$D$69/100</f>
        <v>0</v>
      </c>
      <c r="O815" s="150">
        <v>72299090</v>
      </c>
      <c r="P815" s="6">
        <v>250</v>
      </c>
    </row>
    <row r="816" spans="1:16">
      <c r="A816" s="754" t="s">
        <v>867</v>
      </c>
      <c r="B816" s="758">
        <f>VLOOKUP($A816,'2.2. Druty niskostopowe'!$A$4:$M$204,11,FALSE)</f>
        <v>39.333333333333329</v>
      </c>
      <c r="C816" s="758">
        <f>VLOOKUP($A816,'2.2. Druty niskostopowe'!$A$4:$M$204,10,FALSE)</f>
        <v>707.99999999999989</v>
      </c>
      <c r="D816" s="758">
        <v>0</v>
      </c>
      <c r="E816" s="758">
        <v>39.333333333333329</v>
      </c>
      <c r="F816" s="758">
        <v>707.99999999999989</v>
      </c>
      <c r="G816" s="758">
        <v>0</v>
      </c>
      <c r="H816" s="728" t="s">
        <v>2140</v>
      </c>
      <c r="I816" s="759">
        <v>221</v>
      </c>
      <c r="J816" s="728" t="s">
        <v>2874</v>
      </c>
      <c r="K816" s="760">
        <v>18</v>
      </c>
      <c r="L816" s="761" t="s">
        <v>2141</v>
      </c>
      <c r="M816" s="762"/>
      <c r="N816" s="2055">
        <f>'Spis treści'!$D$69/100</f>
        <v>0</v>
      </c>
      <c r="O816" s="150">
        <v>72299090</v>
      </c>
      <c r="P816" s="6">
        <v>18</v>
      </c>
    </row>
    <row r="817" spans="1:17">
      <c r="A817" s="754" t="s">
        <v>278</v>
      </c>
      <c r="B817" s="758">
        <f>VLOOKUP($A817,'2.2. Druty niskostopowe'!$A$4:$M$204,11,FALSE)</f>
        <v>38.634902222222223</v>
      </c>
      <c r="C817" s="758">
        <f>VLOOKUP($A817,'2.2. Druty niskostopowe'!$A$4:$M$204,10,FALSE)</f>
        <v>9658.7255555555566</v>
      </c>
      <c r="D817" s="758">
        <v>0</v>
      </c>
      <c r="E817" s="758">
        <v>38.634902222222223</v>
      </c>
      <c r="F817" s="758">
        <v>9658.7255555555566</v>
      </c>
      <c r="G817" s="758">
        <v>0</v>
      </c>
      <c r="H817" s="728" t="s">
        <v>2142</v>
      </c>
      <c r="I817" s="759">
        <v>221</v>
      </c>
      <c r="J817" s="728" t="s">
        <v>2874</v>
      </c>
      <c r="K817" s="760">
        <v>250</v>
      </c>
      <c r="L817" s="761" t="s">
        <v>2143</v>
      </c>
      <c r="M817" s="762"/>
      <c r="N817" s="2055">
        <f>'Spis treści'!$D$69/100</f>
        <v>0</v>
      </c>
      <c r="O817" s="150">
        <v>72299090</v>
      </c>
      <c r="P817" s="6">
        <v>250</v>
      </c>
    </row>
    <row r="818" spans="1:17">
      <c r="A818" s="754" t="s">
        <v>319</v>
      </c>
      <c r="B818" s="758">
        <f>VLOOKUP($A818,'2.2. Druty niskostopowe'!$A$4:$M$204,11,FALSE)</f>
        <v>46.749555555555546</v>
      </c>
      <c r="C818" s="758">
        <f>VLOOKUP($A818,'2.2. Druty niskostopowe'!$A$4:$M$204,10,FALSE)</f>
        <v>701.24333333333323</v>
      </c>
      <c r="D818" s="758">
        <v>0</v>
      </c>
      <c r="E818" s="758">
        <v>46.749555555555546</v>
      </c>
      <c r="F818" s="758">
        <v>701.24333333333323</v>
      </c>
      <c r="G818" s="758">
        <v>0</v>
      </c>
      <c r="H818" s="728" t="s">
        <v>2144</v>
      </c>
      <c r="I818" s="759">
        <v>221</v>
      </c>
      <c r="J818" s="728" t="s">
        <v>2874</v>
      </c>
      <c r="K818" s="760">
        <v>15</v>
      </c>
      <c r="L818" s="761" t="s">
        <v>2145</v>
      </c>
      <c r="M818" s="762"/>
      <c r="N818" s="2055">
        <f>'Spis treści'!$D$69/100</f>
        <v>0</v>
      </c>
      <c r="O818" s="150">
        <v>72299090</v>
      </c>
      <c r="P818" s="6">
        <v>15</v>
      </c>
    </row>
    <row r="819" spans="1:17">
      <c r="A819" s="754" t="s">
        <v>868</v>
      </c>
      <c r="B819" s="758">
        <f>VLOOKUP($A819,'2.2. Druty niskostopowe'!$A$4:$M$204,11,FALSE)</f>
        <v>43.471666666666664</v>
      </c>
      <c r="C819" s="758">
        <f>VLOOKUP($A819,'2.2. Druty niskostopowe'!$A$4:$M$204,10,FALSE)</f>
        <v>782.49</v>
      </c>
      <c r="D819" s="758">
        <v>0</v>
      </c>
      <c r="E819" s="758">
        <v>43.471666666666664</v>
      </c>
      <c r="F819" s="758">
        <v>782.49</v>
      </c>
      <c r="G819" s="758">
        <v>0</v>
      </c>
      <c r="H819" s="728" t="s">
        <v>2146</v>
      </c>
      <c r="I819" s="759">
        <v>221</v>
      </c>
      <c r="J819" s="728" t="s">
        <v>2874</v>
      </c>
      <c r="K819" s="760">
        <v>18</v>
      </c>
      <c r="L819" s="761" t="s">
        <v>2147</v>
      </c>
      <c r="M819" s="762"/>
      <c r="N819" s="2055">
        <f>'Spis treści'!$D$69/100</f>
        <v>0</v>
      </c>
      <c r="O819" s="150">
        <v>72299090</v>
      </c>
      <c r="P819" s="6">
        <v>18</v>
      </c>
    </row>
    <row r="820" spans="1:17">
      <c r="A820" s="754" t="s">
        <v>303</v>
      </c>
      <c r="B820" s="758">
        <f>VLOOKUP($A820,'2.2. Druty niskostopowe'!$A$4:$M$204,11,FALSE)</f>
        <v>44.287382222222227</v>
      </c>
      <c r="C820" s="758">
        <f>VLOOKUP($A820,'2.2. Druty niskostopowe'!$A$4:$M$204,10,FALSE)</f>
        <v>11071.845555555557</v>
      </c>
      <c r="D820" s="758">
        <v>0</v>
      </c>
      <c r="E820" s="758">
        <v>44.287382222222227</v>
      </c>
      <c r="F820" s="758">
        <v>11071.845555555557</v>
      </c>
      <c r="G820" s="758">
        <v>0</v>
      </c>
      <c r="H820" s="728" t="s">
        <v>2148</v>
      </c>
      <c r="I820" s="759">
        <v>221</v>
      </c>
      <c r="J820" s="728" t="s">
        <v>2875</v>
      </c>
      <c r="K820" s="760">
        <v>1000</v>
      </c>
      <c r="L820" s="761" t="s">
        <v>2149</v>
      </c>
      <c r="M820" s="762"/>
      <c r="N820" s="2055">
        <f>'Spis treści'!$D$69/100</f>
        <v>0</v>
      </c>
      <c r="O820" s="150">
        <v>72299090</v>
      </c>
      <c r="P820" s="6">
        <v>250</v>
      </c>
    </row>
    <row r="821" spans="1:17">
      <c r="A821" s="754" t="s">
        <v>869</v>
      </c>
      <c r="B821" s="758">
        <f>VLOOKUP($A821,'2.2. Druty niskostopowe'!$A$4:$M$204,11,FALSE)</f>
        <v>40.617222222222217</v>
      </c>
      <c r="C821" s="758">
        <f>VLOOKUP($A821,'2.2. Druty niskostopowe'!$A$4:$M$204,10,FALSE)</f>
        <v>731.1099999999999</v>
      </c>
      <c r="D821" s="758">
        <v>0</v>
      </c>
      <c r="E821" s="758">
        <v>40.617222222222217</v>
      </c>
      <c r="F821" s="758">
        <v>731.1099999999999</v>
      </c>
      <c r="G821" s="758">
        <v>0</v>
      </c>
      <c r="H821" s="728" t="s">
        <v>2150</v>
      </c>
      <c r="I821" s="759">
        <v>221</v>
      </c>
      <c r="J821" s="728" t="s">
        <v>2874</v>
      </c>
      <c r="K821" s="760">
        <v>18</v>
      </c>
      <c r="L821" s="761" t="s">
        <v>2151</v>
      </c>
      <c r="M821" s="762"/>
      <c r="N821" s="2055">
        <f>'Spis treści'!$D$69/100</f>
        <v>0</v>
      </c>
      <c r="O821" s="150">
        <v>72299090</v>
      </c>
      <c r="P821" s="6">
        <v>18</v>
      </c>
    </row>
    <row r="822" spans="1:17" s="606" customFormat="1">
      <c r="A822" s="754" t="s">
        <v>279</v>
      </c>
      <c r="B822" s="758">
        <f>VLOOKUP($A822,'2.2. Druty niskostopowe'!$A$4:$M$204,11,FALSE)</f>
        <v>41.345542222222221</v>
      </c>
      <c r="C822" s="758">
        <f>VLOOKUP($A822,'2.2. Druty niskostopowe'!$A$4:$M$204,10,FALSE)</f>
        <v>10336.385555555555</v>
      </c>
      <c r="D822" s="758">
        <v>0</v>
      </c>
      <c r="E822" s="758">
        <v>41.345542222222221</v>
      </c>
      <c r="F822" s="758">
        <v>10336.385555555555</v>
      </c>
      <c r="G822" s="758">
        <v>0</v>
      </c>
      <c r="H822" s="728" t="s">
        <v>2152</v>
      </c>
      <c r="I822" s="759">
        <v>221</v>
      </c>
      <c r="J822" s="728" t="s">
        <v>2875</v>
      </c>
      <c r="K822" s="760">
        <v>1000</v>
      </c>
      <c r="L822" s="761" t="s">
        <v>2153</v>
      </c>
      <c r="M822" s="762"/>
      <c r="N822" s="2055">
        <f>'Spis treści'!$D$69/100</f>
        <v>0</v>
      </c>
      <c r="O822" s="150">
        <v>72299090</v>
      </c>
      <c r="P822" s="6">
        <v>250</v>
      </c>
      <c r="Q822" s="167"/>
    </row>
    <row r="823" spans="1:17" s="606" customFormat="1">
      <c r="A823" s="754" t="s">
        <v>5208</v>
      </c>
      <c r="B823" s="758">
        <f>VLOOKUP($A823,'2.2. Druty niskostopowe'!$A$4:$M$204,11,FALSE)</f>
        <v>52.111111111111107</v>
      </c>
      <c r="C823" s="758">
        <f>VLOOKUP($A823,'2.2. Druty niskostopowe'!$A$4:$M$204,10,FALSE)</f>
        <v>937.99999999999989</v>
      </c>
      <c r="D823" s="758">
        <v>0</v>
      </c>
      <c r="E823" s="758">
        <v>52.111111111111107</v>
      </c>
      <c r="F823" s="758">
        <v>937.99999999999989</v>
      </c>
      <c r="G823" s="758">
        <v>0</v>
      </c>
      <c r="H823" s="728" t="s">
        <v>5210</v>
      </c>
      <c r="I823" s="759">
        <v>221</v>
      </c>
      <c r="J823" s="728" t="s">
        <v>2874</v>
      </c>
      <c r="K823" s="760">
        <v>18</v>
      </c>
      <c r="L823" s="1363" t="s">
        <v>5211</v>
      </c>
      <c r="M823" s="762"/>
      <c r="N823" s="2055">
        <f>'Spis treści'!$D$69/100</f>
        <v>0</v>
      </c>
      <c r="O823" s="150">
        <v>72299090</v>
      </c>
      <c r="P823" s="6">
        <v>18</v>
      </c>
      <c r="Q823" s="167"/>
    </row>
    <row r="824" spans="1:17">
      <c r="A824" s="754" t="s">
        <v>320</v>
      </c>
      <c r="B824" s="758">
        <f>VLOOKUP($A824,'2.2. Druty niskostopowe'!$A$4:$M$204,11,FALSE)</f>
        <v>43.333555555555549</v>
      </c>
      <c r="C824" s="758">
        <f>VLOOKUP($A824,'2.2. Druty niskostopowe'!$A$4:$M$204,10,FALSE)</f>
        <v>650.00333333333322</v>
      </c>
      <c r="D824" s="758">
        <v>0</v>
      </c>
      <c r="E824" s="758">
        <v>43.333555555555549</v>
      </c>
      <c r="F824" s="758">
        <v>650.00333333333322</v>
      </c>
      <c r="G824" s="758">
        <v>0</v>
      </c>
      <c r="H824" s="728" t="s">
        <v>2154</v>
      </c>
      <c r="I824" s="759">
        <v>221</v>
      </c>
      <c r="J824" s="728" t="s">
        <v>2874</v>
      </c>
      <c r="K824" s="760">
        <v>15</v>
      </c>
      <c r="L824" s="761" t="s">
        <v>2155</v>
      </c>
      <c r="M824" s="762"/>
      <c r="N824" s="2055">
        <f>'Spis treści'!$D$69/100</f>
        <v>0</v>
      </c>
      <c r="O824" s="150">
        <v>72299090</v>
      </c>
      <c r="P824" s="6">
        <v>15</v>
      </c>
    </row>
    <row r="825" spans="1:17">
      <c r="A825" s="754" t="s">
        <v>870</v>
      </c>
      <c r="B825" s="758">
        <f>VLOOKUP($A825,'2.2. Druty niskostopowe'!$A$4:$M$204,11,FALSE)</f>
        <v>40.521111111111104</v>
      </c>
      <c r="C825" s="758">
        <f>VLOOKUP($A825,'2.2. Druty niskostopowe'!$A$4:$M$204,10,FALSE)</f>
        <v>729.37999999999988</v>
      </c>
      <c r="D825" s="758">
        <v>0</v>
      </c>
      <c r="E825" s="758">
        <v>40.521111111111104</v>
      </c>
      <c r="F825" s="758">
        <v>729.37999999999988</v>
      </c>
      <c r="G825" s="758">
        <v>0</v>
      </c>
      <c r="H825" s="728" t="s">
        <v>2156</v>
      </c>
      <c r="I825" s="759">
        <v>221</v>
      </c>
      <c r="J825" s="728" t="s">
        <v>2874</v>
      </c>
      <c r="K825" s="760">
        <v>18</v>
      </c>
      <c r="L825" s="761" t="s">
        <v>2157</v>
      </c>
      <c r="M825" s="762"/>
      <c r="N825" s="2055">
        <f>'Spis treści'!$D$69/100</f>
        <v>0</v>
      </c>
      <c r="O825" s="150">
        <v>72299090</v>
      </c>
      <c r="P825" s="6">
        <v>18</v>
      </c>
    </row>
    <row r="826" spans="1:17">
      <c r="A826" s="754" t="s">
        <v>304</v>
      </c>
      <c r="B826" s="758">
        <f>VLOOKUP($A826,'2.2. Druty niskostopowe'!$A$4:$M$204,11,FALSE)</f>
        <v>41.350142222222217</v>
      </c>
      <c r="C826" s="758">
        <f>VLOOKUP($A826,'2.2. Druty niskostopowe'!$A$4:$M$204,10,FALSE)</f>
        <v>10337.535555555554</v>
      </c>
      <c r="D826" s="758">
        <v>0</v>
      </c>
      <c r="E826" s="758">
        <v>41.350142222222217</v>
      </c>
      <c r="F826" s="758">
        <v>10337.535555555554</v>
      </c>
      <c r="G826" s="758">
        <v>0</v>
      </c>
      <c r="H826" s="728" t="s">
        <v>2158</v>
      </c>
      <c r="I826" s="759">
        <v>221</v>
      </c>
      <c r="J826" s="728" t="s">
        <v>2874</v>
      </c>
      <c r="K826" s="760">
        <v>250</v>
      </c>
      <c r="L826" s="761" t="s">
        <v>2159</v>
      </c>
      <c r="M826" s="762"/>
      <c r="N826" s="2055">
        <f>'Spis treści'!$D$69/100</f>
        <v>0</v>
      </c>
      <c r="O826" s="150">
        <v>72299090</v>
      </c>
      <c r="P826" s="6">
        <v>250</v>
      </c>
    </row>
    <row r="827" spans="1:17">
      <c r="A827" s="754" t="s">
        <v>871</v>
      </c>
      <c r="B827" s="758">
        <f>VLOOKUP($A827,'2.2. Druty niskostopowe'!$A$4:$M$204,11,FALSE)</f>
        <v>39.888888888888886</v>
      </c>
      <c r="C827" s="758">
        <f>VLOOKUP($A827,'2.2. Druty niskostopowe'!$A$4:$M$204,10,FALSE)</f>
        <v>717.99999999999989</v>
      </c>
      <c r="D827" s="758">
        <v>0</v>
      </c>
      <c r="E827" s="758">
        <v>39.888888888888886</v>
      </c>
      <c r="F827" s="758">
        <v>717.99999999999989</v>
      </c>
      <c r="G827" s="758">
        <v>0</v>
      </c>
      <c r="H827" s="728" t="s">
        <v>2160</v>
      </c>
      <c r="I827" s="759">
        <v>221</v>
      </c>
      <c r="J827" s="728" t="s">
        <v>2874</v>
      </c>
      <c r="K827" s="760">
        <v>18</v>
      </c>
      <c r="L827" s="761" t="s">
        <v>2161</v>
      </c>
      <c r="M827" s="762"/>
      <c r="N827" s="2055">
        <f>'Spis treści'!$D$69/100</f>
        <v>0</v>
      </c>
      <c r="O827" s="150">
        <v>72299090</v>
      </c>
      <c r="P827" s="6">
        <v>18</v>
      </c>
    </row>
    <row r="828" spans="1:17">
      <c r="A828" s="754" t="s">
        <v>872</v>
      </c>
      <c r="B828" s="758">
        <f>VLOOKUP($A828,'2.2. Druty niskostopowe'!$A$4:$M$204,11,FALSE)</f>
        <v>38.933302222222224</v>
      </c>
      <c r="C828" s="758">
        <f>VLOOKUP($A828,'2.2. Druty niskostopowe'!$A$4:$M$204,10,FALSE)</f>
        <v>9733.3255555555552</v>
      </c>
      <c r="D828" s="758">
        <v>0</v>
      </c>
      <c r="E828" s="758">
        <v>38.933302222222224</v>
      </c>
      <c r="F828" s="758">
        <v>9733.3255555555552</v>
      </c>
      <c r="G828" s="758">
        <v>0</v>
      </c>
      <c r="H828" s="728" t="s">
        <v>2162</v>
      </c>
      <c r="I828" s="759">
        <v>221</v>
      </c>
      <c r="J828" s="728" t="s">
        <v>5080</v>
      </c>
      <c r="K828" s="760">
        <v>250</v>
      </c>
      <c r="L828" s="761" t="s">
        <v>2163</v>
      </c>
      <c r="M828" s="762"/>
      <c r="N828" s="2055">
        <f>'Spis treści'!$D$69/100</f>
        <v>0</v>
      </c>
      <c r="O828" s="150">
        <v>72299090</v>
      </c>
      <c r="P828" s="6">
        <v>250</v>
      </c>
    </row>
    <row r="829" spans="1:17">
      <c r="A829" s="754" t="s">
        <v>873</v>
      </c>
      <c r="B829" s="758">
        <f>VLOOKUP($A829,'2.2. Druty niskostopowe'!$A$4:$M$204,11,FALSE)</f>
        <v>68.301666666666677</v>
      </c>
      <c r="C829" s="758">
        <f>VLOOKUP($A829,'2.2. Druty niskostopowe'!$A$4:$M$204,10,FALSE)</f>
        <v>1229.43</v>
      </c>
      <c r="D829" s="758">
        <v>0</v>
      </c>
      <c r="E829" s="758">
        <v>68.301666666666677</v>
      </c>
      <c r="F829" s="758">
        <v>1229.43</v>
      </c>
      <c r="G829" s="758">
        <v>0</v>
      </c>
      <c r="H829" s="728" t="s">
        <v>2164</v>
      </c>
      <c r="I829" s="759">
        <v>221</v>
      </c>
      <c r="J829" s="728" t="s">
        <v>2875</v>
      </c>
      <c r="K829" s="760">
        <v>1008</v>
      </c>
      <c r="L829" s="761" t="s">
        <v>2165</v>
      </c>
      <c r="M829" s="762"/>
      <c r="N829" s="2055">
        <f>'Spis treści'!$D$69/100</f>
        <v>0</v>
      </c>
      <c r="O829" s="150">
        <v>72299090</v>
      </c>
      <c r="P829" s="6">
        <v>18</v>
      </c>
    </row>
    <row r="830" spans="1:17">
      <c r="A830" s="754" t="s">
        <v>874</v>
      </c>
      <c r="B830" s="758">
        <f>VLOOKUP($A830,'2.2. Druty niskostopowe'!$A$4:$M$204,11,FALSE)</f>
        <v>60.444444444444443</v>
      </c>
      <c r="C830" s="758">
        <f>VLOOKUP($A830,'2.2. Druty niskostopowe'!$A$4:$M$204,10,FALSE)</f>
        <v>1088</v>
      </c>
      <c r="D830" s="758">
        <v>0</v>
      </c>
      <c r="E830" s="758">
        <v>60.444444444444443</v>
      </c>
      <c r="F830" s="758">
        <v>1088</v>
      </c>
      <c r="G830" s="758">
        <v>0</v>
      </c>
      <c r="H830" s="728" t="s">
        <v>2166</v>
      </c>
      <c r="I830" s="759">
        <v>221</v>
      </c>
      <c r="J830" s="728" t="s">
        <v>2874</v>
      </c>
      <c r="K830" s="760">
        <v>18</v>
      </c>
      <c r="L830" s="761" t="s">
        <v>2167</v>
      </c>
      <c r="M830" s="762"/>
      <c r="N830" s="2055">
        <f>'Spis treści'!$D$69/100</f>
        <v>0</v>
      </c>
      <c r="O830" s="150">
        <v>72299090</v>
      </c>
      <c r="P830" s="6">
        <v>18</v>
      </c>
    </row>
    <row r="831" spans="1:17">
      <c r="A831" s="754" t="s">
        <v>2882</v>
      </c>
      <c r="B831" s="758">
        <f>VLOOKUP($A831,'2.2. Druty niskostopowe'!$A$4:$M$204,11,FALSE)</f>
        <v>42.908222222222221</v>
      </c>
      <c r="C831" s="758">
        <f>VLOOKUP($A831,'2.2. Druty niskostopowe'!$A$4:$M$204,10,FALSE)</f>
        <v>643.62333333333333</v>
      </c>
      <c r="D831" s="758">
        <v>0</v>
      </c>
      <c r="E831" s="758">
        <v>42.908222222222221</v>
      </c>
      <c r="F831" s="758">
        <v>643.62333333333333</v>
      </c>
      <c r="G831" s="758">
        <v>0</v>
      </c>
      <c r="H831" s="728" t="s">
        <v>2884</v>
      </c>
      <c r="I831" s="759">
        <v>221</v>
      </c>
      <c r="J831" s="728" t="s">
        <v>2874</v>
      </c>
      <c r="K831" s="760">
        <v>15</v>
      </c>
      <c r="L831" s="761" t="s">
        <v>2883</v>
      </c>
      <c r="M831" s="762"/>
      <c r="N831" s="2055">
        <f>'Spis treści'!$D$69/100</f>
        <v>0</v>
      </c>
      <c r="O831" s="150">
        <v>72299090</v>
      </c>
      <c r="P831" s="6">
        <v>15</v>
      </c>
    </row>
    <row r="832" spans="1:17">
      <c r="A832" s="754" t="s">
        <v>875</v>
      </c>
      <c r="B832" s="758">
        <f>VLOOKUP($A832,'2.2. Druty niskostopowe'!$A$4:$M$204,11,FALSE)</f>
        <v>40.521111111111104</v>
      </c>
      <c r="C832" s="758">
        <f>VLOOKUP($A832,'2.2. Druty niskostopowe'!$A$4:$M$204,10,FALSE)</f>
        <v>729.37999999999988</v>
      </c>
      <c r="D832" s="758">
        <v>0</v>
      </c>
      <c r="E832" s="758">
        <v>40.521111111111104</v>
      </c>
      <c r="F832" s="758">
        <v>729.37999999999988</v>
      </c>
      <c r="G832" s="758">
        <v>0</v>
      </c>
      <c r="H832" s="728" t="s">
        <v>2168</v>
      </c>
      <c r="I832" s="759">
        <v>221</v>
      </c>
      <c r="J832" s="728" t="s">
        <v>2874</v>
      </c>
      <c r="K832" s="760">
        <v>18</v>
      </c>
      <c r="L832" s="761" t="s">
        <v>2169</v>
      </c>
      <c r="M832" s="762"/>
      <c r="N832" s="2055">
        <f>'Spis treści'!$D$69/100</f>
        <v>0</v>
      </c>
      <c r="O832" s="150">
        <v>72299090</v>
      </c>
      <c r="P832" s="6">
        <v>18</v>
      </c>
    </row>
    <row r="833" spans="1:17">
      <c r="A833" s="754" t="s">
        <v>305</v>
      </c>
      <c r="B833" s="758">
        <f>VLOOKUP($A833,'2.2. Druty niskostopowe'!$A$4:$M$204,11,FALSE)</f>
        <v>40.998382222222226</v>
      </c>
      <c r="C833" s="758">
        <f>VLOOKUP($A833,'2.2. Druty niskostopowe'!$A$4:$M$204,10,FALSE)</f>
        <v>10249.595555555556</v>
      </c>
      <c r="D833" s="758">
        <v>0</v>
      </c>
      <c r="E833" s="758">
        <v>40.998382222222226</v>
      </c>
      <c r="F833" s="758">
        <v>10249.595555555556</v>
      </c>
      <c r="G833" s="758">
        <v>0</v>
      </c>
      <c r="H833" s="728" t="s">
        <v>2170</v>
      </c>
      <c r="I833" s="759">
        <v>221</v>
      </c>
      <c r="J833" s="728" t="s">
        <v>2875</v>
      </c>
      <c r="K833" s="760">
        <v>1000</v>
      </c>
      <c r="L833" s="761" t="s">
        <v>2171</v>
      </c>
      <c r="M833" s="762"/>
      <c r="N833" s="2055">
        <f>'Spis treści'!$D$69/100</f>
        <v>0</v>
      </c>
      <c r="O833" s="150">
        <v>72299090</v>
      </c>
      <c r="P833" s="6">
        <v>250</v>
      </c>
    </row>
    <row r="834" spans="1:17">
      <c r="A834" s="754" t="s">
        <v>876</v>
      </c>
      <c r="B834" s="758">
        <f>VLOOKUP($A834,'2.2. Druty niskostopowe'!$A$4:$M$204,11,FALSE)</f>
        <v>38.245555555555555</v>
      </c>
      <c r="C834" s="758">
        <f>VLOOKUP($A834,'2.2. Druty niskostopowe'!$A$4:$M$204,10,FALSE)</f>
        <v>688.42</v>
      </c>
      <c r="D834" s="758">
        <v>0</v>
      </c>
      <c r="E834" s="758">
        <v>38.245555555555555</v>
      </c>
      <c r="F834" s="758">
        <v>688.42</v>
      </c>
      <c r="G834" s="758">
        <v>0</v>
      </c>
      <c r="H834" s="728" t="s">
        <v>2172</v>
      </c>
      <c r="I834" s="759">
        <v>221</v>
      </c>
      <c r="J834" s="728" t="s">
        <v>2874</v>
      </c>
      <c r="K834" s="760">
        <v>18</v>
      </c>
      <c r="L834" s="761" t="s">
        <v>2173</v>
      </c>
      <c r="M834" s="762"/>
      <c r="N834" s="2055">
        <f>'Spis treści'!$D$69/100</f>
        <v>0</v>
      </c>
      <c r="O834" s="150">
        <v>72299090</v>
      </c>
      <c r="P834" s="6">
        <v>18</v>
      </c>
    </row>
    <row r="835" spans="1:17" s="606" customFormat="1">
      <c r="A835" s="754" t="s">
        <v>306</v>
      </c>
      <c r="B835" s="758">
        <f>VLOOKUP($A835,'2.2. Druty niskostopowe'!$A$4:$M$204,11,FALSE)</f>
        <v>38.634902222222223</v>
      </c>
      <c r="C835" s="758">
        <f>VLOOKUP($A835,'2.2. Druty niskostopowe'!$A$4:$M$204,10,FALSE)</f>
        <v>9658.7255555555566</v>
      </c>
      <c r="D835" s="758">
        <v>0</v>
      </c>
      <c r="E835" s="758">
        <v>38.634902222222223</v>
      </c>
      <c r="F835" s="758">
        <v>9658.7255555555566</v>
      </c>
      <c r="G835" s="758">
        <v>0</v>
      </c>
      <c r="H835" s="728" t="s">
        <v>2174</v>
      </c>
      <c r="I835" s="759">
        <v>221</v>
      </c>
      <c r="J835" s="728" t="s">
        <v>2875</v>
      </c>
      <c r="K835" s="760">
        <v>1000</v>
      </c>
      <c r="L835" s="761" t="s">
        <v>2175</v>
      </c>
      <c r="M835" s="762"/>
      <c r="N835" s="2055">
        <f>'Spis treści'!$D$69/100</f>
        <v>0</v>
      </c>
      <c r="O835" s="150">
        <v>72299090</v>
      </c>
      <c r="P835" s="6">
        <v>250</v>
      </c>
      <c r="Q835" s="167"/>
    </row>
    <row r="836" spans="1:17" s="606" customFormat="1">
      <c r="A836" s="754" t="s">
        <v>576</v>
      </c>
      <c r="B836" s="758">
        <f>VLOOKUP($A836,'2.2. Druty niskostopowe'!$A$4:$M$204,11,FALSE)</f>
        <v>48.58155555555556</v>
      </c>
      <c r="C836" s="758">
        <f>VLOOKUP($A836,'2.2. Druty niskostopowe'!$A$4:$M$204,10,FALSE)</f>
        <v>728.72333333333336</v>
      </c>
      <c r="D836" s="758">
        <v>0</v>
      </c>
      <c r="E836" s="758">
        <v>48.58155555555556</v>
      </c>
      <c r="F836" s="758">
        <v>728.72333333333336</v>
      </c>
      <c r="G836" s="758">
        <v>0</v>
      </c>
      <c r="H836" s="728" t="s">
        <v>2176</v>
      </c>
      <c r="I836" s="759">
        <v>221</v>
      </c>
      <c r="J836" s="728" t="s">
        <v>2874</v>
      </c>
      <c r="K836" s="760">
        <v>15</v>
      </c>
      <c r="L836" s="761" t="s">
        <v>2177</v>
      </c>
      <c r="M836" s="762"/>
      <c r="N836" s="2055">
        <f>'Spis treści'!$D$69/100</f>
        <v>0</v>
      </c>
      <c r="O836" s="150">
        <v>72299090</v>
      </c>
      <c r="P836" s="6">
        <v>15</v>
      </c>
      <c r="Q836" s="167"/>
    </row>
    <row r="837" spans="1:17">
      <c r="A837" s="754" t="s">
        <v>877</v>
      </c>
      <c r="B837" s="758">
        <f>VLOOKUP($A837,'2.2. Druty niskostopowe'!$A$4:$M$204,11,FALSE)</f>
        <v>43.181111111111107</v>
      </c>
      <c r="C837" s="758">
        <f>VLOOKUP($A837,'2.2. Druty niskostopowe'!$A$4:$M$204,10,FALSE)</f>
        <v>777.25999999999988</v>
      </c>
      <c r="D837" s="758">
        <v>0</v>
      </c>
      <c r="E837" s="758">
        <v>43.181111111111107</v>
      </c>
      <c r="F837" s="758">
        <v>777.25999999999988</v>
      </c>
      <c r="G837" s="758">
        <v>0</v>
      </c>
      <c r="H837" s="728" t="s">
        <v>2178</v>
      </c>
      <c r="I837" s="759">
        <v>221</v>
      </c>
      <c r="J837" s="728" t="s">
        <v>2874</v>
      </c>
      <c r="K837" s="760">
        <v>18</v>
      </c>
      <c r="L837" s="761" t="s">
        <v>2179</v>
      </c>
      <c r="M837" s="762"/>
      <c r="N837" s="2055">
        <f>'Spis treści'!$D$69/100</f>
        <v>0</v>
      </c>
      <c r="O837" s="150">
        <v>72299090</v>
      </c>
      <c r="P837" s="6">
        <v>18</v>
      </c>
    </row>
    <row r="838" spans="1:17">
      <c r="A838" s="754" t="s">
        <v>878</v>
      </c>
      <c r="B838" s="758">
        <f>VLOOKUP($A838,'2.2. Druty niskostopowe'!$A$4:$M$204,11,FALSE)</f>
        <v>44.006542222222215</v>
      </c>
      <c r="C838" s="758">
        <f>VLOOKUP($A838,'2.2. Druty niskostopowe'!$A$4:$M$204,10,FALSE)</f>
        <v>11001.635555555555</v>
      </c>
      <c r="D838" s="758">
        <v>0</v>
      </c>
      <c r="E838" s="758">
        <v>44.006542222222215</v>
      </c>
      <c r="F838" s="758">
        <v>11001.635555555555</v>
      </c>
      <c r="G838" s="758">
        <v>0</v>
      </c>
      <c r="H838" s="728" t="s">
        <v>2180</v>
      </c>
      <c r="I838" s="759">
        <v>221</v>
      </c>
      <c r="J838" s="728" t="s">
        <v>2874</v>
      </c>
      <c r="K838" s="760">
        <v>250</v>
      </c>
      <c r="L838" s="761" t="s">
        <v>2181</v>
      </c>
      <c r="M838" s="762"/>
      <c r="N838" s="2055">
        <f>'Spis treści'!$D$69/100</f>
        <v>0</v>
      </c>
      <c r="O838" s="150">
        <v>72299090</v>
      </c>
      <c r="P838" s="6">
        <v>250</v>
      </c>
    </row>
    <row r="839" spans="1:17">
      <c r="A839" s="754" t="s">
        <v>879</v>
      </c>
      <c r="B839" s="758">
        <f>VLOOKUP($A839,'2.2. Druty niskostopowe'!$A$4:$M$204,11,FALSE)</f>
        <v>40.173888888888882</v>
      </c>
      <c r="C839" s="758">
        <f>VLOOKUP($A839,'2.2. Druty niskostopowe'!$A$4:$M$204,10,FALSE)</f>
        <v>723.12999999999988</v>
      </c>
      <c r="D839" s="758">
        <v>0</v>
      </c>
      <c r="E839" s="758">
        <v>40.173888888888882</v>
      </c>
      <c r="F839" s="758">
        <v>723.12999999999988</v>
      </c>
      <c r="G839" s="758">
        <v>0</v>
      </c>
      <c r="H839" s="728" t="s">
        <v>2182</v>
      </c>
      <c r="I839" s="759">
        <v>221</v>
      </c>
      <c r="J839" s="728" t="s">
        <v>2874</v>
      </c>
      <c r="K839" s="760">
        <v>18</v>
      </c>
      <c r="L839" s="761" t="s">
        <v>2183</v>
      </c>
      <c r="M839" s="762"/>
      <c r="N839" s="2055">
        <f>'Spis treści'!$D$69/100</f>
        <v>0</v>
      </c>
      <c r="O839" s="150">
        <v>72299090</v>
      </c>
      <c r="P839" s="6">
        <v>18</v>
      </c>
    </row>
    <row r="840" spans="1:17">
      <c r="A840" s="754" t="s">
        <v>880</v>
      </c>
      <c r="B840" s="758">
        <f>VLOOKUP($A840,'2.2. Druty niskostopowe'!$A$4:$M$204,11,FALSE)</f>
        <v>40.906822222222218</v>
      </c>
      <c r="C840" s="758">
        <f>VLOOKUP($A840,'2.2. Druty niskostopowe'!$A$4:$M$204,10,FALSE)</f>
        <v>10226.705555555554</v>
      </c>
      <c r="D840" s="758">
        <v>0</v>
      </c>
      <c r="E840" s="758">
        <v>40.906822222222218</v>
      </c>
      <c r="F840" s="758">
        <v>10226.705555555554</v>
      </c>
      <c r="G840" s="758">
        <v>0</v>
      </c>
      <c r="H840" s="728" t="s">
        <v>2184</v>
      </c>
      <c r="I840" s="759">
        <v>221</v>
      </c>
      <c r="J840" s="728" t="s">
        <v>2874</v>
      </c>
      <c r="K840" s="760">
        <v>250</v>
      </c>
      <c r="L840" s="761" t="s">
        <v>2185</v>
      </c>
      <c r="M840" s="762"/>
      <c r="N840" s="2055">
        <f>'Spis treści'!$D$69/100</f>
        <v>0</v>
      </c>
      <c r="O840" s="150">
        <v>72299090</v>
      </c>
      <c r="P840" s="6">
        <v>250</v>
      </c>
    </row>
    <row r="841" spans="1:17">
      <c r="A841" s="754" t="s">
        <v>577</v>
      </c>
      <c r="B841" s="758">
        <f>VLOOKUP($A841,'2.2. Druty niskostopowe'!$A$4:$M$204,11,FALSE)</f>
        <v>60.862777777777765</v>
      </c>
      <c r="C841" s="758">
        <f>VLOOKUP($A841,'2.2. Druty niskostopowe'!$A$4:$M$204,10,FALSE)</f>
        <v>1095.5299999999997</v>
      </c>
      <c r="D841" s="758">
        <v>0</v>
      </c>
      <c r="E841" s="758">
        <v>60.862777777777765</v>
      </c>
      <c r="F841" s="758">
        <v>1095.5299999999997</v>
      </c>
      <c r="G841" s="758">
        <v>0</v>
      </c>
      <c r="H841" s="728" t="s">
        <v>2186</v>
      </c>
      <c r="I841" s="759">
        <v>221</v>
      </c>
      <c r="J841" s="728" t="s">
        <v>2874</v>
      </c>
      <c r="K841" s="760">
        <v>18</v>
      </c>
      <c r="L841" s="761" t="s">
        <v>2187</v>
      </c>
      <c r="M841" s="762"/>
      <c r="N841" s="2055">
        <f>'Spis treści'!$D$69/100</f>
        <v>0</v>
      </c>
      <c r="O841" s="150">
        <v>72299090</v>
      </c>
      <c r="P841" s="6">
        <v>18</v>
      </c>
    </row>
    <row r="842" spans="1:17">
      <c r="A842" s="754" t="s">
        <v>5588</v>
      </c>
      <c r="B842" s="758">
        <f>VLOOKUP($A842,'2.2. Druty niskostopowe'!$A$4:$M$204,11,FALSE)</f>
        <v>60.62222222222222</v>
      </c>
      <c r="C842" s="758">
        <f>VLOOKUP($A842,'2.2. Druty niskostopowe'!$A$4:$M$204,10,FALSE)</f>
        <v>15155.555555555555</v>
      </c>
      <c r="D842" s="758">
        <v>0</v>
      </c>
      <c r="E842" s="758">
        <v>60.62222222222222</v>
      </c>
      <c r="F842" s="758">
        <v>15155.555555555555</v>
      </c>
      <c r="G842" s="758">
        <v>0</v>
      </c>
      <c r="H842" s="728" t="s">
        <v>5590</v>
      </c>
      <c r="I842" s="759">
        <v>221</v>
      </c>
      <c r="J842" s="728" t="s">
        <v>2875</v>
      </c>
      <c r="K842" s="760">
        <v>1000</v>
      </c>
      <c r="L842" s="1363" t="s">
        <v>5591</v>
      </c>
      <c r="M842" s="762"/>
      <c r="N842" s="2055">
        <f>'Spis treści'!$D$69/100</f>
        <v>0</v>
      </c>
      <c r="O842" s="150">
        <v>72299090</v>
      </c>
      <c r="P842" s="6">
        <v>250</v>
      </c>
    </row>
    <row r="843" spans="1:17">
      <c r="A843" s="754" t="s">
        <v>578</v>
      </c>
      <c r="B843" s="758">
        <f>VLOOKUP($A843,'2.2. Druty niskostopowe'!$A$4:$M$204,11,FALSE)</f>
        <v>55.596666666666664</v>
      </c>
      <c r="C843" s="758">
        <f>VLOOKUP($A843,'2.2. Druty niskostopowe'!$A$4:$M$204,10,FALSE)</f>
        <v>1000.7399999999999</v>
      </c>
      <c r="D843" s="758">
        <v>0</v>
      </c>
      <c r="E843" s="758">
        <v>55.596666666666664</v>
      </c>
      <c r="F843" s="758">
        <v>1000.7399999999999</v>
      </c>
      <c r="G843" s="758">
        <v>0</v>
      </c>
      <c r="H843" s="728" t="s">
        <v>2188</v>
      </c>
      <c r="I843" s="759">
        <v>221</v>
      </c>
      <c r="J843" s="728" t="s">
        <v>2874</v>
      </c>
      <c r="K843" s="760">
        <v>18</v>
      </c>
      <c r="L843" s="761" t="s">
        <v>2189</v>
      </c>
      <c r="M843" s="762"/>
      <c r="N843" s="2055">
        <f>'Spis treści'!$D$69/100</f>
        <v>0</v>
      </c>
      <c r="O843" s="150">
        <v>72299090</v>
      </c>
      <c r="P843" s="6">
        <v>18</v>
      </c>
    </row>
    <row r="844" spans="1:17">
      <c r="A844" s="754" t="s">
        <v>2894</v>
      </c>
      <c r="B844" s="758">
        <f>VLOOKUP($A844,'2.2. Druty niskostopowe'!$A$4:$M$204,11,FALSE)</f>
        <v>71.986666666666665</v>
      </c>
      <c r="C844" s="758">
        <f>VLOOKUP($A844,'2.2. Druty niskostopowe'!$A$4:$M$204,10,FALSE)</f>
        <v>1295.76</v>
      </c>
      <c r="D844" s="758">
        <v>0</v>
      </c>
      <c r="E844" s="758">
        <v>71.986666666666665</v>
      </c>
      <c r="F844" s="758">
        <v>1295.76</v>
      </c>
      <c r="G844" s="758">
        <v>0</v>
      </c>
      <c r="H844" s="728" t="s">
        <v>5594</v>
      </c>
      <c r="I844" s="759">
        <v>221</v>
      </c>
      <c r="J844" s="728" t="s">
        <v>2874</v>
      </c>
      <c r="K844" s="760">
        <v>18</v>
      </c>
      <c r="L844" s="761" t="s">
        <v>2897</v>
      </c>
      <c r="M844" s="762"/>
      <c r="N844" s="2055">
        <f>'Spis treści'!$D$69/100</f>
        <v>0</v>
      </c>
      <c r="O844" s="150">
        <v>72299090</v>
      </c>
      <c r="P844" s="6">
        <v>18</v>
      </c>
    </row>
    <row r="845" spans="1:17">
      <c r="A845" s="754" t="s">
        <v>5589</v>
      </c>
      <c r="B845" s="758">
        <f>VLOOKUP($A845,'2.2. Druty niskostopowe'!$A$4:$M$204,11,FALSE)</f>
        <v>71.809982222222217</v>
      </c>
      <c r="C845" s="758">
        <f>VLOOKUP($A845,'2.2. Druty niskostopowe'!$A$4:$M$204,10,FALSE)</f>
        <v>17952.495555555553</v>
      </c>
      <c r="D845" s="758">
        <v>0</v>
      </c>
      <c r="E845" s="758">
        <v>71.809982222222217</v>
      </c>
      <c r="F845" s="758">
        <v>17952.495555555553</v>
      </c>
      <c r="G845" s="758">
        <v>0</v>
      </c>
      <c r="H845" s="728" t="s">
        <v>5592</v>
      </c>
      <c r="I845" s="759">
        <v>221</v>
      </c>
      <c r="J845" s="728" t="s">
        <v>2875</v>
      </c>
      <c r="K845" s="760">
        <v>500</v>
      </c>
      <c r="L845" s="761" t="s">
        <v>5595</v>
      </c>
      <c r="M845" s="762"/>
      <c r="N845" s="2055">
        <f>'Spis treści'!$D$69/100</f>
        <v>0</v>
      </c>
      <c r="O845" s="150">
        <v>72299090</v>
      </c>
      <c r="P845" s="6">
        <v>250</v>
      </c>
    </row>
    <row r="846" spans="1:17">
      <c r="A846" s="754" t="s">
        <v>2895</v>
      </c>
      <c r="B846" s="758">
        <f>VLOOKUP($A846,'2.2. Druty niskostopowe'!$A$4:$M$204,11,FALSE)</f>
        <v>71.185000000000002</v>
      </c>
      <c r="C846" s="758">
        <f>VLOOKUP($A846,'2.2. Druty niskostopowe'!$A$4:$M$204,10,FALSE)</f>
        <v>1281.3300000000002</v>
      </c>
      <c r="D846" s="758">
        <v>0</v>
      </c>
      <c r="E846" s="758">
        <v>71.185000000000002</v>
      </c>
      <c r="F846" s="758">
        <v>1281.3300000000002</v>
      </c>
      <c r="G846" s="758">
        <v>0</v>
      </c>
      <c r="H846" s="728" t="s">
        <v>5593</v>
      </c>
      <c r="I846" s="759">
        <v>221</v>
      </c>
      <c r="J846" s="728" t="s">
        <v>2874</v>
      </c>
      <c r="K846" s="760">
        <v>18</v>
      </c>
      <c r="L846" s="761" t="s">
        <v>2898</v>
      </c>
      <c r="M846" s="762"/>
      <c r="N846" s="2055">
        <f>'Spis treści'!$D$69/100</f>
        <v>0</v>
      </c>
      <c r="O846" s="150">
        <v>72299090</v>
      </c>
      <c r="P846" s="6">
        <v>18</v>
      </c>
    </row>
    <row r="847" spans="1:17">
      <c r="A847" s="12">
        <v>1610109820</v>
      </c>
      <c r="B847" s="758">
        <f>VLOOKUP($A847,'2.4. Druty wysokostopowe'!$A$4:$M$204,12,FALSE)</f>
        <v>65.637180000000001</v>
      </c>
      <c r="C847" s="758">
        <f>VLOOKUP($A847,'2.4. Druty wysokostopowe'!$A$4:$M$204,10,FALSE)</f>
        <v>694.71270000000004</v>
      </c>
      <c r="D847" s="758">
        <f>VLOOKUP($A847,'2.4. Druty wysokostopowe'!$A$4:$M$204,11,FALSE)</f>
        <v>289.84500000000003</v>
      </c>
      <c r="E847" s="758">
        <v>65.637180000000001</v>
      </c>
      <c r="F847" s="758">
        <v>694.71270000000004</v>
      </c>
      <c r="G847" s="758">
        <v>289.84500000000003</v>
      </c>
      <c r="H847" s="728" t="s">
        <v>2754</v>
      </c>
      <c r="I847" s="759">
        <v>222</v>
      </c>
      <c r="J847" s="728" t="s">
        <v>2874</v>
      </c>
      <c r="K847" s="760">
        <v>15</v>
      </c>
      <c r="L847" s="761" t="s">
        <v>2834</v>
      </c>
      <c r="M847" s="762"/>
      <c r="N847" s="2055">
        <f>'Spis treści'!$D$69/100</f>
        <v>0</v>
      </c>
      <c r="O847" s="150">
        <v>72230019</v>
      </c>
      <c r="P847" s="6">
        <v>15</v>
      </c>
    </row>
    <row r="848" spans="1:17">
      <c r="A848" s="754">
        <v>1610129820</v>
      </c>
      <c r="B848" s="758">
        <f>VLOOKUP($A848,'2.4. Druty wysokostopowe'!$A$4:$M$204,12,FALSE)</f>
        <v>63.939660000000003</v>
      </c>
      <c r="C848" s="758">
        <f>VLOOKUP($A848,'2.4. Druty wysokostopowe'!$A$4:$M$204,10,FALSE)</f>
        <v>669.24990000000003</v>
      </c>
      <c r="D848" s="758">
        <f>VLOOKUP($A848,'2.4. Druty wysokostopowe'!$A$4:$M$204,11,FALSE)</f>
        <v>289.84500000000003</v>
      </c>
      <c r="E848" s="758">
        <v>63.939660000000003</v>
      </c>
      <c r="F848" s="758">
        <v>669.24990000000003</v>
      </c>
      <c r="G848" s="758">
        <v>289.84500000000003</v>
      </c>
      <c r="H848" s="728" t="s">
        <v>1502</v>
      </c>
      <c r="I848" s="759">
        <v>222</v>
      </c>
      <c r="J848" s="728" t="s">
        <v>2875</v>
      </c>
      <c r="K848" s="760">
        <v>840</v>
      </c>
      <c r="L848" s="761" t="s">
        <v>1503</v>
      </c>
      <c r="M848" s="762"/>
      <c r="N848" s="2055">
        <f>'Spis treści'!$D$69/100</f>
        <v>0</v>
      </c>
      <c r="O848" s="150">
        <v>72230019</v>
      </c>
      <c r="P848" s="6">
        <v>15</v>
      </c>
    </row>
    <row r="849" spans="1:16">
      <c r="A849" s="754">
        <v>1611089820</v>
      </c>
      <c r="B849" s="758">
        <f>VLOOKUP($A849,'2.4. Druty wysokostopowe'!$A$4:$M$204,12,FALSE)</f>
        <v>83.754799999999989</v>
      </c>
      <c r="C849" s="758">
        <f>VLOOKUP($A849,'2.4. Druty wysokostopowe'!$A$4:$M$204,10,FALSE)</f>
        <v>965.64599999999996</v>
      </c>
      <c r="D849" s="758">
        <f>VLOOKUP($A849,'2.4. Druty wysokostopowe'!$A$4:$M$204,11,FALSE)</f>
        <v>290.67599999999999</v>
      </c>
      <c r="E849" s="758">
        <v>83.754799999999989</v>
      </c>
      <c r="F849" s="758">
        <v>965.64599999999996</v>
      </c>
      <c r="G849" s="758">
        <v>290.67599999999999</v>
      </c>
      <c r="H849" s="728" t="s">
        <v>1510</v>
      </c>
      <c r="I849" s="759">
        <v>222</v>
      </c>
      <c r="J849" s="728" t="s">
        <v>2874</v>
      </c>
      <c r="K849" s="760">
        <v>15</v>
      </c>
      <c r="L849" s="761" t="s">
        <v>1511</v>
      </c>
      <c r="M849" s="762"/>
      <c r="N849" s="2055">
        <f>'Spis treści'!$D$69/100</f>
        <v>0</v>
      </c>
      <c r="O849" s="150">
        <v>72230019</v>
      </c>
      <c r="P849" s="6">
        <v>15</v>
      </c>
    </row>
    <row r="850" spans="1:16">
      <c r="A850" s="754">
        <v>1611109820</v>
      </c>
      <c r="B850" s="758">
        <f>VLOOKUP($A850,'2.4. Druty wysokostopowe'!$A$4:$M$204,12,FALSE)</f>
        <v>80.203999999999994</v>
      </c>
      <c r="C850" s="758">
        <f>VLOOKUP($A850,'2.4. Druty wysokostopowe'!$A$4:$M$204,10,FALSE)</f>
        <v>912.38400000000001</v>
      </c>
      <c r="D850" s="758">
        <f>VLOOKUP($A850,'2.4. Druty wysokostopowe'!$A$4:$M$204,11,FALSE)</f>
        <v>290.67599999999999</v>
      </c>
      <c r="E850" s="758">
        <v>80.203999999999994</v>
      </c>
      <c r="F850" s="758">
        <v>912.38400000000001</v>
      </c>
      <c r="G850" s="758">
        <v>290.67599999999999</v>
      </c>
      <c r="H850" s="728" t="s">
        <v>1512</v>
      </c>
      <c r="I850" s="759">
        <v>222</v>
      </c>
      <c r="J850" s="728" t="s">
        <v>2874</v>
      </c>
      <c r="K850" s="760">
        <v>15</v>
      </c>
      <c r="L850" s="761" t="s">
        <v>1513</v>
      </c>
      <c r="M850" s="762"/>
      <c r="N850" s="2055">
        <f>'Spis treści'!$D$69/100</f>
        <v>0</v>
      </c>
      <c r="O850" s="150">
        <v>72230019</v>
      </c>
      <c r="P850" s="6">
        <v>15</v>
      </c>
    </row>
    <row r="851" spans="1:16">
      <c r="A851" s="12">
        <v>1611129820</v>
      </c>
      <c r="B851" s="758">
        <f>VLOOKUP($A851,'2.4. Druty wysokostopowe'!$A$4:$M$204,12,FALSE)</f>
        <v>78.428600000000003</v>
      </c>
      <c r="C851" s="758">
        <f>VLOOKUP($A851,'2.4. Druty wysokostopowe'!$A$4:$M$204,10,FALSE)</f>
        <v>885.75300000000004</v>
      </c>
      <c r="D851" s="758">
        <f>VLOOKUP($A851,'2.4. Druty wysokostopowe'!$A$4:$M$204,11,FALSE)</f>
        <v>290.67599999999999</v>
      </c>
      <c r="E851" s="758">
        <v>78.428600000000003</v>
      </c>
      <c r="F851" s="758">
        <v>885.75300000000004</v>
      </c>
      <c r="G851" s="758">
        <v>290.67599999999999</v>
      </c>
      <c r="H851" s="728" t="s">
        <v>2755</v>
      </c>
      <c r="I851" s="759">
        <v>222</v>
      </c>
      <c r="J851" s="728" t="s">
        <v>2874</v>
      </c>
      <c r="K851" s="760">
        <v>15</v>
      </c>
      <c r="L851" s="761" t="s">
        <v>2835</v>
      </c>
      <c r="M851" s="762"/>
      <c r="N851" s="2055">
        <f>'Spis treści'!$D$69/100</f>
        <v>0</v>
      </c>
      <c r="O851" s="150">
        <v>72230019</v>
      </c>
      <c r="P851" s="6">
        <v>15</v>
      </c>
    </row>
    <row r="852" spans="1:16">
      <c r="A852" s="754">
        <v>1611169820</v>
      </c>
      <c r="B852" s="758">
        <f>VLOOKUP($A852,'2.4. Druty wysokostopowe'!$A$4:$M$204,12,FALSE)</f>
        <v>76.112660000000005</v>
      </c>
      <c r="C852" s="758">
        <f>VLOOKUP($A852,'2.4. Druty wysokostopowe'!$A$4:$M$204,10,FALSE)</f>
        <v>851.01390000000004</v>
      </c>
      <c r="D852" s="758">
        <f>VLOOKUP($A852,'2.4. Druty wysokostopowe'!$A$4:$M$204,11,FALSE)</f>
        <v>290.67599999999999</v>
      </c>
      <c r="E852" s="758">
        <v>76.112660000000005</v>
      </c>
      <c r="F852" s="758">
        <v>851.01390000000004</v>
      </c>
      <c r="G852" s="758">
        <v>290.67599999999999</v>
      </c>
      <c r="H852" s="728" t="s">
        <v>1514</v>
      </c>
      <c r="I852" s="759">
        <v>222</v>
      </c>
      <c r="J852" s="728" t="s">
        <v>2875</v>
      </c>
      <c r="K852" s="760">
        <v>840</v>
      </c>
      <c r="L852" s="761" t="s">
        <v>1515</v>
      </c>
      <c r="M852" s="762"/>
      <c r="N852" s="2055">
        <f>'Spis treści'!$D$69/100</f>
        <v>0</v>
      </c>
      <c r="O852" s="150">
        <v>72230019</v>
      </c>
      <c r="P852" s="6">
        <v>15</v>
      </c>
    </row>
    <row r="853" spans="1:16">
      <c r="A853" s="754">
        <v>1612084600</v>
      </c>
      <c r="B853" s="758">
        <f>VLOOKUP($A853,'2.4. Druty wysokostopowe'!$A$4:$M$204,12,FALSE)</f>
        <v>88.623000000000005</v>
      </c>
      <c r="C853" s="758">
        <f>VLOOKUP($A853,'2.4. Druty wysokostopowe'!$A$4:$M$204,10,FALSE)</f>
        <v>346.5</v>
      </c>
      <c r="D853" s="758">
        <f>VLOOKUP($A853,'2.4. Druty wysokostopowe'!$A$4:$M$204,11,FALSE)</f>
        <v>96.615000000000009</v>
      </c>
      <c r="E853" s="758">
        <v>88.623000000000005</v>
      </c>
      <c r="F853" s="758">
        <v>346.5</v>
      </c>
      <c r="G853" s="758">
        <v>96.615000000000009</v>
      </c>
      <c r="H853" s="728" t="s">
        <v>1516</v>
      </c>
      <c r="I853" s="759">
        <v>222</v>
      </c>
      <c r="J853" s="728" t="s">
        <v>2874</v>
      </c>
      <c r="K853" s="760">
        <v>5</v>
      </c>
      <c r="L853" s="761" t="s">
        <v>1517</v>
      </c>
      <c r="M853" s="762"/>
      <c r="N853" s="2055">
        <f>'Spis treści'!$D$69/100</f>
        <v>0</v>
      </c>
      <c r="O853" s="150">
        <v>72230019</v>
      </c>
      <c r="P853" s="6">
        <v>5</v>
      </c>
    </row>
    <row r="854" spans="1:16">
      <c r="A854" s="754">
        <v>1612089820</v>
      </c>
      <c r="B854" s="758">
        <f>VLOOKUP($A854,'2.4. Druty wysokostopowe'!$A$4:$M$204,12,FALSE)</f>
        <v>74.128079999999997</v>
      </c>
      <c r="C854" s="758">
        <f>VLOOKUP($A854,'2.4. Druty wysokostopowe'!$A$4:$M$204,10,FALSE)</f>
        <v>822.07619999999997</v>
      </c>
      <c r="D854" s="758">
        <f>VLOOKUP($A854,'2.4. Druty wysokostopowe'!$A$4:$M$204,11,FALSE)</f>
        <v>289.84500000000003</v>
      </c>
      <c r="E854" s="758">
        <v>74.128079999999997</v>
      </c>
      <c r="F854" s="758">
        <v>822.07619999999997</v>
      </c>
      <c r="G854" s="758">
        <v>289.84500000000003</v>
      </c>
      <c r="H854" s="728" t="s">
        <v>1518</v>
      </c>
      <c r="I854" s="759">
        <v>222</v>
      </c>
      <c r="J854" s="728" t="s">
        <v>2874</v>
      </c>
      <c r="K854" s="760">
        <v>15</v>
      </c>
      <c r="L854" s="761" t="s">
        <v>1519</v>
      </c>
      <c r="M854" s="762"/>
      <c r="N854" s="2055">
        <f>'Spis treści'!$D$69/100</f>
        <v>0</v>
      </c>
      <c r="O854" s="150">
        <v>72230019</v>
      </c>
      <c r="P854" s="6">
        <v>15</v>
      </c>
    </row>
    <row r="855" spans="1:16">
      <c r="A855" s="754">
        <v>1612089500</v>
      </c>
      <c r="B855" s="758">
        <f>VLOOKUP($A855,'2.4. Druty wysokostopowe'!$A$4:$M$204,12,FALSE)</f>
        <v>73.873000000000005</v>
      </c>
      <c r="C855" s="758">
        <f>VLOOKUP($A855,'2.4. Druty wysokostopowe'!$A$4:$M$204,10,FALSE)</f>
        <v>5455</v>
      </c>
      <c r="D855" s="758">
        <f>VLOOKUP($A855,'2.4. Druty wysokostopowe'!$A$4:$M$204,11,FALSE)</f>
        <v>1932.3</v>
      </c>
      <c r="E855" s="758">
        <v>73.873000000000005</v>
      </c>
      <c r="F855" s="758">
        <v>5455</v>
      </c>
      <c r="G855" s="758">
        <v>1932.3</v>
      </c>
      <c r="H855" s="728" t="s">
        <v>5657</v>
      </c>
      <c r="I855" s="759">
        <v>222</v>
      </c>
      <c r="J855" s="728" t="s">
        <v>2874</v>
      </c>
      <c r="K855" s="760">
        <v>100</v>
      </c>
      <c r="L855" s="761" t="s">
        <v>5658</v>
      </c>
      <c r="M855" s="762"/>
      <c r="N855" s="2055">
        <f>'Spis treści'!$D$69/100</f>
        <v>0</v>
      </c>
      <c r="O855" s="150">
        <v>72230019</v>
      </c>
      <c r="P855" s="6">
        <v>100</v>
      </c>
    </row>
    <row r="856" spans="1:16">
      <c r="A856" s="754">
        <v>1612104600</v>
      </c>
      <c r="B856" s="758">
        <f>VLOOKUP($A856,'2.4. Druty wysokostopowe'!$A$4:$M$204,12,FALSE)</f>
        <v>77.562719999999999</v>
      </c>
      <c r="C856" s="758">
        <f>VLOOKUP($A856,'2.4. Druty wysokostopowe'!$A$4:$M$204,10,FALSE)</f>
        <v>291.1986</v>
      </c>
      <c r="D856" s="758">
        <f>VLOOKUP($A856,'2.4. Druty wysokostopowe'!$A$4:$M$204,11,FALSE)</f>
        <v>96.615000000000009</v>
      </c>
      <c r="E856" s="758">
        <v>77.562719999999999</v>
      </c>
      <c r="F856" s="758">
        <v>291.1986</v>
      </c>
      <c r="G856" s="758">
        <v>96.615000000000009</v>
      </c>
      <c r="H856" s="728" t="s">
        <v>3812</v>
      </c>
      <c r="I856" s="759">
        <v>222</v>
      </c>
      <c r="J856" s="728" t="s">
        <v>2874</v>
      </c>
      <c r="K856" s="760">
        <v>5</v>
      </c>
      <c r="L856" s="761" t="s">
        <v>3813</v>
      </c>
      <c r="M856" s="762"/>
      <c r="N856" s="2055">
        <f>'Spis treści'!$D$69/100</f>
        <v>0</v>
      </c>
      <c r="O856" s="150">
        <v>72230019</v>
      </c>
      <c r="P856" s="6">
        <v>5</v>
      </c>
    </row>
    <row r="857" spans="1:16">
      <c r="A857" s="754">
        <v>1612109820</v>
      </c>
      <c r="B857" s="758">
        <f>VLOOKUP($A857,'2.4. Druty wysokostopowe'!$A$4:$M$204,12,FALSE)</f>
        <v>67.258139999999997</v>
      </c>
      <c r="C857" s="758">
        <f>VLOOKUP($A857,'2.4. Druty wysokostopowe'!$A$4:$M$204,10,FALSE)</f>
        <v>719.0270999999999</v>
      </c>
      <c r="D857" s="758">
        <f>VLOOKUP($A857,'2.4. Druty wysokostopowe'!$A$4:$M$204,11,FALSE)</f>
        <v>289.84500000000003</v>
      </c>
      <c r="E857" s="758">
        <v>67.258139999999997</v>
      </c>
      <c r="F857" s="758">
        <v>719.0270999999999</v>
      </c>
      <c r="G857" s="758">
        <v>289.84500000000003</v>
      </c>
      <c r="H857" s="728" t="s">
        <v>1520</v>
      </c>
      <c r="I857" s="759">
        <v>222</v>
      </c>
      <c r="J857" s="728" t="s">
        <v>2874</v>
      </c>
      <c r="K857" s="760">
        <v>15</v>
      </c>
      <c r="L857" s="761" t="s">
        <v>1521</v>
      </c>
      <c r="M857" s="762"/>
      <c r="N857" s="2055">
        <f>'Spis treści'!$D$69/100</f>
        <v>0</v>
      </c>
      <c r="O857" s="150">
        <v>72230019</v>
      </c>
      <c r="P857" s="6">
        <v>15</v>
      </c>
    </row>
    <row r="858" spans="1:16">
      <c r="A858" s="754">
        <v>1612129320</v>
      </c>
      <c r="B858" s="758">
        <f>VLOOKUP($A858,'2.4. Druty wysokostopowe'!$A$4:$M$204,12,FALSE)</f>
        <v>66.281788800000015</v>
      </c>
      <c r="C858" s="758">
        <f>VLOOKUP($A858,'2.4. Druty wysokostopowe'!$A$4:$M$204,10,FALSE)</f>
        <v>11739.697200000001</v>
      </c>
      <c r="D858" s="758">
        <f>VLOOKUP($A858,'2.4. Druty wysokostopowe'!$A$4:$M$204,11,FALSE)</f>
        <v>4830.75</v>
      </c>
      <c r="E858" s="758">
        <v>66.281788800000015</v>
      </c>
      <c r="F858" s="758">
        <v>11739.697200000001</v>
      </c>
      <c r="G858" s="758">
        <v>4830.75</v>
      </c>
      <c r="H858" s="728" t="s">
        <v>3730</v>
      </c>
      <c r="I858" s="759">
        <v>222</v>
      </c>
      <c r="J858" s="728" t="s">
        <v>2874</v>
      </c>
      <c r="K858" s="760">
        <v>250</v>
      </c>
      <c r="L858" s="761" t="s">
        <v>3731</v>
      </c>
      <c r="M858" s="762"/>
      <c r="N858" s="2055">
        <f>'Spis treści'!$D$69/100</f>
        <v>0</v>
      </c>
      <c r="O858" s="150">
        <v>72230019</v>
      </c>
      <c r="P858" s="6">
        <v>250</v>
      </c>
    </row>
    <row r="859" spans="1:16">
      <c r="A859" s="754">
        <v>1612129820</v>
      </c>
      <c r="B859" s="758">
        <f>VLOOKUP($A859,'2.4. Druty wysokostopowe'!$A$4:$M$204,12,FALSE)</f>
        <v>66.175740000000005</v>
      </c>
      <c r="C859" s="758">
        <f>VLOOKUP($A859,'2.4. Druty wysokostopowe'!$A$4:$M$204,10,FALSE)</f>
        <v>702.79110000000003</v>
      </c>
      <c r="D859" s="758">
        <f>VLOOKUP($A859,'2.4. Druty wysokostopowe'!$A$4:$M$204,11,FALSE)</f>
        <v>289.84500000000003</v>
      </c>
      <c r="E859" s="758">
        <v>66.175740000000005</v>
      </c>
      <c r="F859" s="758">
        <v>702.79110000000003</v>
      </c>
      <c r="G859" s="758">
        <v>289.84500000000003</v>
      </c>
      <c r="H859" s="728" t="s">
        <v>2756</v>
      </c>
      <c r="I859" s="759">
        <v>222</v>
      </c>
      <c r="J859" s="728" t="s">
        <v>2874</v>
      </c>
      <c r="K859" s="760">
        <v>15</v>
      </c>
      <c r="L859" s="761" t="s">
        <v>2836</v>
      </c>
      <c r="M859" s="762"/>
      <c r="N859" s="2055">
        <f>'Spis treści'!$D$69/100</f>
        <v>0</v>
      </c>
      <c r="O859" s="150">
        <v>72230019</v>
      </c>
      <c r="P859" s="6">
        <v>15</v>
      </c>
    </row>
    <row r="860" spans="1:16">
      <c r="A860" s="754">
        <v>1612169820</v>
      </c>
      <c r="B860" s="758">
        <f>VLOOKUP($A860,'2.4. Druty wysokostopowe'!$A$4:$M$204,12,FALSE)</f>
        <v>66.175740000000005</v>
      </c>
      <c r="C860" s="758">
        <f>VLOOKUP($A860,'2.4. Druty wysokostopowe'!$A$4:$M$204,10,FALSE)</f>
        <v>702.79110000000003</v>
      </c>
      <c r="D860" s="758">
        <f>VLOOKUP($A860,'2.4. Druty wysokostopowe'!$A$4:$M$204,11,FALSE)</f>
        <v>289.84500000000003</v>
      </c>
      <c r="E860" s="758">
        <v>66.175740000000005</v>
      </c>
      <c r="F860" s="758">
        <v>702.79110000000003</v>
      </c>
      <c r="G860" s="758">
        <v>289.84500000000003</v>
      </c>
      <c r="H860" s="728" t="s">
        <v>1522</v>
      </c>
      <c r="I860" s="759">
        <v>222</v>
      </c>
      <c r="J860" s="728" t="s">
        <v>2874</v>
      </c>
      <c r="K860" s="760">
        <v>15</v>
      </c>
      <c r="L860" s="761" t="s">
        <v>1523</v>
      </c>
      <c r="M860" s="762"/>
      <c r="N860" s="2055">
        <f>'Spis treści'!$D$69/100</f>
        <v>0</v>
      </c>
      <c r="O860" s="150">
        <v>72230019</v>
      </c>
      <c r="P860" s="6">
        <v>15</v>
      </c>
    </row>
    <row r="861" spans="1:16">
      <c r="A861" s="754">
        <v>1615129820</v>
      </c>
      <c r="B861" s="758">
        <f>VLOOKUP($A861,'2.4. Druty wysokostopowe'!$A$4:$M$204,12,FALSE)</f>
        <v>96.954840000000004</v>
      </c>
      <c r="C861" s="758">
        <f>VLOOKUP($A861,'2.4. Druty wysokostopowe'!$A$4:$M$204,10,FALSE)</f>
        <v>1164.4775999999999</v>
      </c>
      <c r="D861" s="758">
        <f>VLOOKUP($A861,'2.4. Druty wysokostopowe'!$A$4:$M$204,11,FALSE)</f>
        <v>289.84500000000003</v>
      </c>
      <c r="E861" s="758">
        <v>96.954840000000004</v>
      </c>
      <c r="F861" s="758">
        <v>1164.4775999999999</v>
      </c>
      <c r="G861" s="758">
        <v>289.84500000000003</v>
      </c>
      <c r="H861" s="728" t="s">
        <v>4122</v>
      </c>
      <c r="I861" s="759">
        <v>222</v>
      </c>
      <c r="J861" s="728" t="s">
        <v>2875</v>
      </c>
      <c r="K861" s="760">
        <v>1005</v>
      </c>
      <c r="L861" s="761" t="s">
        <v>4123</v>
      </c>
      <c r="M861" s="762"/>
      <c r="N861" s="2055">
        <f>'Spis treści'!$D$69/100</f>
        <v>0</v>
      </c>
      <c r="O861" s="150">
        <v>72230019</v>
      </c>
      <c r="P861" s="6">
        <v>15</v>
      </c>
    </row>
    <row r="862" spans="1:16">
      <c r="A862" s="754">
        <v>1630109820</v>
      </c>
      <c r="B862" s="758">
        <f>VLOOKUP($A862,'2.4. Druty wysokostopowe'!$A$4:$M$204,12,FALSE)</f>
        <v>92.212919999999997</v>
      </c>
      <c r="C862" s="758">
        <f>VLOOKUP($A862,'2.4. Druty wysokostopowe'!$A$4:$M$204,10,FALSE)</f>
        <v>943.19280000000003</v>
      </c>
      <c r="D862" s="758">
        <f>VLOOKUP($A862,'2.4. Druty wysokostopowe'!$A$4:$M$204,11,FALSE)</f>
        <v>440.00100000000003</v>
      </c>
      <c r="E862" s="758">
        <v>92.212919999999997</v>
      </c>
      <c r="F862" s="758">
        <v>943.19280000000003</v>
      </c>
      <c r="G862" s="758">
        <v>440.00100000000003</v>
      </c>
      <c r="H862" s="728" t="s">
        <v>3045</v>
      </c>
      <c r="I862" s="759">
        <v>222</v>
      </c>
      <c r="J862" s="728" t="s">
        <v>2875</v>
      </c>
      <c r="K862" s="760">
        <v>840</v>
      </c>
      <c r="L862" s="761" t="s">
        <v>3046</v>
      </c>
      <c r="M862" s="762"/>
      <c r="N862" s="2055">
        <f>'Spis treści'!$D$69/100</f>
        <v>0</v>
      </c>
      <c r="O862" s="150">
        <v>72230019</v>
      </c>
      <c r="P862" s="6">
        <v>15</v>
      </c>
    </row>
    <row r="863" spans="1:16">
      <c r="A863" s="754">
        <v>1630129820</v>
      </c>
      <c r="B863" s="758">
        <f>VLOOKUP($A863,'2.4. Druty wysokostopowe'!$A$4:$M$204,12,FALSE)</f>
        <v>90.360959999999992</v>
      </c>
      <c r="C863" s="758">
        <f>VLOOKUP($A863,'2.4. Druty wysokostopowe'!$A$4:$M$204,10,FALSE)</f>
        <v>915.41339999999991</v>
      </c>
      <c r="D863" s="758">
        <f>VLOOKUP($A863,'2.4. Druty wysokostopowe'!$A$4:$M$204,11,FALSE)</f>
        <v>440.00100000000003</v>
      </c>
      <c r="E863" s="758">
        <v>90.360959999999992</v>
      </c>
      <c r="F863" s="758">
        <v>915.41339999999991</v>
      </c>
      <c r="G863" s="758">
        <v>440.00100000000003</v>
      </c>
      <c r="H863" s="728" t="s">
        <v>1528</v>
      </c>
      <c r="I863" s="759">
        <v>222</v>
      </c>
      <c r="J863" s="728" t="s">
        <v>2874</v>
      </c>
      <c r="K863" s="760">
        <v>15</v>
      </c>
      <c r="L863" s="761" t="s">
        <v>1529</v>
      </c>
      <c r="M863" s="762"/>
      <c r="N863" s="2055">
        <f>'Spis treści'!$D$69/100</f>
        <v>0</v>
      </c>
      <c r="O863" s="150">
        <v>72230019</v>
      </c>
      <c r="P863" s="6">
        <v>15</v>
      </c>
    </row>
    <row r="864" spans="1:16">
      <c r="A864" s="754">
        <v>1631089820</v>
      </c>
      <c r="B864" s="758">
        <f>VLOOKUP($A864,'2.4. Druty wysokostopowe'!$A$4:$M$204,12,FALSE)</f>
        <v>104.01260000000001</v>
      </c>
      <c r="C864" s="758">
        <f>VLOOKUP($A864,'2.4. Druty wysokostopowe'!$A$4:$M$204,10,FALSE)</f>
        <v>1111.5225</v>
      </c>
      <c r="D864" s="758">
        <f>VLOOKUP($A864,'2.4. Druty wysokostopowe'!$A$4:$M$204,11,FALSE)</f>
        <v>448.66650000000004</v>
      </c>
      <c r="E864" s="758">
        <v>104.01260000000001</v>
      </c>
      <c r="F864" s="758">
        <v>1111.5225</v>
      </c>
      <c r="G864" s="758">
        <v>448.66650000000004</v>
      </c>
      <c r="H864" s="728" t="s">
        <v>1534</v>
      </c>
      <c r="I864" s="759">
        <v>222</v>
      </c>
      <c r="J864" s="728" t="s">
        <v>2874</v>
      </c>
      <c r="K864" s="760">
        <v>15</v>
      </c>
      <c r="L864" s="761" t="s">
        <v>1535</v>
      </c>
      <c r="M864" s="762"/>
      <c r="N864" s="2055">
        <f>'Spis treści'!$D$69/100</f>
        <v>0</v>
      </c>
      <c r="O864" s="150">
        <v>72230019</v>
      </c>
      <c r="P864" s="6">
        <v>15</v>
      </c>
    </row>
    <row r="865" spans="1:16">
      <c r="A865" s="754">
        <v>1631109820</v>
      </c>
      <c r="B865" s="758">
        <f>VLOOKUP($A865,'2.4. Druty wysokostopowe'!$A$4:$M$204,12,FALSE)</f>
        <v>92.820979999999992</v>
      </c>
      <c r="C865" s="758">
        <f>VLOOKUP($A865,'2.4. Druty wysokostopowe'!$A$4:$M$204,10,FALSE)</f>
        <v>943.64819999999997</v>
      </c>
      <c r="D865" s="758">
        <f>VLOOKUP($A865,'2.4. Druty wysokostopowe'!$A$4:$M$204,11,FALSE)</f>
        <v>448.66650000000004</v>
      </c>
      <c r="E865" s="758">
        <v>92.820979999999992</v>
      </c>
      <c r="F865" s="758">
        <v>943.64819999999997</v>
      </c>
      <c r="G865" s="758">
        <v>448.66650000000004</v>
      </c>
      <c r="H865" s="728" t="s">
        <v>1536</v>
      </c>
      <c r="I865" s="759">
        <v>222</v>
      </c>
      <c r="J865" s="728" t="s">
        <v>2874</v>
      </c>
      <c r="K865" s="760">
        <v>15</v>
      </c>
      <c r="L865" s="761" t="s">
        <v>1537</v>
      </c>
      <c r="M865" s="762"/>
      <c r="N865" s="2055">
        <f>'Spis treści'!$D$69/100</f>
        <v>0</v>
      </c>
      <c r="O865" s="150">
        <v>72230019</v>
      </c>
      <c r="P865" s="6">
        <v>15</v>
      </c>
    </row>
    <row r="866" spans="1:16">
      <c r="A866" s="754">
        <v>1631129820</v>
      </c>
      <c r="B866" s="758">
        <f>VLOOKUP($A866,'2.4. Druty wysokostopowe'!$A$4:$M$204,12,FALSE)</f>
        <v>90.891800000000003</v>
      </c>
      <c r="C866" s="758">
        <f>VLOOKUP($A866,'2.4. Druty wysokostopowe'!$A$4:$M$204,10,FALSE)</f>
        <v>914.71050000000002</v>
      </c>
      <c r="D866" s="758">
        <f>VLOOKUP($A866,'2.4. Druty wysokostopowe'!$A$4:$M$204,11,FALSE)</f>
        <v>448.66650000000004</v>
      </c>
      <c r="E866" s="758">
        <v>90.891800000000003</v>
      </c>
      <c r="F866" s="758">
        <v>914.71050000000002</v>
      </c>
      <c r="G866" s="758">
        <v>448.66650000000004</v>
      </c>
      <c r="H866" s="728" t="s">
        <v>1538</v>
      </c>
      <c r="I866" s="759">
        <v>222</v>
      </c>
      <c r="J866" s="728" t="s">
        <v>2874</v>
      </c>
      <c r="K866" s="760">
        <v>15</v>
      </c>
      <c r="L866" s="761" t="s">
        <v>1539</v>
      </c>
      <c r="M866" s="762"/>
      <c r="N866" s="2055">
        <f>'Spis treści'!$D$69/100</f>
        <v>0</v>
      </c>
      <c r="O866" s="150">
        <v>72230019</v>
      </c>
      <c r="P866" s="6">
        <v>15</v>
      </c>
    </row>
    <row r="867" spans="1:16">
      <c r="A867" s="754">
        <v>1632084600</v>
      </c>
      <c r="B867" s="758">
        <f>VLOOKUP($A867,'2.4. Druty wysokostopowe'!$A$4:$M$204,12,FALSE)</f>
        <v>116.05542</v>
      </c>
      <c r="C867" s="758">
        <f>VLOOKUP($A867,'2.4. Druty wysokostopowe'!$A$4:$M$204,10,FALSE)</f>
        <v>433.61009999999999</v>
      </c>
      <c r="D867" s="758">
        <f>VLOOKUP($A867,'2.4. Druty wysokostopowe'!$A$4:$M$204,11,FALSE)</f>
        <v>146.667</v>
      </c>
      <c r="E867" s="758">
        <v>116.05542</v>
      </c>
      <c r="F867" s="758">
        <v>433.61009999999999</v>
      </c>
      <c r="G867" s="758">
        <v>146.667</v>
      </c>
      <c r="H867" s="728" t="s">
        <v>1540</v>
      </c>
      <c r="I867" s="759">
        <v>222</v>
      </c>
      <c r="J867" s="728" t="s">
        <v>2874</v>
      </c>
      <c r="K867" s="760">
        <v>5</v>
      </c>
      <c r="L867" s="761" t="s">
        <v>1541</v>
      </c>
      <c r="M867" s="762"/>
      <c r="N867" s="2055">
        <f>'Spis treści'!$D$69/100</f>
        <v>0</v>
      </c>
      <c r="O867" s="150">
        <v>72230019</v>
      </c>
      <c r="P867" s="6">
        <v>5</v>
      </c>
    </row>
    <row r="868" spans="1:16">
      <c r="A868" s="754">
        <v>1632089820</v>
      </c>
      <c r="B868" s="758">
        <f>VLOOKUP($A868,'2.4. Druty wysokostopowe'!$A$4:$M$204,12,FALSE)</f>
        <v>95.332740000000001</v>
      </c>
      <c r="C868" s="758">
        <f>VLOOKUP($A868,'2.4. Druty wysokostopowe'!$A$4:$M$204,10,FALSE)</f>
        <v>989.99009999999998</v>
      </c>
      <c r="D868" s="758">
        <f>VLOOKUP($A868,'2.4. Druty wysokostopowe'!$A$4:$M$204,11,FALSE)</f>
        <v>440.00100000000003</v>
      </c>
      <c r="E868" s="758">
        <v>95.332740000000001</v>
      </c>
      <c r="F868" s="758">
        <v>989.99009999999998</v>
      </c>
      <c r="G868" s="758">
        <v>440.00100000000003</v>
      </c>
      <c r="H868" s="728" t="s">
        <v>1542</v>
      </c>
      <c r="I868" s="759">
        <v>222</v>
      </c>
      <c r="J868" s="728" t="s">
        <v>2874</v>
      </c>
      <c r="K868" s="760">
        <v>15</v>
      </c>
      <c r="L868" s="761" t="s">
        <v>1543</v>
      </c>
      <c r="M868" s="762"/>
      <c r="N868" s="2055">
        <f>'Spis treści'!$D$69/100</f>
        <v>0</v>
      </c>
      <c r="O868" s="150">
        <v>72230019</v>
      </c>
      <c r="P868" s="6">
        <v>15</v>
      </c>
    </row>
    <row r="869" spans="1:16">
      <c r="A869" s="754">
        <v>1632104600</v>
      </c>
      <c r="B869" s="758">
        <f>VLOOKUP($A869,'2.4. Druty wysokostopowe'!$A$4:$M$204,12,FALSE)</f>
        <v>91.578659999999985</v>
      </c>
      <c r="C869" s="758">
        <f>VLOOKUP($A869,'2.4. Druty wysokostopowe'!$A$4:$M$204,10,FALSE)</f>
        <v>311.22629999999998</v>
      </c>
      <c r="D869" s="758">
        <f>VLOOKUP($A869,'2.4. Druty wysokostopowe'!$A$4:$M$204,11,FALSE)</f>
        <v>146.667</v>
      </c>
      <c r="E869" s="758">
        <v>91.578659999999985</v>
      </c>
      <c r="F869" s="758">
        <v>311.22629999999998</v>
      </c>
      <c r="G869" s="758">
        <v>146.667</v>
      </c>
      <c r="H869" s="728" t="s">
        <v>3814</v>
      </c>
      <c r="I869" s="759">
        <v>222</v>
      </c>
      <c r="J869" s="728" t="s">
        <v>2874</v>
      </c>
      <c r="K869" s="760">
        <v>5</v>
      </c>
      <c r="L869" s="761" t="s">
        <v>3815</v>
      </c>
      <c r="M869" s="762"/>
      <c r="N869" s="2055">
        <f>'Spis treści'!$D$69/100</f>
        <v>0</v>
      </c>
      <c r="O869" s="150">
        <v>72230019</v>
      </c>
      <c r="P869" s="6">
        <v>5</v>
      </c>
    </row>
    <row r="870" spans="1:16">
      <c r="A870" s="754">
        <v>1632109320</v>
      </c>
      <c r="B870" s="758">
        <f>VLOOKUP($A870,'2.4. Druty wysokostopowe'!$A$4:$M$204,12,FALSE)</f>
        <v>81.7578204</v>
      </c>
      <c r="C870" s="758">
        <f>VLOOKUP($A870,'2.4. Druty wysokostopowe'!$A$4:$M$204,10,FALSE)</f>
        <v>13106.105099999999</v>
      </c>
      <c r="D870" s="758">
        <f>VLOOKUP($A870,'2.4. Druty wysokostopowe'!$A$4:$M$204,11,FALSE)</f>
        <v>7333.35</v>
      </c>
      <c r="E870" s="758">
        <v>81.7578204</v>
      </c>
      <c r="F870" s="758">
        <v>13106.105099999999</v>
      </c>
      <c r="G870" s="758">
        <v>7333.35</v>
      </c>
      <c r="H870" s="728" t="s">
        <v>3043</v>
      </c>
      <c r="I870" s="759">
        <v>222</v>
      </c>
      <c r="J870" s="728" t="s">
        <v>2874</v>
      </c>
      <c r="K870" s="760">
        <v>250</v>
      </c>
      <c r="L870" s="761" t="s">
        <v>3044</v>
      </c>
      <c r="M870" s="762"/>
      <c r="N870" s="2055">
        <f>'Spis treści'!$D$69/100</f>
        <v>0</v>
      </c>
      <c r="O870" s="150">
        <v>72230019</v>
      </c>
      <c r="P870" s="6">
        <v>250</v>
      </c>
    </row>
    <row r="871" spans="1:16">
      <c r="A871" s="754">
        <v>1632109820</v>
      </c>
      <c r="B871" s="758">
        <f>VLOOKUP($A871,'2.4. Druty wysokostopowe'!$A$4:$M$204,12,FALSE)</f>
        <v>85.972620000000006</v>
      </c>
      <c r="C871" s="758">
        <f>VLOOKUP($A871,'2.4. Druty wysokostopowe'!$A$4:$M$204,10,FALSE)</f>
        <v>849.5883</v>
      </c>
      <c r="D871" s="758">
        <f>VLOOKUP($A871,'2.4. Druty wysokostopowe'!$A$4:$M$204,11,FALSE)</f>
        <v>440.00100000000003</v>
      </c>
      <c r="E871" s="758">
        <v>85.972620000000006</v>
      </c>
      <c r="F871" s="758">
        <v>849.5883</v>
      </c>
      <c r="G871" s="758">
        <v>440.00100000000003</v>
      </c>
      <c r="H871" s="728" t="s">
        <v>1544</v>
      </c>
      <c r="I871" s="759">
        <v>222</v>
      </c>
      <c r="J871" s="728" t="s">
        <v>2874</v>
      </c>
      <c r="K871" s="760">
        <v>15</v>
      </c>
      <c r="L871" s="761" t="s">
        <v>1545</v>
      </c>
      <c r="M871" s="762"/>
      <c r="N871" s="2055">
        <f>'Spis treści'!$D$69/100</f>
        <v>0</v>
      </c>
      <c r="O871" s="150">
        <v>72230019</v>
      </c>
      <c r="P871" s="6">
        <v>15</v>
      </c>
    </row>
    <row r="872" spans="1:16">
      <c r="A872" s="754">
        <v>1632129320</v>
      </c>
      <c r="B872" s="758">
        <f>VLOOKUP($A872,'2.4. Druty wysokostopowe'!$A$4:$M$204,12,FALSE)</f>
        <v>83.230465200000012</v>
      </c>
      <c r="C872" s="758">
        <f>VLOOKUP($A872,'2.4. Druty wysokostopowe'!$A$4:$M$204,10,FALSE)</f>
        <v>13474.266300000001</v>
      </c>
      <c r="D872" s="758">
        <f>VLOOKUP($A872,'2.4. Druty wysokostopowe'!$A$4:$M$204,11,FALSE)</f>
        <v>7333.35</v>
      </c>
      <c r="E872" s="758">
        <v>83.230465200000012</v>
      </c>
      <c r="F872" s="758">
        <v>13474.266300000001</v>
      </c>
      <c r="G872" s="758">
        <v>7333.35</v>
      </c>
      <c r="H872" s="728" t="s">
        <v>3540</v>
      </c>
      <c r="I872" s="759">
        <v>222</v>
      </c>
      <c r="J872" s="728" t="s">
        <v>2874</v>
      </c>
      <c r="K872" s="760">
        <v>250</v>
      </c>
      <c r="L872" s="761" t="s">
        <v>3541</v>
      </c>
      <c r="M872" s="762"/>
      <c r="N872" s="2055">
        <f>'Spis treści'!$D$69/100</f>
        <v>0</v>
      </c>
      <c r="O872" s="150">
        <v>72230019</v>
      </c>
      <c r="P872" s="6">
        <v>250</v>
      </c>
    </row>
    <row r="873" spans="1:16">
      <c r="A873" s="754">
        <v>1632129820</v>
      </c>
      <c r="B873" s="758">
        <f>VLOOKUP($A873,'2.4. Druty wysokostopowe'!$A$4:$M$204,12,FALSE)</f>
        <v>84.859200000000001</v>
      </c>
      <c r="C873" s="758">
        <f>VLOOKUP($A873,'2.4. Druty wysokostopowe'!$A$4:$M$204,10,FALSE)</f>
        <v>832.88699999999994</v>
      </c>
      <c r="D873" s="758">
        <f>VLOOKUP($A873,'2.4. Druty wysokostopowe'!$A$4:$M$204,11,FALSE)</f>
        <v>440.00100000000003</v>
      </c>
      <c r="E873" s="758">
        <v>84.859200000000001</v>
      </c>
      <c r="F873" s="758">
        <v>832.88699999999994</v>
      </c>
      <c r="G873" s="758">
        <v>440.00100000000003</v>
      </c>
      <c r="H873" s="728" t="s">
        <v>1546</v>
      </c>
      <c r="I873" s="759">
        <v>222</v>
      </c>
      <c r="J873" s="728" t="s">
        <v>2874</v>
      </c>
      <c r="K873" s="760">
        <v>15</v>
      </c>
      <c r="L873" s="761" t="s">
        <v>1547</v>
      </c>
      <c r="M873" s="762"/>
      <c r="N873" s="2055">
        <f>'Spis treści'!$D$69/100</f>
        <v>0</v>
      </c>
      <c r="O873" s="150">
        <v>72230019</v>
      </c>
      <c r="P873" s="6">
        <v>15</v>
      </c>
    </row>
    <row r="874" spans="1:16">
      <c r="A874" s="754">
        <v>1632169820</v>
      </c>
      <c r="B874" s="758">
        <f>VLOOKUP($A874,'2.4. Druty wysokostopowe'!$A$4:$M$204,12,FALSE)</f>
        <v>84.168179999999992</v>
      </c>
      <c r="C874" s="758">
        <f>VLOOKUP($A874,'2.4. Druty wysokostopowe'!$A$4:$M$204,10,FALSE)</f>
        <v>822.52170000000001</v>
      </c>
      <c r="D874" s="758">
        <f>VLOOKUP($A874,'2.4. Druty wysokostopowe'!$A$4:$M$204,11,FALSE)</f>
        <v>440.00100000000003</v>
      </c>
      <c r="E874" s="758">
        <v>84.168179999999992</v>
      </c>
      <c r="F874" s="758">
        <v>822.52170000000001</v>
      </c>
      <c r="G874" s="758">
        <v>440.00100000000003</v>
      </c>
      <c r="H874" s="728" t="s">
        <v>1548</v>
      </c>
      <c r="I874" s="759">
        <v>222</v>
      </c>
      <c r="J874" s="728" t="s">
        <v>2874</v>
      </c>
      <c r="K874" s="760">
        <v>15</v>
      </c>
      <c r="L874" s="761" t="s">
        <v>1549</v>
      </c>
      <c r="M874" s="762"/>
      <c r="N874" s="2055">
        <f>'Spis treści'!$D$69/100</f>
        <v>0</v>
      </c>
      <c r="O874" s="150">
        <v>72230019</v>
      </c>
      <c r="P874" s="6">
        <v>15</v>
      </c>
    </row>
    <row r="875" spans="1:16">
      <c r="A875" s="754">
        <v>1634109820</v>
      </c>
      <c r="B875" s="758">
        <f>VLOOKUP($A875,'2.4. Druty wysokostopowe'!$A$4:$M$204,12,FALSE)</f>
        <v>149.76702000000003</v>
      </c>
      <c r="C875" s="758">
        <f>VLOOKUP($A875,'2.4. Druty wysokostopowe'!$A$4:$M$204,10,FALSE)</f>
        <v>1743.5583000000001</v>
      </c>
      <c r="D875" s="758">
        <f>VLOOKUP($A875,'2.4. Druty wysokostopowe'!$A$4:$M$204,11,FALSE)</f>
        <v>502.947</v>
      </c>
      <c r="E875" s="758">
        <v>149.76702000000003</v>
      </c>
      <c r="F875" s="758">
        <v>1743.5583000000001</v>
      </c>
      <c r="G875" s="758">
        <v>502.947</v>
      </c>
      <c r="H875" s="728" t="s">
        <v>4696</v>
      </c>
      <c r="I875" s="759">
        <v>222</v>
      </c>
      <c r="J875" s="728" t="s">
        <v>2875</v>
      </c>
      <c r="K875" s="760">
        <v>15</v>
      </c>
      <c r="L875" s="761" t="s">
        <v>4698</v>
      </c>
      <c r="M875" s="762"/>
      <c r="N875" s="2055">
        <f>'Spis treści'!$D$69/100</f>
        <v>0</v>
      </c>
      <c r="O875" s="150">
        <v>72230019</v>
      </c>
      <c r="P875" s="6">
        <v>15</v>
      </c>
    </row>
    <row r="876" spans="1:16">
      <c r="A876" s="754">
        <v>1634129820</v>
      </c>
      <c r="B876" s="758">
        <f>VLOOKUP($A876,'2.4. Druty wysokostopowe'!$A$4:$M$204,12,FALSE)</f>
        <v>149.36442</v>
      </c>
      <c r="C876" s="758">
        <f>VLOOKUP($A876,'2.4. Druty wysokostopowe'!$A$4:$M$204,10,FALSE)</f>
        <v>1737.5192999999999</v>
      </c>
      <c r="D876" s="758">
        <f>VLOOKUP($A876,'2.4. Druty wysokostopowe'!$A$4:$M$204,11,FALSE)</f>
        <v>502.947</v>
      </c>
      <c r="E876" s="758">
        <v>149.36442</v>
      </c>
      <c r="F876" s="758">
        <v>1737.5192999999999</v>
      </c>
      <c r="G876" s="758">
        <v>502.947</v>
      </c>
      <c r="H876" s="728" t="s">
        <v>4697</v>
      </c>
      <c r="I876" s="759">
        <v>222</v>
      </c>
      <c r="J876" s="728" t="s">
        <v>2875</v>
      </c>
      <c r="K876" s="760">
        <v>15</v>
      </c>
      <c r="L876" s="761" t="s">
        <v>4699</v>
      </c>
      <c r="M876" s="762"/>
      <c r="N876" s="2055">
        <f>'Spis treści'!$D$69/100</f>
        <v>0</v>
      </c>
      <c r="O876" s="150">
        <v>72230019</v>
      </c>
      <c r="P876" s="6">
        <v>15</v>
      </c>
    </row>
    <row r="877" spans="1:16">
      <c r="A877" s="754">
        <v>1651089820</v>
      </c>
      <c r="B877" s="758">
        <f>VLOOKUP($A877,'2.4. Druty wysokostopowe'!$A$4:$M$204,12,FALSE)</f>
        <v>101.19959999999999</v>
      </c>
      <c r="C877" s="758">
        <f>VLOOKUP($A877,'2.4. Druty wysokostopowe'!$A$4:$M$204,10,FALSE)</f>
        <v>1157.8544999999999</v>
      </c>
      <c r="D877" s="758">
        <f>VLOOKUP($A877,'2.4. Druty wysokostopowe'!$A$4:$M$204,11,FALSE)</f>
        <v>360.1395</v>
      </c>
      <c r="E877" s="758">
        <v>101.19959999999999</v>
      </c>
      <c r="F877" s="758">
        <v>1157.8544999999999</v>
      </c>
      <c r="G877" s="758">
        <v>360.1395</v>
      </c>
      <c r="H877" s="728" t="s">
        <v>1550</v>
      </c>
      <c r="I877" s="759">
        <v>222</v>
      </c>
      <c r="J877" s="728" t="s">
        <v>2874</v>
      </c>
      <c r="K877" s="760">
        <v>15</v>
      </c>
      <c r="L877" s="761" t="s">
        <v>1551</v>
      </c>
      <c r="M877" s="762"/>
      <c r="N877" s="2055">
        <f>'Spis treści'!$D$69/100</f>
        <v>0</v>
      </c>
      <c r="O877" s="150">
        <v>72230019</v>
      </c>
      <c r="P877" s="6">
        <v>15</v>
      </c>
    </row>
    <row r="878" spans="1:16">
      <c r="A878" s="754">
        <v>1651109820</v>
      </c>
      <c r="B878" s="758">
        <f>VLOOKUP($A878,'2.4. Druty wysokostopowe'!$A$4:$M$204,12,FALSE)</f>
        <v>90.084540000000004</v>
      </c>
      <c r="C878" s="758">
        <f>VLOOKUP($A878,'2.4. Druty wysokostopowe'!$A$4:$M$204,10,FALSE)</f>
        <v>991.12860000000001</v>
      </c>
      <c r="D878" s="758">
        <f>VLOOKUP($A878,'2.4. Druty wysokostopowe'!$A$4:$M$204,11,FALSE)</f>
        <v>360.1395</v>
      </c>
      <c r="E878" s="758">
        <v>90.084540000000004</v>
      </c>
      <c r="F878" s="758">
        <v>991.12860000000001</v>
      </c>
      <c r="G878" s="758">
        <v>360.1395</v>
      </c>
      <c r="H878" s="728" t="s">
        <v>1552</v>
      </c>
      <c r="I878" s="759">
        <v>222</v>
      </c>
      <c r="J878" s="728" t="s">
        <v>2874</v>
      </c>
      <c r="K878" s="760">
        <v>15</v>
      </c>
      <c r="L878" s="761" t="s">
        <v>1553</v>
      </c>
      <c r="M878" s="762"/>
      <c r="N878" s="2055">
        <f>'Spis treści'!$D$69/100</f>
        <v>0</v>
      </c>
      <c r="O878" s="150">
        <v>72230019</v>
      </c>
      <c r="P878" s="6">
        <v>15</v>
      </c>
    </row>
    <row r="879" spans="1:16">
      <c r="A879" s="754">
        <v>1651129820</v>
      </c>
      <c r="B879" s="758">
        <f>VLOOKUP($A879,'2.4. Druty wysokostopowe'!$A$4:$M$204,12,FALSE)</f>
        <v>88.3857</v>
      </c>
      <c r="C879" s="758">
        <f>VLOOKUP($A879,'2.4. Druty wysokostopowe'!$A$4:$M$204,10,FALSE)</f>
        <v>965.64599999999996</v>
      </c>
      <c r="D879" s="758">
        <f>VLOOKUP($A879,'2.4. Druty wysokostopowe'!$A$4:$M$204,11,FALSE)</f>
        <v>360.1395</v>
      </c>
      <c r="E879" s="758">
        <v>88.3857</v>
      </c>
      <c r="F879" s="758">
        <v>965.64599999999996</v>
      </c>
      <c r="G879" s="758">
        <v>360.1395</v>
      </c>
      <c r="H879" s="728" t="s">
        <v>2759</v>
      </c>
      <c r="I879" s="759">
        <v>222</v>
      </c>
      <c r="J879" s="728" t="s">
        <v>2874</v>
      </c>
      <c r="K879" s="760">
        <v>15</v>
      </c>
      <c r="L879" s="761" t="s">
        <v>2839</v>
      </c>
      <c r="M879" s="762"/>
      <c r="N879" s="2055">
        <f>'Spis treści'!$D$69/100</f>
        <v>0</v>
      </c>
      <c r="O879" s="150">
        <v>72230019</v>
      </c>
      <c r="P879" s="6">
        <v>15</v>
      </c>
    </row>
    <row r="880" spans="1:16">
      <c r="A880" s="754">
        <v>1651169820</v>
      </c>
      <c r="B880" s="758">
        <f>VLOOKUP($A880,'2.4. Druty wysokostopowe'!$A$4:$M$204,12,FALSE)</f>
        <v>93.325800000000001</v>
      </c>
      <c r="C880" s="758">
        <f>VLOOKUP($A880,'2.4. Druty wysokostopowe'!$A$4:$M$204,10,FALSE)</f>
        <v>1039.7474999999999</v>
      </c>
      <c r="D880" s="758">
        <f>VLOOKUP($A880,'2.4. Druty wysokostopowe'!$A$4:$M$204,11,FALSE)</f>
        <v>360.1395</v>
      </c>
      <c r="E880" s="758">
        <v>93.325800000000001</v>
      </c>
      <c r="F880" s="758">
        <v>1039.7474999999999</v>
      </c>
      <c r="G880" s="758">
        <v>360.1395</v>
      </c>
      <c r="H880" s="728" t="s">
        <v>2760</v>
      </c>
      <c r="I880" s="759">
        <v>222</v>
      </c>
      <c r="J880" s="728" t="s">
        <v>2875</v>
      </c>
      <c r="K880" s="760">
        <v>840</v>
      </c>
      <c r="L880" s="761" t="s">
        <v>2840</v>
      </c>
      <c r="M880" s="762"/>
      <c r="N880" s="2055">
        <f>'Spis treści'!$D$69/100</f>
        <v>0</v>
      </c>
      <c r="O880" s="150">
        <v>72230019</v>
      </c>
      <c r="P880" s="6">
        <v>15</v>
      </c>
    </row>
    <row r="881" spans="1:16">
      <c r="A881" s="754">
        <v>1652089820</v>
      </c>
      <c r="B881" s="758">
        <f>VLOOKUP($A881,'2.4. Druty wysokostopowe'!$A$4:$M$204,12,FALSE)</f>
        <v>125.82156000000001</v>
      </c>
      <c r="C881" s="758">
        <f>VLOOKUP($A881,'2.4. Druty wysokostopowe'!$A$4:$M$204,10,FALSE)</f>
        <v>1527.1839</v>
      </c>
      <c r="D881" s="758">
        <f>VLOOKUP($A881,'2.4. Druty wysokostopowe'!$A$4:$M$204,11,FALSE)</f>
        <v>360.1395</v>
      </c>
      <c r="E881" s="758">
        <v>125.82156000000001</v>
      </c>
      <c r="F881" s="758">
        <v>1527.1839</v>
      </c>
      <c r="G881" s="758">
        <v>360.1395</v>
      </c>
      <c r="H881" s="728" t="s">
        <v>2717</v>
      </c>
      <c r="I881" s="759">
        <v>222</v>
      </c>
      <c r="J881" s="728" t="s">
        <v>2875</v>
      </c>
      <c r="K881" s="760">
        <v>840</v>
      </c>
      <c r="L881" s="761" t="s">
        <v>2841</v>
      </c>
      <c r="M881" s="762"/>
      <c r="N881" s="2055">
        <f>'Spis treści'!$D$69/100</f>
        <v>0</v>
      </c>
      <c r="O881" s="150">
        <v>72230019</v>
      </c>
      <c r="P881" s="6">
        <v>15</v>
      </c>
    </row>
    <row r="882" spans="1:16">
      <c r="A882" s="754">
        <v>1652109820</v>
      </c>
      <c r="B882" s="758">
        <f>VLOOKUP($A882,'2.4. Druty wysokostopowe'!$A$4:$M$204,12,FALSE)</f>
        <v>104.9055</v>
      </c>
      <c r="C882" s="758">
        <f>VLOOKUP($A882,'2.4. Druty wysokostopowe'!$A$4:$M$204,10,FALSE)</f>
        <v>1213.443</v>
      </c>
      <c r="D882" s="758">
        <f>VLOOKUP($A882,'2.4. Druty wysokostopowe'!$A$4:$M$204,11,FALSE)</f>
        <v>360.1395</v>
      </c>
      <c r="E882" s="758">
        <v>104.9055</v>
      </c>
      <c r="F882" s="758">
        <v>1213.443</v>
      </c>
      <c r="G882" s="758">
        <v>360.1395</v>
      </c>
      <c r="H882" s="728" t="s">
        <v>1554</v>
      </c>
      <c r="I882" s="759">
        <v>222</v>
      </c>
      <c r="J882" s="728" t="s">
        <v>2874</v>
      </c>
      <c r="K882" s="760">
        <v>15</v>
      </c>
      <c r="L882" s="761" t="s">
        <v>1555</v>
      </c>
      <c r="M882" s="762"/>
      <c r="N882" s="2055">
        <f>'Spis treści'!$D$69/100</f>
        <v>0</v>
      </c>
      <c r="O882" s="150">
        <v>72230019</v>
      </c>
      <c r="P882" s="6">
        <v>15</v>
      </c>
    </row>
    <row r="883" spans="1:16">
      <c r="A883" s="754">
        <v>1652129820</v>
      </c>
      <c r="B883" s="758">
        <f>VLOOKUP($A883,'2.4. Druty wysokostopowe'!$A$4:$M$204,12,FALSE)</f>
        <v>102.1863</v>
      </c>
      <c r="C883" s="758">
        <f>VLOOKUP($A883,'2.4. Druty wysokostopowe'!$A$4:$M$204,10,FALSE)</f>
        <v>1172.655</v>
      </c>
      <c r="D883" s="758">
        <f>VLOOKUP($A883,'2.4. Druty wysokostopowe'!$A$4:$M$204,11,FALSE)</f>
        <v>360.1395</v>
      </c>
      <c r="E883" s="758">
        <v>102.1863</v>
      </c>
      <c r="F883" s="758">
        <v>1172.655</v>
      </c>
      <c r="G883" s="758">
        <v>360.1395</v>
      </c>
      <c r="H883" s="728" t="s">
        <v>1556</v>
      </c>
      <c r="I883" s="759">
        <v>222</v>
      </c>
      <c r="J883" s="728" t="s">
        <v>2875</v>
      </c>
      <c r="K883" s="760">
        <v>420</v>
      </c>
      <c r="L883" s="761" t="s">
        <v>1557</v>
      </c>
      <c r="M883" s="762"/>
      <c r="N883" s="2055">
        <f>'Spis treści'!$D$69/100</f>
        <v>0</v>
      </c>
      <c r="O883" s="150">
        <v>72230019</v>
      </c>
      <c r="P883" s="6">
        <v>15</v>
      </c>
    </row>
    <row r="884" spans="1:16">
      <c r="A884" s="754">
        <v>1653089820</v>
      </c>
      <c r="B884" s="758">
        <f>VLOOKUP($A884,'2.4. Druty wysokostopowe'!$A$4:$M$204,12,FALSE)</f>
        <v>104.94113999999999</v>
      </c>
      <c r="C884" s="758">
        <f>VLOOKUP($A884,'2.4. Druty wysokostopowe'!$A$4:$M$204,10,FALSE)</f>
        <v>1213.9775999999999</v>
      </c>
      <c r="D884" s="758">
        <f>VLOOKUP($A884,'2.4. Druty wysokostopowe'!$A$4:$M$204,11,FALSE)</f>
        <v>360.1395</v>
      </c>
      <c r="E884" s="758">
        <v>104.94113999999999</v>
      </c>
      <c r="F884" s="758">
        <v>1213.9775999999999</v>
      </c>
      <c r="G884" s="758">
        <v>360.1395</v>
      </c>
      <c r="H884" s="728" t="s">
        <v>1558</v>
      </c>
      <c r="I884" s="759">
        <v>222</v>
      </c>
      <c r="J884" s="728" t="s">
        <v>2874</v>
      </c>
      <c r="K884" s="760">
        <v>15</v>
      </c>
      <c r="L884" s="761" t="s">
        <v>1559</v>
      </c>
      <c r="M884" s="762"/>
      <c r="N884" s="2055">
        <f>'Spis treści'!$D$69/100</f>
        <v>0</v>
      </c>
      <c r="O884" s="150">
        <v>72230019</v>
      </c>
      <c r="P884" s="6">
        <v>15</v>
      </c>
    </row>
    <row r="885" spans="1:16">
      <c r="A885" s="754">
        <v>1653109820</v>
      </c>
      <c r="B885" s="758">
        <f>VLOOKUP($A885,'2.4. Druty wysokostopowe'!$A$4:$M$204,12,FALSE)</f>
        <v>100.07298</v>
      </c>
      <c r="C885" s="758">
        <f>VLOOKUP($A885,'2.4. Druty wysokostopowe'!$A$4:$M$204,10,FALSE)</f>
        <v>1140.9552000000001</v>
      </c>
      <c r="D885" s="758">
        <f>VLOOKUP($A885,'2.4. Druty wysokostopowe'!$A$4:$M$204,11,FALSE)</f>
        <v>360.1395</v>
      </c>
      <c r="E885" s="758">
        <v>100.07298</v>
      </c>
      <c r="F885" s="758">
        <v>1140.9552000000001</v>
      </c>
      <c r="G885" s="758">
        <v>360.1395</v>
      </c>
      <c r="H885" s="728" t="s">
        <v>1560</v>
      </c>
      <c r="I885" s="759">
        <v>222</v>
      </c>
      <c r="J885" s="728" t="s">
        <v>2874</v>
      </c>
      <c r="K885" s="760">
        <v>15</v>
      </c>
      <c r="L885" s="761" t="s">
        <v>1561</v>
      </c>
      <c r="M885" s="762"/>
      <c r="N885" s="2055">
        <f>'Spis treści'!$D$69/100</f>
        <v>0</v>
      </c>
      <c r="O885" s="150">
        <v>72230019</v>
      </c>
      <c r="P885" s="6">
        <v>15</v>
      </c>
    </row>
    <row r="886" spans="1:16">
      <c r="A886" s="754">
        <v>1653129820</v>
      </c>
      <c r="B886" s="758">
        <f>VLOOKUP($A886,'2.4. Druty wysokostopowe'!$A$4:$M$204,12,FALSE)</f>
        <v>91.588679999999997</v>
      </c>
      <c r="C886" s="758">
        <f>VLOOKUP($A886,'2.4. Druty wysokostopowe'!$A$4:$M$204,10,FALSE)</f>
        <v>1013.6907</v>
      </c>
      <c r="D886" s="758">
        <f>VLOOKUP($A886,'2.4. Druty wysokostopowe'!$A$4:$M$204,11,FALSE)</f>
        <v>360.1395</v>
      </c>
      <c r="E886" s="758">
        <v>91.588679999999997</v>
      </c>
      <c r="F886" s="758">
        <v>1013.6907</v>
      </c>
      <c r="G886" s="758">
        <v>360.1395</v>
      </c>
      <c r="H886" s="728" t="s">
        <v>1562</v>
      </c>
      <c r="I886" s="759">
        <v>222</v>
      </c>
      <c r="J886" s="728" t="s">
        <v>2874</v>
      </c>
      <c r="K886" s="760">
        <v>15</v>
      </c>
      <c r="L886" s="761" t="s">
        <v>1563</v>
      </c>
      <c r="M886" s="762"/>
      <c r="N886" s="2055">
        <f>'Spis treści'!$D$69/100</f>
        <v>0</v>
      </c>
      <c r="O886" s="150">
        <v>72230019</v>
      </c>
      <c r="P886" s="6">
        <v>15</v>
      </c>
    </row>
    <row r="887" spans="1:16">
      <c r="A887" s="754">
        <v>1654109820</v>
      </c>
      <c r="B887" s="758">
        <f>VLOOKUP($A887,'2.4. Druty wysokostopowe'!$A$4:$M$204,12,FALSE)</f>
        <v>134.11293999999998</v>
      </c>
      <c r="C887" s="758">
        <f>VLOOKUP($A887,'2.4. Druty wysokostopowe'!$A$4:$M$204,10,FALSE)</f>
        <v>1519.4915999999998</v>
      </c>
      <c r="D887" s="758">
        <f>VLOOKUP($A887,'2.4. Druty wysokostopowe'!$A$4:$M$204,11,FALSE)</f>
        <v>492.20249999999999</v>
      </c>
      <c r="E887" s="758">
        <v>134.11293999999998</v>
      </c>
      <c r="F887" s="758">
        <v>1519.4915999999998</v>
      </c>
      <c r="G887" s="758">
        <v>492.20249999999999</v>
      </c>
      <c r="H887" s="728" t="s">
        <v>1568</v>
      </c>
      <c r="I887" s="759">
        <v>222</v>
      </c>
      <c r="J887" s="728" t="s">
        <v>2874</v>
      </c>
      <c r="K887" s="760">
        <v>15</v>
      </c>
      <c r="L887" s="761" t="s">
        <v>1569</v>
      </c>
      <c r="M887" s="762"/>
      <c r="N887" s="2055">
        <f>'Spis treści'!$D$69/100</f>
        <v>0</v>
      </c>
      <c r="O887" s="150">
        <v>72230019</v>
      </c>
      <c r="P887" s="6">
        <v>15</v>
      </c>
    </row>
    <row r="888" spans="1:16">
      <c r="A888" s="754">
        <v>1654129820</v>
      </c>
      <c r="B888" s="758">
        <f>VLOOKUP($A888,'2.4. Druty wysokostopowe'!$A$4:$M$204,12,FALSE)</f>
        <v>131.05252000000002</v>
      </c>
      <c r="C888" s="758">
        <f>VLOOKUP($A888,'2.4. Druty wysokostopowe'!$A$4:$M$204,10,FALSE)</f>
        <v>1473.5853</v>
      </c>
      <c r="D888" s="758">
        <f>VLOOKUP($A888,'2.4. Druty wysokostopowe'!$A$4:$M$204,11,FALSE)</f>
        <v>492.20249999999999</v>
      </c>
      <c r="E888" s="758">
        <v>131.05252000000002</v>
      </c>
      <c r="F888" s="758">
        <v>1473.5853</v>
      </c>
      <c r="G888" s="758">
        <v>492.20249999999999</v>
      </c>
      <c r="H888" s="728" t="s">
        <v>1570</v>
      </c>
      <c r="I888" s="759">
        <v>222</v>
      </c>
      <c r="J888" s="728" t="s">
        <v>2874</v>
      </c>
      <c r="K888" s="760">
        <v>15</v>
      </c>
      <c r="L888" s="761" t="s">
        <v>1571</v>
      </c>
      <c r="M888" s="762"/>
      <c r="N888" s="2055">
        <f>'Spis treści'!$D$69/100</f>
        <v>0</v>
      </c>
      <c r="O888" s="150">
        <v>72230019</v>
      </c>
      <c r="P888" s="6">
        <v>15</v>
      </c>
    </row>
    <row r="889" spans="1:16">
      <c r="A889" s="754">
        <v>1670089820</v>
      </c>
      <c r="B889" s="758">
        <f>VLOOKUP($A889,'2.4. Druty wysokostopowe'!$A$4:$M$204,12,FALSE)</f>
        <v>152.31586000000001</v>
      </c>
      <c r="C889" s="758">
        <f>VLOOKUP($A889,'2.4. Druty wysokostopowe'!$A$4:$M$204,10,FALSE)</f>
        <v>1813.5413999999998</v>
      </c>
      <c r="D889" s="758">
        <f>VLOOKUP($A889,'2.4. Druty wysokostopowe'!$A$4:$M$204,11,FALSE)</f>
        <v>471.19650000000001</v>
      </c>
      <c r="E889" s="758">
        <v>152.31586000000001</v>
      </c>
      <c r="F889" s="758">
        <v>1813.5413999999998</v>
      </c>
      <c r="G889" s="758">
        <v>471.19650000000001</v>
      </c>
      <c r="H889" s="728" t="s">
        <v>2716</v>
      </c>
      <c r="I889" s="759">
        <v>222</v>
      </c>
      <c r="J889" s="728" t="s">
        <v>2874</v>
      </c>
      <c r="K889" s="760">
        <v>15</v>
      </c>
      <c r="L889" s="761" t="s">
        <v>2843</v>
      </c>
      <c r="M889" s="762"/>
      <c r="N889" s="2055">
        <f>'Spis treści'!$D$69/100</f>
        <v>0</v>
      </c>
      <c r="O889" s="150">
        <v>72230019</v>
      </c>
      <c r="P889" s="6">
        <v>15</v>
      </c>
    </row>
    <row r="890" spans="1:16">
      <c r="A890" s="754">
        <v>1670109820</v>
      </c>
      <c r="B890" s="758">
        <f>VLOOKUP($A890,'2.4. Druty wysokostopowe'!$A$4:$M$204,12,FALSE)</f>
        <v>151.67830000000001</v>
      </c>
      <c r="C890" s="758">
        <f>VLOOKUP($A890,'2.4. Druty wysokostopowe'!$A$4:$M$204,10,FALSE)</f>
        <v>1803.9780000000001</v>
      </c>
      <c r="D890" s="758">
        <f>VLOOKUP($A890,'2.4. Druty wysokostopowe'!$A$4:$M$204,11,FALSE)</f>
        <v>471.19650000000001</v>
      </c>
      <c r="E890" s="758">
        <v>151.67830000000001</v>
      </c>
      <c r="F890" s="758">
        <v>1803.9780000000001</v>
      </c>
      <c r="G890" s="758">
        <v>471.19650000000001</v>
      </c>
      <c r="H890" s="728" t="s">
        <v>1572</v>
      </c>
      <c r="I890" s="759">
        <v>222</v>
      </c>
      <c r="J890" s="728" t="s">
        <v>2874</v>
      </c>
      <c r="K890" s="760">
        <v>15</v>
      </c>
      <c r="L890" s="761" t="s">
        <v>1573</v>
      </c>
      <c r="M890" s="762"/>
      <c r="N890" s="2055">
        <f>'Spis treści'!$D$69/100</f>
        <v>0</v>
      </c>
      <c r="O890" s="150">
        <v>72230019</v>
      </c>
      <c r="P890" s="6">
        <v>15</v>
      </c>
    </row>
    <row r="891" spans="1:16">
      <c r="A891" s="754">
        <v>1670129820</v>
      </c>
      <c r="B891" s="758">
        <f>VLOOKUP($A891,'2.4. Druty wysokostopowe'!$A$4:$M$204,12,FALSE)</f>
        <v>152.31586000000001</v>
      </c>
      <c r="C891" s="758">
        <f>VLOOKUP($A891,'2.4. Druty wysokostopowe'!$A$4:$M$204,10,FALSE)</f>
        <v>1813.5413999999998</v>
      </c>
      <c r="D891" s="758">
        <f>VLOOKUP($A891,'2.4. Druty wysokostopowe'!$A$4:$M$204,11,FALSE)</f>
        <v>471.19650000000001</v>
      </c>
      <c r="E891" s="758">
        <v>152.31586000000001</v>
      </c>
      <c r="F891" s="758">
        <v>1813.5413999999998</v>
      </c>
      <c r="G891" s="758">
        <v>471.19650000000001</v>
      </c>
      <c r="H891" s="728" t="s">
        <v>1574</v>
      </c>
      <c r="I891" s="759">
        <v>222</v>
      </c>
      <c r="J891" s="728" t="s">
        <v>2874</v>
      </c>
      <c r="K891" s="760">
        <v>15</v>
      </c>
      <c r="L891" s="761" t="s">
        <v>1575</v>
      </c>
      <c r="M891" s="762"/>
      <c r="N891" s="2055">
        <f>'Spis treści'!$D$69/100</f>
        <v>0</v>
      </c>
      <c r="O891" s="150">
        <v>72230019</v>
      </c>
      <c r="P891" s="6">
        <v>15</v>
      </c>
    </row>
    <row r="892" spans="1:16">
      <c r="A892" s="754">
        <v>1675109820</v>
      </c>
      <c r="B892" s="758">
        <f>VLOOKUP($A892,'2.4. Druty wysokostopowe'!$A$4:$M$204,12,FALSE)</f>
        <v>132.31392</v>
      </c>
      <c r="C892" s="758">
        <f>VLOOKUP($A892,'2.4. Druty wysokostopowe'!$A$4:$M$204,10,FALSE)</f>
        <v>1657.0817999999999</v>
      </c>
      <c r="D892" s="758">
        <f>VLOOKUP($A892,'2.4. Druty wysokostopowe'!$A$4:$M$204,11,FALSE)</f>
        <v>327.62700000000001</v>
      </c>
      <c r="E892" s="758">
        <v>132.31392</v>
      </c>
      <c r="F892" s="758">
        <v>1657.0817999999999</v>
      </c>
      <c r="G892" s="758">
        <v>327.62700000000001</v>
      </c>
      <c r="H892" s="728" t="s">
        <v>1576</v>
      </c>
      <c r="I892" s="759">
        <v>222</v>
      </c>
      <c r="J892" s="728" t="s">
        <v>2874</v>
      </c>
      <c r="K892" s="760">
        <v>15</v>
      </c>
      <c r="L892" s="761" t="s">
        <v>1577</v>
      </c>
      <c r="M892" s="762"/>
      <c r="N892" s="2055">
        <f>'Spis treści'!$D$69/100</f>
        <v>0</v>
      </c>
      <c r="O892" s="150">
        <v>72230019</v>
      </c>
      <c r="P892" s="6">
        <v>15</v>
      </c>
    </row>
    <row r="893" spans="1:16">
      <c r="A893" s="754">
        <v>1675129820</v>
      </c>
      <c r="B893" s="758">
        <f>VLOOKUP($A893,'2.4. Druty wysokostopowe'!$A$4:$M$204,12,FALSE)</f>
        <v>128.55719999999999</v>
      </c>
      <c r="C893" s="758">
        <f>VLOOKUP($A893,'2.4. Druty wysokostopowe'!$A$4:$M$204,10,FALSE)</f>
        <v>1600.731</v>
      </c>
      <c r="D893" s="758">
        <f>VLOOKUP($A893,'2.4. Druty wysokostopowe'!$A$4:$M$204,11,FALSE)</f>
        <v>327.62700000000001</v>
      </c>
      <c r="E893" s="758">
        <v>128.55719999999999</v>
      </c>
      <c r="F893" s="758">
        <v>1600.731</v>
      </c>
      <c r="G893" s="758">
        <v>327.62700000000001</v>
      </c>
      <c r="H893" s="728" t="s">
        <v>1578</v>
      </c>
      <c r="I893" s="759">
        <v>222</v>
      </c>
      <c r="J893" s="728" t="s">
        <v>2874</v>
      </c>
      <c r="K893" s="760">
        <v>15</v>
      </c>
      <c r="L893" s="761" t="s">
        <v>1579</v>
      </c>
      <c r="M893" s="762"/>
      <c r="N893" s="2055">
        <f>'Spis treści'!$D$69/100</f>
        <v>0</v>
      </c>
      <c r="O893" s="150">
        <v>72230019</v>
      </c>
      <c r="P893" s="6">
        <v>15</v>
      </c>
    </row>
    <row r="894" spans="1:16">
      <c r="A894" s="754">
        <v>1676109320</v>
      </c>
      <c r="B894" s="758">
        <f>VLOOKUP($A894,'2.4. Druty wysokostopowe'!$A$4:$M$204,12,FALSE)</f>
        <v>48.176358800000003</v>
      </c>
      <c r="C894" s="758">
        <f>VLOOKUP($A894,'2.4. Druty wysokostopowe'!$A$4:$M$204,10,FALSE)</f>
        <v>10483.1397</v>
      </c>
      <c r="D894" s="758">
        <f>VLOOKUP($A894,'2.4. Druty wysokostopowe'!$A$4:$M$204,11,FALSE)</f>
        <v>1560.95</v>
      </c>
      <c r="E894" s="758">
        <v>48.176358800000003</v>
      </c>
      <c r="F894" s="758">
        <v>10483.1397</v>
      </c>
      <c r="G894" s="758">
        <v>1560.95</v>
      </c>
      <c r="H894" s="728" t="s">
        <v>1580</v>
      </c>
      <c r="I894" s="759">
        <v>222</v>
      </c>
      <c r="J894" s="728" t="s">
        <v>2874</v>
      </c>
      <c r="K894" s="760">
        <v>250</v>
      </c>
      <c r="L894" s="761" t="s">
        <v>1581</v>
      </c>
      <c r="M894" s="762"/>
      <c r="N894" s="2055">
        <f>'Spis treści'!$D$69/100</f>
        <v>0</v>
      </c>
      <c r="O894" s="150">
        <v>72230099</v>
      </c>
      <c r="P894" s="6">
        <v>250</v>
      </c>
    </row>
    <row r="895" spans="1:16">
      <c r="A895" s="754">
        <v>1676109820</v>
      </c>
      <c r="B895" s="758">
        <f>VLOOKUP($A895,'2.4. Druty wysokostopowe'!$A$4:$M$204,12,FALSE)</f>
        <v>43.758200000000002</v>
      </c>
      <c r="C895" s="758">
        <f>VLOOKUP($A895,'2.4. Druty wysokostopowe'!$A$4:$M$204,10,FALSE)</f>
        <v>562.71600000000001</v>
      </c>
      <c r="D895" s="758">
        <f>VLOOKUP($A895,'2.4. Druty wysokostopowe'!$A$4:$M$204,11,FALSE)</f>
        <v>93.657000000000011</v>
      </c>
      <c r="E895" s="758">
        <v>43.758200000000002</v>
      </c>
      <c r="F895" s="758">
        <v>562.71600000000001</v>
      </c>
      <c r="G895" s="758">
        <v>93.657000000000011</v>
      </c>
      <c r="H895" s="728" t="s">
        <v>1582</v>
      </c>
      <c r="I895" s="759">
        <v>222</v>
      </c>
      <c r="J895" s="728" t="s">
        <v>2874</v>
      </c>
      <c r="K895" s="760">
        <v>15</v>
      </c>
      <c r="L895" s="761" t="s">
        <v>1583</v>
      </c>
      <c r="M895" s="762"/>
      <c r="N895" s="2055">
        <f>'Spis treści'!$D$69/100</f>
        <v>0</v>
      </c>
      <c r="O895" s="150">
        <v>72230099</v>
      </c>
      <c r="P895" s="6">
        <v>15</v>
      </c>
    </row>
    <row r="896" spans="1:16">
      <c r="A896" s="754">
        <v>1676129320</v>
      </c>
      <c r="B896" s="758">
        <f>VLOOKUP($A896,'2.4. Druty wysokostopowe'!$A$4:$M$204,12,FALSE)</f>
        <v>41.673999200000004</v>
      </c>
      <c r="C896" s="758">
        <f>VLOOKUP($A896,'2.4. Druty wysokostopowe'!$A$4:$M$204,10,FALSE)</f>
        <v>8857.5498000000007</v>
      </c>
      <c r="D896" s="758">
        <f>VLOOKUP($A896,'2.4. Druty wysokostopowe'!$A$4:$M$204,11,FALSE)</f>
        <v>1560.95</v>
      </c>
      <c r="E896" s="758">
        <v>41.673999200000004</v>
      </c>
      <c r="F896" s="758">
        <v>8857.5498000000007</v>
      </c>
      <c r="G896" s="758">
        <v>1560.95</v>
      </c>
      <c r="H896" s="728" t="s">
        <v>2762</v>
      </c>
      <c r="I896" s="759">
        <v>222</v>
      </c>
      <c r="J896" s="728" t="s">
        <v>2874</v>
      </c>
      <c r="K896" s="760">
        <v>250</v>
      </c>
      <c r="L896" s="761" t="s">
        <v>2844</v>
      </c>
      <c r="M896" s="762"/>
      <c r="N896" s="2055">
        <f>'Spis treści'!$D$69/100</f>
        <v>0</v>
      </c>
      <c r="O896" s="150">
        <v>72230099</v>
      </c>
      <c r="P896" s="6">
        <v>250</v>
      </c>
    </row>
    <row r="897" spans="1:16">
      <c r="A897" s="754">
        <v>1676129820</v>
      </c>
      <c r="B897" s="758">
        <f>VLOOKUP($A897,'2.4. Druty wysokostopowe'!$A$4:$M$204,12,FALSE)</f>
        <v>45.637219999999999</v>
      </c>
      <c r="C897" s="758">
        <f>VLOOKUP($A897,'2.4. Druty wysokostopowe'!$A$4:$M$204,10,FALSE)</f>
        <v>590.90129999999999</v>
      </c>
      <c r="D897" s="758">
        <f>VLOOKUP($A897,'2.4. Druty wysokostopowe'!$A$4:$M$204,11,FALSE)</f>
        <v>93.657000000000011</v>
      </c>
      <c r="E897" s="758">
        <v>45.637219999999999</v>
      </c>
      <c r="F897" s="758">
        <v>590.90129999999999</v>
      </c>
      <c r="G897" s="758">
        <v>93.657000000000011</v>
      </c>
      <c r="H897" s="728" t="s">
        <v>1584</v>
      </c>
      <c r="I897" s="759">
        <v>222</v>
      </c>
      <c r="J897" s="728" t="s">
        <v>2875</v>
      </c>
      <c r="K897" s="760">
        <v>840</v>
      </c>
      <c r="L897" s="761" t="s">
        <v>1585</v>
      </c>
      <c r="M897" s="762"/>
      <c r="N897" s="2055">
        <f>'Spis treści'!$D$69/100</f>
        <v>0</v>
      </c>
      <c r="O897" s="150">
        <v>72230099</v>
      </c>
      <c r="P897" s="6">
        <v>15</v>
      </c>
    </row>
    <row r="898" spans="1:16">
      <c r="A898" s="754">
        <v>1678109820</v>
      </c>
      <c r="B898" s="758">
        <f>VLOOKUP($A898,'2.4. Druty wysokostopowe'!$A$4:$M$204,12,FALSE)</f>
        <v>53.715619999999994</v>
      </c>
      <c r="C898" s="758">
        <f>VLOOKUP($A898,'2.4. Druty wysokostopowe'!$A$4:$M$204,10,FALSE)</f>
        <v>712.07729999999992</v>
      </c>
      <c r="D898" s="758">
        <f>VLOOKUP($A898,'2.4. Druty wysokostopowe'!$A$4:$M$204,11,FALSE)</f>
        <v>93.657000000000011</v>
      </c>
      <c r="E898" s="758">
        <v>53.715619999999994</v>
      </c>
      <c r="F898" s="758">
        <v>712.07729999999992</v>
      </c>
      <c r="G898" s="758">
        <v>93.657000000000011</v>
      </c>
      <c r="H898" s="728" t="s">
        <v>4631</v>
      </c>
      <c r="I898" s="759">
        <v>222</v>
      </c>
      <c r="J898" s="728" t="s">
        <v>2874</v>
      </c>
      <c r="K898" s="760">
        <v>15</v>
      </c>
      <c r="L898" s="761" t="s">
        <v>4634</v>
      </c>
      <c r="M898" s="762"/>
      <c r="N898" s="2055">
        <f>'Spis treści'!$D$69/100</f>
        <v>0</v>
      </c>
      <c r="O898" s="150">
        <v>72230099</v>
      </c>
      <c r="P898" s="6">
        <v>15</v>
      </c>
    </row>
    <row r="899" spans="1:16">
      <c r="A899" s="754">
        <v>1678109320</v>
      </c>
      <c r="B899" s="758">
        <f>VLOOKUP($A899,'2.4. Druty wysokostopowe'!$A$4:$M$204,12,FALSE)</f>
        <v>53.013815600000001</v>
      </c>
      <c r="C899" s="758">
        <f>VLOOKUP($A899,'2.4. Druty wysokostopowe'!$A$4:$M$204,10,FALSE)</f>
        <v>11692.5039</v>
      </c>
      <c r="D899" s="758">
        <f>VLOOKUP($A899,'2.4. Druty wysokostopowe'!$A$4:$M$204,11,FALSE)</f>
        <v>1560.95</v>
      </c>
      <c r="E899" s="758">
        <v>53.013815600000001</v>
      </c>
      <c r="F899" s="758">
        <v>11692.5039</v>
      </c>
      <c r="G899" s="758">
        <v>1560.95</v>
      </c>
      <c r="H899" s="728" t="s">
        <v>4632</v>
      </c>
      <c r="I899" s="759">
        <v>222</v>
      </c>
      <c r="J899" s="728" t="s">
        <v>2874</v>
      </c>
      <c r="K899" s="760">
        <v>250</v>
      </c>
      <c r="L899" s="761" t="s">
        <v>4633</v>
      </c>
      <c r="M899" s="762"/>
      <c r="N899" s="2055">
        <f>'Spis treści'!$D$69/100</f>
        <v>0</v>
      </c>
      <c r="O899" s="150">
        <v>72230099</v>
      </c>
      <c r="P899" s="6">
        <v>250</v>
      </c>
    </row>
    <row r="900" spans="1:16">
      <c r="A900" s="754">
        <v>1679129820</v>
      </c>
      <c r="B900" s="758">
        <f>VLOOKUP($A900,'2.4. Druty wysokostopowe'!$A$4:$M$204,12,FALSE)</f>
        <v>83.448179999999994</v>
      </c>
      <c r="C900" s="758">
        <f>VLOOKUP($A900,'2.4. Druty wysokostopowe'!$A$4:$M$204,10,FALSE)</f>
        <v>1063.7846999999999</v>
      </c>
      <c r="D900" s="758">
        <f>VLOOKUP($A900,'2.4. Druty wysokostopowe'!$A$4:$M$204,11,FALSE)</f>
        <v>187.93799999999999</v>
      </c>
      <c r="E900" s="758">
        <v>83.448179999999994</v>
      </c>
      <c r="F900" s="758">
        <v>1063.7846999999999</v>
      </c>
      <c r="G900" s="758">
        <v>187.93799999999999</v>
      </c>
      <c r="H900" s="728" t="s">
        <v>4073</v>
      </c>
      <c r="I900" s="759">
        <v>222</v>
      </c>
      <c r="J900" s="728" t="s">
        <v>2874</v>
      </c>
      <c r="K900" s="760">
        <v>15</v>
      </c>
      <c r="L900" s="761" t="s">
        <v>4074</v>
      </c>
      <c r="M900" s="762"/>
      <c r="N900" s="2055">
        <f>'Spis treści'!$D$69/100</f>
        <v>0</v>
      </c>
      <c r="O900" s="150">
        <v>72230019</v>
      </c>
      <c r="P900" s="6">
        <v>15</v>
      </c>
    </row>
    <row r="901" spans="1:16">
      <c r="A901" s="754">
        <v>1684109820</v>
      </c>
      <c r="B901" s="758">
        <f>VLOOKUP($A901,'2.4. Druty wysokostopowe'!$A$4:$M$204,12,FALSE)</f>
        <v>73.727119999999999</v>
      </c>
      <c r="C901" s="758">
        <f>VLOOKUP($A901,'2.4. Druty wysokostopowe'!$A$4:$M$204,10,FALSE)</f>
        <v>859.04280000000006</v>
      </c>
      <c r="D901" s="758">
        <f>VLOOKUP($A901,'2.4. Druty wysokostopowe'!$A$4:$M$204,11,FALSE)</f>
        <v>246.86399999999998</v>
      </c>
      <c r="E901" s="758">
        <v>73.727119999999999</v>
      </c>
      <c r="F901" s="758">
        <v>859.04280000000006</v>
      </c>
      <c r="G901" s="758">
        <v>246.86399999999998</v>
      </c>
      <c r="H901" s="728" t="s">
        <v>5273</v>
      </c>
      <c r="I901" s="759">
        <v>222</v>
      </c>
      <c r="J901" s="728" t="s">
        <v>2875</v>
      </c>
      <c r="K901" s="760">
        <v>840</v>
      </c>
      <c r="L901" s="761" t="s">
        <v>5275</v>
      </c>
      <c r="M901" s="762"/>
      <c r="N901" s="2055">
        <f>'Spis treści'!$D$69/100</f>
        <v>0</v>
      </c>
      <c r="O901" s="150">
        <v>72230019</v>
      </c>
      <c r="P901" s="6">
        <v>15</v>
      </c>
    </row>
    <row r="902" spans="1:16">
      <c r="A902" s="754">
        <v>1684109320</v>
      </c>
      <c r="B902" s="758">
        <f>VLOOKUP($A902,'2.4. Druty wysokostopowe'!$A$4:$M$204,12,FALSE)</f>
        <v>72.963433999999992</v>
      </c>
      <c r="C902" s="758">
        <f>VLOOKUP($A902,'2.4. Druty wysokostopowe'!$A$4:$M$204,10,FALSE)</f>
        <v>14126.458499999999</v>
      </c>
      <c r="D902" s="758">
        <f>VLOOKUP($A902,'2.4. Druty wysokostopowe'!$A$4:$M$204,11,FALSE)</f>
        <v>4114.3999999999996</v>
      </c>
      <c r="E902" s="758">
        <v>72.963433999999992</v>
      </c>
      <c r="F902" s="758">
        <v>14126.458499999999</v>
      </c>
      <c r="G902" s="758">
        <v>4114.3999999999996</v>
      </c>
      <c r="H902" s="728" t="s">
        <v>5274</v>
      </c>
      <c r="I902" s="759">
        <v>222</v>
      </c>
      <c r="J902" s="728" t="s">
        <v>2876</v>
      </c>
      <c r="K902" s="760">
        <v>500</v>
      </c>
      <c r="L902" s="761" t="s">
        <v>5276</v>
      </c>
      <c r="M902" s="762"/>
      <c r="N902" s="2055">
        <f>'Spis treści'!$D$69/100</f>
        <v>0</v>
      </c>
      <c r="O902" s="150">
        <v>72230019</v>
      </c>
      <c r="P902" s="6">
        <v>250</v>
      </c>
    </row>
    <row r="903" spans="1:16">
      <c r="A903" s="754">
        <v>1686089820</v>
      </c>
      <c r="B903" s="758">
        <f>VLOOKUP($A903,'2.4. Druty wysokostopowe'!$A$4:$M$204,12,FALSE)</f>
        <v>130.7372</v>
      </c>
      <c r="C903" s="758">
        <f>VLOOKUP($A903,'2.4. Druty wysokostopowe'!$A$4:$M$204,10,FALSE)</f>
        <v>1545.7365</v>
      </c>
      <c r="D903" s="758">
        <f>VLOOKUP($A903,'2.4. Druty wysokostopowe'!$A$4:$M$204,11,FALSE)</f>
        <v>415.32149999999996</v>
      </c>
      <c r="E903" s="758">
        <v>130.7372</v>
      </c>
      <c r="F903" s="758">
        <v>1545.7365</v>
      </c>
      <c r="G903" s="758">
        <v>415.32149999999996</v>
      </c>
      <c r="H903" s="728" t="s">
        <v>3874</v>
      </c>
      <c r="I903" s="759">
        <v>222</v>
      </c>
      <c r="J903" s="728" t="s">
        <v>2874</v>
      </c>
      <c r="K903" s="760">
        <v>15</v>
      </c>
      <c r="L903" s="761" t="s">
        <v>3875</v>
      </c>
      <c r="M903" s="762"/>
      <c r="N903" s="2055">
        <f>'Spis treści'!$D$69/100</f>
        <v>0</v>
      </c>
      <c r="O903" s="150">
        <v>72230019</v>
      </c>
      <c r="P903" s="6">
        <v>15</v>
      </c>
    </row>
    <row r="904" spans="1:16">
      <c r="A904" s="754">
        <v>1686109820</v>
      </c>
      <c r="B904" s="758">
        <f>VLOOKUP($A904,'2.4. Druty wysokostopowe'!$A$4:$M$204,12,FALSE)</f>
        <v>126.87685999999999</v>
      </c>
      <c r="C904" s="758">
        <f>VLOOKUP($A904,'2.4. Druty wysokostopowe'!$A$4:$M$204,10,FALSE)</f>
        <v>1487.8313999999998</v>
      </c>
      <c r="D904" s="758">
        <f>VLOOKUP($A904,'2.4. Druty wysokostopowe'!$A$4:$M$204,11,FALSE)</f>
        <v>415.32149999999996</v>
      </c>
      <c r="E904" s="758">
        <v>126.87685999999999</v>
      </c>
      <c r="F904" s="758">
        <v>1487.8313999999998</v>
      </c>
      <c r="G904" s="758">
        <v>415.32149999999996</v>
      </c>
      <c r="H904" s="728" t="s">
        <v>1586</v>
      </c>
      <c r="I904" s="759">
        <v>222</v>
      </c>
      <c r="J904" s="728" t="s">
        <v>2874</v>
      </c>
      <c r="K904" s="760">
        <v>15</v>
      </c>
      <c r="L904" s="761" t="s">
        <v>1587</v>
      </c>
      <c r="M904" s="762"/>
      <c r="N904" s="2055">
        <f>'Spis treści'!$D$69/100</f>
        <v>0</v>
      </c>
      <c r="O904" s="150">
        <v>72230019</v>
      </c>
      <c r="P904" s="6">
        <v>15</v>
      </c>
    </row>
    <row r="905" spans="1:16">
      <c r="A905" s="754">
        <v>1686109320</v>
      </c>
      <c r="B905" s="758">
        <f>VLOOKUP($A905,'2.4. Druty wysokostopowe'!$A$4:$M$204,12,FALSE)</f>
        <v>125.87380520000001</v>
      </c>
      <c r="C905" s="758">
        <f>VLOOKUP($A905,'2.4. Druty wysokostopowe'!$A$4:$M$204,10,FALSE)</f>
        <v>24546.426299999999</v>
      </c>
      <c r="D905" s="758">
        <f>VLOOKUP($A905,'2.4. Druty wysokostopowe'!$A$4:$M$204,11,FALSE)</f>
        <v>6922.0249999999996</v>
      </c>
      <c r="E905" s="758">
        <v>125.87380520000001</v>
      </c>
      <c r="F905" s="758">
        <v>24546.426299999999</v>
      </c>
      <c r="G905" s="758">
        <v>6922.0249999999996</v>
      </c>
      <c r="H905" s="728" t="s">
        <v>5212</v>
      </c>
      <c r="I905" s="759">
        <v>222</v>
      </c>
      <c r="J905" s="728" t="s">
        <v>2876</v>
      </c>
      <c r="K905" s="760">
        <v>250</v>
      </c>
      <c r="L905" s="1363" t="s">
        <v>5213</v>
      </c>
      <c r="M905" s="762"/>
      <c r="N905" s="2055">
        <f>'Spis treści'!$D$69/100</f>
        <v>0</v>
      </c>
      <c r="O905" s="150">
        <v>72230019</v>
      </c>
      <c r="P905" s="6">
        <v>250</v>
      </c>
    </row>
    <row r="906" spans="1:16">
      <c r="A906" s="754">
        <v>1686129320</v>
      </c>
      <c r="B906" s="758">
        <f>VLOOKUP($A906,'2.4. Druty wysokostopowe'!$A$4:$M$204,12,FALSE)</f>
        <v>124.71590119999999</v>
      </c>
      <c r="C906" s="758">
        <f>VLOOKUP($A906,'2.4. Druty wysokostopowe'!$A$4:$M$204,10,FALSE)</f>
        <v>24256.9503</v>
      </c>
      <c r="D906" s="758">
        <f>VLOOKUP($A906,'2.4. Druty wysokostopowe'!$A$4:$M$204,11,FALSE)</f>
        <v>6922.0249999999996</v>
      </c>
      <c r="E906" s="758">
        <v>124.71590119999999</v>
      </c>
      <c r="F906" s="758">
        <v>24256.9503</v>
      </c>
      <c r="G906" s="758">
        <v>6922.0249999999996</v>
      </c>
      <c r="H906" s="728" t="s">
        <v>4714</v>
      </c>
      <c r="I906" s="759">
        <v>222</v>
      </c>
      <c r="J906" s="728" t="s">
        <v>2875</v>
      </c>
      <c r="K906" s="760">
        <v>500</v>
      </c>
      <c r="L906" s="761" t="s">
        <v>4715</v>
      </c>
      <c r="M906" s="762"/>
      <c r="N906" s="2055">
        <f>'Spis treści'!$D$69/100</f>
        <v>0</v>
      </c>
      <c r="O906" s="150">
        <v>72230019</v>
      </c>
      <c r="P906" s="6">
        <v>250</v>
      </c>
    </row>
    <row r="907" spans="1:16">
      <c r="A907" s="754">
        <v>1686129820</v>
      </c>
      <c r="B907" s="758">
        <f>VLOOKUP($A907,'2.4. Druty wysokostopowe'!$A$4:$M$204,12,FALSE)</f>
        <v>125.41100000000002</v>
      </c>
      <c r="C907" s="758">
        <f>VLOOKUP($A907,'2.4. Druty wysokostopowe'!$A$4:$M$204,10,FALSE)</f>
        <v>1465.8435000000002</v>
      </c>
      <c r="D907" s="758">
        <f>VLOOKUP($A907,'2.4. Druty wysokostopowe'!$A$4:$M$204,11,FALSE)</f>
        <v>415.32149999999996</v>
      </c>
      <c r="E907" s="758">
        <v>125.41100000000002</v>
      </c>
      <c r="F907" s="758">
        <v>1465.8435000000002</v>
      </c>
      <c r="G907" s="758">
        <v>415.32149999999996</v>
      </c>
      <c r="H907" s="728" t="s">
        <v>1588</v>
      </c>
      <c r="I907" s="759">
        <v>222</v>
      </c>
      <c r="J907" s="728" t="s">
        <v>2874</v>
      </c>
      <c r="K907" s="760">
        <v>15</v>
      </c>
      <c r="L907" s="761" t="s">
        <v>1589</v>
      </c>
      <c r="M907" s="762"/>
      <c r="N907" s="2055">
        <f>'Spis treści'!$D$69/100</f>
        <v>0</v>
      </c>
      <c r="O907" s="150">
        <v>72230019</v>
      </c>
      <c r="P907" s="6">
        <v>15</v>
      </c>
    </row>
    <row r="908" spans="1:16">
      <c r="A908" s="754">
        <v>1688109820</v>
      </c>
      <c r="B908" s="758">
        <f>VLOOKUP($A908,'2.4. Druty wysokostopowe'!$A$4:$M$204,12,FALSE)</f>
        <v>509.37137999999993</v>
      </c>
      <c r="C908" s="758">
        <f>VLOOKUP($A908,'2.4. Druty wysokostopowe'!$A$4:$M$204,10,FALSE)</f>
        <v>7164.6596999999992</v>
      </c>
      <c r="D908" s="758">
        <f>VLOOKUP($A908,'2.4. Druty wysokostopowe'!$A$4:$M$204,11,FALSE)</f>
        <v>475.911</v>
      </c>
      <c r="E908" s="758">
        <v>509.37137999999993</v>
      </c>
      <c r="F908" s="758">
        <v>7164.6596999999992</v>
      </c>
      <c r="G908" s="758">
        <v>475.911</v>
      </c>
      <c r="H908" s="728" t="s">
        <v>1590</v>
      </c>
      <c r="I908" s="759">
        <v>222</v>
      </c>
      <c r="J908" s="728" t="s">
        <v>2876</v>
      </c>
      <c r="K908" s="760">
        <v>15</v>
      </c>
      <c r="L908" s="761" t="s">
        <v>1591</v>
      </c>
      <c r="M908" s="762"/>
      <c r="N908" s="2055">
        <f>'Spis treści'!$D$69/100</f>
        <v>0</v>
      </c>
      <c r="O908" s="150">
        <v>72230019</v>
      </c>
      <c r="P908" s="6">
        <v>15</v>
      </c>
    </row>
    <row r="909" spans="1:16">
      <c r="A909" s="754">
        <v>1688129820</v>
      </c>
      <c r="B909" s="758">
        <f>VLOOKUP($A909,'2.4. Druty wysokostopowe'!$A$4:$M$204,12,FALSE)</f>
        <v>504.21084000000002</v>
      </c>
      <c r="C909" s="758">
        <f>VLOOKUP($A909,'2.4. Druty wysokostopowe'!$A$4:$M$204,10,FALSE)</f>
        <v>7087.2516000000005</v>
      </c>
      <c r="D909" s="758">
        <f>VLOOKUP($A909,'2.4. Druty wysokostopowe'!$A$4:$M$204,11,FALSE)</f>
        <v>475.911</v>
      </c>
      <c r="E909" s="758">
        <v>504.21084000000002</v>
      </c>
      <c r="F909" s="758">
        <v>7087.2516000000005</v>
      </c>
      <c r="G909" s="758">
        <v>475.911</v>
      </c>
      <c r="H909" s="728" t="s">
        <v>1592</v>
      </c>
      <c r="I909" s="759">
        <v>222</v>
      </c>
      <c r="J909" s="728" t="s">
        <v>2874</v>
      </c>
      <c r="K909" s="760">
        <v>15</v>
      </c>
      <c r="L909" s="761" t="s">
        <v>1593</v>
      </c>
      <c r="M909" s="762"/>
      <c r="N909" s="2055">
        <f>'Spis treści'!$D$69/100</f>
        <v>0</v>
      </c>
      <c r="O909" s="150">
        <v>72230019</v>
      </c>
      <c r="P909" s="6">
        <v>15</v>
      </c>
    </row>
    <row r="910" spans="1:16">
      <c r="A910" s="754">
        <v>1695089820</v>
      </c>
      <c r="B910" s="758">
        <f>VLOOKUP($A910,'2.4. Druty wysokostopowe'!$A$4:$M$204,12,FALSE)</f>
        <v>67.890859999999989</v>
      </c>
      <c r="C910" s="758">
        <f>VLOOKUP($A910,'2.4. Druty wysokostopowe'!$A$4:$M$204,10,FALSE)</f>
        <v>763.59689999999989</v>
      </c>
      <c r="D910" s="758">
        <f>VLOOKUP($A910,'2.4. Druty wysokostopowe'!$A$4:$M$204,11,FALSE)</f>
        <v>254.76600000000002</v>
      </c>
      <c r="E910" s="758">
        <v>67.890859999999989</v>
      </c>
      <c r="F910" s="758">
        <v>763.59689999999989</v>
      </c>
      <c r="G910" s="758">
        <v>254.76600000000002</v>
      </c>
      <c r="H910" s="728" t="s">
        <v>1594</v>
      </c>
      <c r="I910" s="759">
        <v>222</v>
      </c>
      <c r="J910" s="728" t="s">
        <v>2874</v>
      </c>
      <c r="K910" s="760">
        <v>15</v>
      </c>
      <c r="L910" s="761" t="s">
        <v>1595</v>
      </c>
      <c r="M910" s="762"/>
      <c r="N910" s="2055">
        <f>'Spis treści'!$D$69/100</f>
        <v>0</v>
      </c>
      <c r="O910" s="150">
        <v>72230019</v>
      </c>
      <c r="P910" s="6">
        <v>15</v>
      </c>
    </row>
    <row r="911" spans="1:16">
      <c r="A911" s="754">
        <v>1695109320</v>
      </c>
      <c r="B911" s="758">
        <f>VLOOKUP($A911,'2.4. Druty wysokostopowe'!$A$4:$M$204,12,FALSE)</f>
        <v>64.225140800000005</v>
      </c>
      <c r="C911" s="758">
        <f>VLOOKUP($A911,'2.4. Druty wysokostopowe'!$A$4:$M$204,10,FALSE)</f>
        <v>11810.1852</v>
      </c>
      <c r="D911" s="758">
        <f>VLOOKUP($A911,'2.4. Druty wysokostopowe'!$A$4:$M$204,11,FALSE)</f>
        <v>4246.1000000000004</v>
      </c>
      <c r="E911" s="758">
        <v>64.225140800000005</v>
      </c>
      <c r="F911" s="758">
        <v>11810.1852</v>
      </c>
      <c r="G911" s="758">
        <v>4246.1000000000004</v>
      </c>
      <c r="H911" s="728" t="s">
        <v>1596</v>
      </c>
      <c r="I911" s="759">
        <v>222</v>
      </c>
      <c r="J911" s="728" t="s">
        <v>2874</v>
      </c>
      <c r="K911" s="760">
        <v>250</v>
      </c>
      <c r="L911" s="761" t="s">
        <v>1597</v>
      </c>
      <c r="M911" s="762"/>
      <c r="N911" s="2055">
        <f>'Spis treści'!$D$69/100</f>
        <v>0</v>
      </c>
      <c r="O911" s="150">
        <v>72230019</v>
      </c>
      <c r="P911" s="6">
        <v>250</v>
      </c>
    </row>
    <row r="912" spans="1:16">
      <c r="A912" s="754">
        <v>1695109820</v>
      </c>
      <c r="B912" s="758">
        <f>VLOOKUP($A912,'2.4. Druty wysokostopowe'!$A$4:$M$204,12,FALSE)</f>
        <v>63.408140000000003</v>
      </c>
      <c r="C912" s="758">
        <f>VLOOKUP($A912,'2.4. Druty wysokostopowe'!$A$4:$M$204,10,FALSE)</f>
        <v>696.35609999999997</v>
      </c>
      <c r="D912" s="758">
        <f>VLOOKUP($A912,'2.4. Druty wysokostopowe'!$A$4:$M$204,11,FALSE)</f>
        <v>254.76600000000002</v>
      </c>
      <c r="E912" s="758">
        <v>63.408140000000003</v>
      </c>
      <c r="F912" s="758">
        <v>696.35609999999997</v>
      </c>
      <c r="G912" s="758">
        <v>254.76600000000002</v>
      </c>
      <c r="H912" s="728" t="s">
        <v>1598</v>
      </c>
      <c r="I912" s="759">
        <v>222</v>
      </c>
      <c r="J912" s="728" t="s">
        <v>2874</v>
      </c>
      <c r="K912" s="760">
        <v>15</v>
      </c>
      <c r="L912" s="761" t="s">
        <v>1599</v>
      </c>
      <c r="M912" s="762"/>
      <c r="N912" s="2055">
        <f>'Spis treści'!$D$69/100</f>
        <v>0</v>
      </c>
      <c r="O912" s="150">
        <v>72230019</v>
      </c>
      <c r="P912" s="6">
        <v>15</v>
      </c>
    </row>
    <row r="913" spans="1:16">
      <c r="A913" s="754">
        <v>1695129320</v>
      </c>
      <c r="B913" s="758">
        <f>VLOOKUP($A913,'2.4. Druty wysokostopowe'!$A$4:$M$204,12,FALSE)</f>
        <v>63.110638400000006</v>
      </c>
      <c r="C913" s="758">
        <f>VLOOKUP($A913,'2.4. Druty wysokostopowe'!$A$4:$M$204,10,FALSE)</f>
        <v>11531.559600000001</v>
      </c>
      <c r="D913" s="758">
        <f>VLOOKUP($A913,'2.4. Druty wysokostopowe'!$A$4:$M$204,11,FALSE)</f>
        <v>4246.1000000000004</v>
      </c>
      <c r="E913" s="758">
        <v>63.110638400000006</v>
      </c>
      <c r="F913" s="758">
        <v>11531.559600000001</v>
      </c>
      <c r="G913" s="758">
        <v>4246.1000000000004</v>
      </c>
      <c r="H913" s="728" t="s">
        <v>1600</v>
      </c>
      <c r="I913" s="759">
        <v>222</v>
      </c>
      <c r="J913" s="728" t="s">
        <v>2874</v>
      </c>
      <c r="K913" s="760">
        <v>250</v>
      </c>
      <c r="L913" s="761" t="s">
        <v>1601</v>
      </c>
      <c r="M913" s="762"/>
      <c r="N913" s="2055">
        <f>'Spis treści'!$D$69/100</f>
        <v>0</v>
      </c>
      <c r="O913" s="150">
        <v>72230019</v>
      </c>
      <c r="P913" s="6">
        <v>250</v>
      </c>
    </row>
    <row r="914" spans="1:16">
      <c r="A914" s="754">
        <v>1695129820</v>
      </c>
      <c r="B914" s="758">
        <f>VLOOKUP($A914,'2.4. Druty wysokostopowe'!$A$4:$M$204,12,FALSE)</f>
        <v>62.288119999999999</v>
      </c>
      <c r="C914" s="758">
        <f>VLOOKUP($A914,'2.4. Druty wysokostopowe'!$A$4:$M$204,10,FALSE)</f>
        <v>679.55579999999998</v>
      </c>
      <c r="D914" s="758">
        <f>VLOOKUP($A914,'2.4. Druty wysokostopowe'!$A$4:$M$204,11,FALSE)</f>
        <v>254.76600000000002</v>
      </c>
      <c r="E914" s="758">
        <v>62.288119999999999</v>
      </c>
      <c r="F914" s="758">
        <v>679.55579999999998</v>
      </c>
      <c r="G914" s="758">
        <v>254.76600000000002</v>
      </c>
      <c r="H914" s="728" t="s">
        <v>1602</v>
      </c>
      <c r="I914" s="759">
        <v>222</v>
      </c>
      <c r="J914" s="728" t="s">
        <v>2874</v>
      </c>
      <c r="K914" s="760">
        <v>15</v>
      </c>
      <c r="L914" s="761" t="s">
        <v>1603</v>
      </c>
      <c r="M914" s="762"/>
      <c r="N914" s="2055">
        <f>'Spis treści'!$D$69/100</f>
        <v>0</v>
      </c>
      <c r="O914" s="150">
        <v>72230019</v>
      </c>
      <c r="P914" s="6">
        <v>15</v>
      </c>
    </row>
    <row r="915" spans="1:16">
      <c r="A915" s="754" t="s">
        <v>750</v>
      </c>
      <c r="B915" s="758">
        <f>VLOOKUP($A915,'2.5. Pręty wysokostopowe'!$A$4:$M$208,12,FALSE)</f>
        <v>80.508960000000002</v>
      </c>
      <c r="C915" s="758">
        <f>VLOOKUP($A915,'2.5. Pręty wysokostopowe'!$A$4:$M$208,10,FALSE)</f>
        <v>305.9298</v>
      </c>
      <c r="D915" s="758">
        <f>VLOOKUP($A915,'2.5. Pręty wysokostopowe'!$A$4:$M$208,11,FALSE)</f>
        <v>96.615000000000009</v>
      </c>
      <c r="E915" s="758">
        <v>80.508960000000002</v>
      </c>
      <c r="F915" s="758">
        <v>305.9298</v>
      </c>
      <c r="G915" s="758">
        <v>96.615000000000009</v>
      </c>
      <c r="H915" s="728" t="s">
        <v>1932</v>
      </c>
      <c r="I915" s="759">
        <v>222</v>
      </c>
      <c r="J915" s="728" t="s">
        <v>2874</v>
      </c>
      <c r="K915" s="760">
        <v>5</v>
      </c>
      <c r="L915" s="761" t="s">
        <v>1933</v>
      </c>
      <c r="M915" s="762"/>
      <c r="N915" s="2055">
        <f>'Spis treści'!$D$69/100</f>
        <v>0</v>
      </c>
      <c r="O915" s="150">
        <v>72222031</v>
      </c>
      <c r="P915" s="6">
        <v>5</v>
      </c>
    </row>
    <row r="916" spans="1:16">
      <c r="A916" s="754" t="s">
        <v>751</v>
      </c>
      <c r="B916" s="758">
        <f>VLOOKUP($A916,'2.5. Pręty wysokostopowe'!$A$4:$M$208,12,FALSE)</f>
        <v>79.712999999999994</v>
      </c>
      <c r="C916" s="758">
        <f>VLOOKUP($A916,'2.5. Pręty wysokostopowe'!$A$4:$M$208,10,FALSE)</f>
        <v>301.95</v>
      </c>
      <c r="D916" s="758">
        <f>VLOOKUP($A916,'2.5. Pręty wysokostopowe'!$A$4:$M$208,11,FALSE)</f>
        <v>96.615000000000009</v>
      </c>
      <c r="E916" s="758">
        <v>79.712999999999994</v>
      </c>
      <c r="F916" s="758">
        <v>301.95</v>
      </c>
      <c r="G916" s="758">
        <v>96.615000000000009</v>
      </c>
      <c r="H916" s="728" t="s">
        <v>1934</v>
      </c>
      <c r="I916" s="759">
        <v>222</v>
      </c>
      <c r="J916" s="728" t="s">
        <v>2874</v>
      </c>
      <c r="K916" s="760">
        <v>5</v>
      </c>
      <c r="L916" s="761" t="s">
        <v>1935</v>
      </c>
      <c r="M916" s="762"/>
      <c r="N916" s="2055">
        <f>'Spis treści'!$D$69/100</f>
        <v>0</v>
      </c>
      <c r="O916" s="150">
        <v>72222031</v>
      </c>
      <c r="P916" s="6">
        <v>5</v>
      </c>
    </row>
    <row r="917" spans="1:16">
      <c r="A917" s="754" t="s">
        <v>752</v>
      </c>
      <c r="B917" s="758">
        <f>VLOOKUP($A917,'2.5. Pręty wysokostopowe'!$A$4:$M$208,12,FALSE)</f>
        <v>72.353340000000003</v>
      </c>
      <c r="C917" s="758">
        <f>VLOOKUP($A917,'2.5. Pręty wysokostopowe'!$A$4:$M$208,10,FALSE)</f>
        <v>265.15170000000001</v>
      </c>
      <c r="D917" s="758">
        <f>VLOOKUP($A917,'2.5. Pręty wysokostopowe'!$A$4:$M$208,11,FALSE)</f>
        <v>96.615000000000009</v>
      </c>
      <c r="E917" s="758">
        <v>72.353340000000003</v>
      </c>
      <c r="F917" s="758">
        <v>265.15170000000001</v>
      </c>
      <c r="G917" s="758">
        <v>96.615000000000009</v>
      </c>
      <c r="H917" s="728" t="s">
        <v>1936</v>
      </c>
      <c r="I917" s="759">
        <v>222</v>
      </c>
      <c r="J917" s="728" t="s">
        <v>2874</v>
      </c>
      <c r="K917" s="760">
        <v>5</v>
      </c>
      <c r="L917" s="761" t="s">
        <v>1937</v>
      </c>
      <c r="M917" s="762"/>
      <c r="N917" s="2055">
        <f>'Spis treści'!$D$69/100</f>
        <v>0</v>
      </c>
      <c r="O917" s="150">
        <v>72222031</v>
      </c>
      <c r="P917" s="6">
        <v>5</v>
      </c>
    </row>
    <row r="918" spans="1:16">
      <c r="A918" s="754" t="s">
        <v>753</v>
      </c>
      <c r="B918" s="758">
        <f>VLOOKUP($A918,'2.5. Pręty wysokostopowe'!$A$4:$M$208,12,FALSE)</f>
        <v>69.112080000000006</v>
      </c>
      <c r="C918" s="758">
        <f>VLOOKUP($A918,'2.5. Pręty wysokostopowe'!$A$4:$M$208,10,FALSE)</f>
        <v>248.94540000000001</v>
      </c>
      <c r="D918" s="758">
        <f>VLOOKUP($A918,'2.5. Pręty wysokostopowe'!$A$4:$M$208,11,FALSE)</f>
        <v>96.615000000000009</v>
      </c>
      <c r="E918" s="758">
        <v>69.112080000000006</v>
      </c>
      <c r="F918" s="758">
        <v>248.94540000000001</v>
      </c>
      <c r="G918" s="758">
        <v>96.615000000000009</v>
      </c>
      <c r="H918" s="728" t="s">
        <v>1938</v>
      </c>
      <c r="I918" s="759">
        <v>222</v>
      </c>
      <c r="J918" s="728" t="s">
        <v>2874</v>
      </c>
      <c r="K918" s="760">
        <v>5</v>
      </c>
      <c r="L918" s="761" t="s">
        <v>1939</v>
      </c>
      <c r="M918" s="762"/>
      <c r="N918" s="2055">
        <f>'Spis treści'!$D$69/100</f>
        <v>0</v>
      </c>
      <c r="O918" s="150">
        <v>72222031</v>
      </c>
      <c r="P918" s="6">
        <v>5</v>
      </c>
    </row>
    <row r="919" spans="1:16">
      <c r="A919" s="754" t="s">
        <v>754</v>
      </c>
      <c r="B919" s="758">
        <f>VLOOKUP($A919,'2.5. Pręty wysokostopowe'!$A$4:$M$208,12,FALSE)</f>
        <v>68.415120000000002</v>
      </c>
      <c r="C919" s="758">
        <f>VLOOKUP($A919,'2.5. Pręty wysokostopowe'!$A$4:$M$208,10,FALSE)</f>
        <v>245.4606</v>
      </c>
      <c r="D919" s="758">
        <f>VLOOKUP($A919,'2.5. Pręty wysokostopowe'!$A$4:$M$208,11,FALSE)</f>
        <v>96.615000000000009</v>
      </c>
      <c r="E919" s="758">
        <v>68.415120000000002</v>
      </c>
      <c r="F919" s="758">
        <v>245.4606</v>
      </c>
      <c r="G919" s="758">
        <v>96.615000000000009</v>
      </c>
      <c r="H919" s="728" t="s">
        <v>1940</v>
      </c>
      <c r="I919" s="759">
        <v>222</v>
      </c>
      <c r="J919" s="728" t="s">
        <v>2874</v>
      </c>
      <c r="K919" s="760">
        <v>5</v>
      </c>
      <c r="L919" s="761" t="s">
        <v>1941</v>
      </c>
      <c r="M919" s="762"/>
      <c r="N919" s="2055">
        <f>'Spis treści'!$D$69/100</f>
        <v>0</v>
      </c>
      <c r="O919" s="150">
        <v>72222031</v>
      </c>
      <c r="P919" s="6">
        <v>5</v>
      </c>
    </row>
    <row r="920" spans="1:16">
      <c r="A920" s="754" t="s">
        <v>755</v>
      </c>
      <c r="B920" s="758">
        <f>VLOOKUP($A920,'2.5. Pręty wysokostopowe'!$A$4:$M$208,12,FALSE)</f>
        <v>92.323580000000007</v>
      </c>
      <c r="C920" s="758">
        <f>VLOOKUP($A920,'2.5. Pręty wysokostopowe'!$A$4:$M$208,10,FALSE)</f>
        <v>364.72590000000002</v>
      </c>
      <c r="D920" s="758">
        <f>VLOOKUP($A920,'2.5. Pręty wysokostopowe'!$A$4:$M$208,11,FALSE)</f>
        <v>96.891999999999996</v>
      </c>
      <c r="E920" s="758">
        <v>92.323580000000007</v>
      </c>
      <c r="F920" s="758">
        <v>364.72590000000002</v>
      </c>
      <c r="G920" s="758">
        <v>96.891999999999996</v>
      </c>
      <c r="H920" s="728" t="s">
        <v>1942</v>
      </c>
      <c r="I920" s="759">
        <v>222</v>
      </c>
      <c r="J920" s="728" t="s">
        <v>2874</v>
      </c>
      <c r="K920" s="760">
        <v>5</v>
      </c>
      <c r="L920" s="761" t="s">
        <v>1943</v>
      </c>
      <c r="M920" s="762"/>
      <c r="N920" s="2055">
        <f>'Spis treści'!$D$69/100</f>
        <v>0</v>
      </c>
      <c r="O920" s="150">
        <v>72222031</v>
      </c>
      <c r="P920" s="6">
        <v>5</v>
      </c>
    </row>
    <row r="921" spans="1:16">
      <c r="A921" s="754" t="s">
        <v>756</v>
      </c>
      <c r="B921" s="758">
        <f>VLOOKUP($A921,'2.5. Pręty wysokostopowe'!$A$4:$M$208,12,FALSE)</f>
        <v>85.37576</v>
      </c>
      <c r="C921" s="758">
        <f>VLOOKUP($A921,'2.5. Pręty wysokostopowe'!$A$4:$M$208,10,FALSE)</f>
        <v>329.98680000000002</v>
      </c>
      <c r="D921" s="758">
        <f>VLOOKUP($A921,'2.5. Pręty wysokostopowe'!$A$4:$M$208,11,FALSE)</f>
        <v>96.891999999999996</v>
      </c>
      <c r="E921" s="758">
        <v>85.37576</v>
      </c>
      <c r="F921" s="758">
        <v>329.98680000000002</v>
      </c>
      <c r="G921" s="758">
        <v>96.891999999999996</v>
      </c>
      <c r="H921" s="728" t="s">
        <v>1944</v>
      </c>
      <c r="I921" s="759">
        <v>222</v>
      </c>
      <c r="J921" s="728" t="s">
        <v>2874</v>
      </c>
      <c r="K921" s="760">
        <v>5</v>
      </c>
      <c r="L921" s="761" t="s">
        <v>1945</v>
      </c>
      <c r="M921" s="762"/>
      <c r="N921" s="2055">
        <f>'Spis treści'!$D$69/100</f>
        <v>0</v>
      </c>
      <c r="O921" s="150">
        <v>72222031</v>
      </c>
      <c r="P921" s="6">
        <v>5</v>
      </c>
    </row>
    <row r="922" spans="1:16">
      <c r="A922" s="754" t="s">
        <v>757</v>
      </c>
      <c r="B922" s="758">
        <f>VLOOKUP($A922,'2.5. Pręty wysokostopowe'!$A$4:$M$208,12,FALSE)</f>
        <v>79.352599999999995</v>
      </c>
      <c r="C922" s="758">
        <f>VLOOKUP($A922,'2.5. Pręty wysokostopowe'!$A$4:$M$208,10,FALSE)</f>
        <v>299.87099999999998</v>
      </c>
      <c r="D922" s="758">
        <f>VLOOKUP($A922,'2.5. Pręty wysokostopowe'!$A$4:$M$208,11,FALSE)</f>
        <v>96.891999999999996</v>
      </c>
      <c r="E922" s="758">
        <v>79.352599999999995</v>
      </c>
      <c r="F922" s="758">
        <v>299.87099999999998</v>
      </c>
      <c r="G922" s="758">
        <v>96.891999999999996</v>
      </c>
      <c r="H922" s="728" t="s">
        <v>1946</v>
      </c>
      <c r="I922" s="759">
        <v>222</v>
      </c>
      <c r="J922" s="728" t="s">
        <v>2874</v>
      </c>
      <c r="K922" s="760">
        <v>5</v>
      </c>
      <c r="L922" s="761" t="s">
        <v>1947</v>
      </c>
      <c r="M922" s="762"/>
      <c r="N922" s="2055">
        <f>'Spis treści'!$D$69/100</f>
        <v>0</v>
      </c>
      <c r="O922" s="150">
        <v>72222031</v>
      </c>
      <c r="P922" s="6">
        <v>5</v>
      </c>
    </row>
    <row r="923" spans="1:16">
      <c r="A923" s="754" t="s">
        <v>758</v>
      </c>
      <c r="B923" s="758">
        <f>VLOOKUP($A923,'2.5. Pręty wysokostopowe'!$A$4:$M$208,12,FALSE)</f>
        <v>76.111339999999998</v>
      </c>
      <c r="C923" s="758">
        <f>VLOOKUP($A923,'2.5. Pręty wysokostopowe'!$A$4:$M$208,10,FALSE)</f>
        <v>283.66469999999998</v>
      </c>
      <c r="D923" s="758">
        <f>VLOOKUP($A923,'2.5. Pręty wysokostopowe'!$A$4:$M$208,11,FALSE)</f>
        <v>96.891999999999996</v>
      </c>
      <c r="E923" s="758">
        <v>76.111339999999998</v>
      </c>
      <c r="F923" s="758">
        <v>283.66469999999998</v>
      </c>
      <c r="G923" s="758">
        <v>96.891999999999996</v>
      </c>
      <c r="H923" s="728" t="s">
        <v>1948</v>
      </c>
      <c r="I923" s="759">
        <v>222</v>
      </c>
      <c r="J923" s="728" t="s">
        <v>2874</v>
      </c>
      <c r="K923" s="760">
        <v>5</v>
      </c>
      <c r="L923" s="761" t="s">
        <v>1949</v>
      </c>
      <c r="M923" s="762"/>
      <c r="N923" s="2055">
        <f>'Spis treści'!$D$69/100</f>
        <v>0</v>
      </c>
      <c r="O923" s="150">
        <v>72222031</v>
      </c>
      <c r="P923" s="6">
        <v>5</v>
      </c>
    </row>
    <row r="924" spans="1:16">
      <c r="A924" s="754" t="s">
        <v>759</v>
      </c>
      <c r="B924" s="758">
        <f>VLOOKUP($A924,'2.5. Pręty wysokostopowe'!$A$4:$M$208,12,FALSE)</f>
        <v>75.414379999999994</v>
      </c>
      <c r="C924" s="758">
        <f>VLOOKUP($A924,'2.5. Pręty wysokostopowe'!$A$4:$M$208,10,FALSE)</f>
        <v>280.17989999999998</v>
      </c>
      <c r="D924" s="758">
        <f>VLOOKUP($A924,'2.5. Pręty wysokostopowe'!$A$4:$M$208,11,FALSE)</f>
        <v>96.891999999999996</v>
      </c>
      <c r="E924" s="758">
        <v>75.414379999999994</v>
      </c>
      <c r="F924" s="758">
        <v>280.17989999999998</v>
      </c>
      <c r="G924" s="758">
        <v>96.891999999999996</v>
      </c>
      <c r="H924" s="728" t="s">
        <v>1950</v>
      </c>
      <c r="I924" s="759">
        <v>222</v>
      </c>
      <c r="J924" s="728" t="s">
        <v>2874</v>
      </c>
      <c r="K924" s="760">
        <v>5</v>
      </c>
      <c r="L924" s="761" t="s">
        <v>1951</v>
      </c>
      <c r="M924" s="762"/>
      <c r="N924" s="2055">
        <f>'Spis treści'!$D$69/100</f>
        <v>0</v>
      </c>
      <c r="O924" s="150">
        <v>72222031</v>
      </c>
      <c r="P924" s="6">
        <v>5</v>
      </c>
    </row>
    <row r="925" spans="1:16">
      <c r="A925" s="754" t="s">
        <v>357</v>
      </c>
      <c r="B925" s="758">
        <f>VLOOKUP($A925,'2.5. Pręty wysokostopowe'!$A$4:$M$208,12,FALSE)</f>
        <v>74.723359999999985</v>
      </c>
      <c r="C925" s="758">
        <f>VLOOKUP($A925,'2.5. Pręty wysokostopowe'!$A$4:$M$208,10,FALSE)</f>
        <v>276.72479999999996</v>
      </c>
      <c r="D925" s="758">
        <f>VLOOKUP($A925,'2.5. Pręty wysokostopowe'!$A$4:$M$208,11,FALSE)</f>
        <v>96.891999999999996</v>
      </c>
      <c r="E925" s="758">
        <v>74.723359999999985</v>
      </c>
      <c r="F925" s="758">
        <v>276.72479999999996</v>
      </c>
      <c r="G925" s="758">
        <v>96.891999999999996</v>
      </c>
      <c r="H925" s="728" t="s">
        <v>1952</v>
      </c>
      <c r="I925" s="759">
        <v>222</v>
      </c>
      <c r="J925" s="728" t="s">
        <v>2874</v>
      </c>
      <c r="K925" s="760">
        <v>5</v>
      </c>
      <c r="L925" s="761" t="s">
        <v>1953</v>
      </c>
      <c r="M925" s="762"/>
      <c r="N925" s="2055">
        <f>'Spis treści'!$D$69/100</f>
        <v>0</v>
      </c>
      <c r="O925" s="150">
        <v>72222031</v>
      </c>
      <c r="P925" s="6">
        <v>5</v>
      </c>
    </row>
    <row r="926" spans="1:16">
      <c r="A926" s="754" t="s">
        <v>248</v>
      </c>
      <c r="B926" s="758">
        <f>VLOOKUP($A926,'2.5. Pręty wysokostopowe'!$A$4:$M$208,12,FALSE)</f>
        <v>92.349360000000004</v>
      </c>
      <c r="C926" s="758">
        <f>VLOOKUP($A926,'2.5. Pręty wysokostopowe'!$A$4:$M$208,10,FALSE)</f>
        <v>365.1318</v>
      </c>
      <c r="D926" s="758">
        <f>VLOOKUP($A926,'2.5. Pręty wysokostopowe'!$A$4:$M$208,11,FALSE)</f>
        <v>96.615000000000009</v>
      </c>
      <c r="E926" s="758">
        <v>92.349360000000004</v>
      </c>
      <c r="F926" s="758">
        <v>365.1318</v>
      </c>
      <c r="G926" s="758">
        <v>96.615000000000009</v>
      </c>
      <c r="H926" s="728" t="s">
        <v>1954</v>
      </c>
      <c r="I926" s="759">
        <v>222</v>
      </c>
      <c r="J926" s="728" t="s">
        <v>2874</v>
      </c>
      <c r="K926" s="760">
        <v>5</v>
      </c>
      <c r="L926" s="761" t="s">
        <v>1955</v>
      </c>
      <c r="M926" s="762"/>
      <c r="N926" s="2055">
        <f>'Spis treści'!$D$69/100</f>
        <v>0</v>
      </c>
      <c r="O926" s="150">
        <v>72222031</v>
      </c>
      <c r="P926" s="6">
        <v>5</v>
      </c>
    </row>
    <row r="927" spans="1:16">
      <c r="A927" s="754" t="s">
        <v>760</v>
      </c>
      <c r="B927" s="758">
        <f>VLOOKUP($A927,'2.5. Pręty wysokostopowe'!$A$4:$M$208,12,FALSE)</f>
        <v>79.140780000000007</v>
      </c>
      <c r="C927" s="758">
        <f>VLOOKUP($A927,'2.5. Pręty wysokostopowe'!$A$4:$M$208,10,FALSE)</f>
        <v>299.08890000000002</v>
      </c>
      <c r="D927" s="758">
        <f>VLOOKUP($A927,'2.5. Pręty wysokostopowe'!$A$4:$M$208,11,FALSE)</f>
        <v>96.615000000000009</v>
      </c>
      <c r="E927" s="758">
        <v>79.140780000000007</v>
      </c>
      <c r="F927" s="758">
        <v>299.08890000000002</v>
      </c>
      <c r="G927" s="758">
        <v>96.615000000000009</v>
      </c>
      <c r="H927" s="728" t="s">
        <v>1956</v>
      </c>
      <c r="I927" s="759">
        <v>222</v>
      </c>
      <c r="J927" s="728" t="s">
        <v>2874</v>
      </c>
      <c r="K927" s="760">
        <v>5</v>
      </c>
      <c r="L927" s="761" t="s">
        <v>1957</v>
      </c>
      <c r="M927" s="762"/>
      <c r="N927" s="2055">
        <f>'Spis treści'!$D$69/100</f>
        <v>0</v>
      </c>
      <c r="O927" s="150">
        <v>72222031</v>
      </c>
      <c r="P927" s="6">
        <v>5</v>
      </c>
    </row>
    <row r="928" spans="1:16">
      <c r="A928" s="754" t="s">
        <v>761</v>
      </c>
      <c r="B928" s="758">
        <f>VLOOKUP($A928,'2.5. Pręty wysokostopowe'!$A$4:$M$208,12,FALSE)</f>
        <v>78.503219999999999</v>
      </c>
      <c r="C928" s="758">
        <f>VLOOKUP($A928,'2.5. Pręty wysokostopowe'!$A$4:$M$208,10,FALSE)</f>
        <v>295.90109999999999</v>
      </c>
      <c r="D928" s="758">
        <f>VLOOKUP($A928,'2.5. Pręty wysokostopowe'!$A$4:$M$208,11,FALSE)</f>
        <v>96.615000000000009</v>
      </c>
      <c r="E928" s="758">
        <v>78.503219999999999</v>
      </c>
      <c r="F928" s="758">
        <v>295.90109999999999</v>
      </c>
      <c r="G928" s="758">
        <v>96.615000000000009</v>
      </c>
      <c r="H928" s="728" t="s">
        <v>1958</v>
      </c>
      <c r="I928" s="759">
        <v>222</v>
      </c>
      <c r="J928" s="728" t="s">
        <v>2874</v>
      </c>
      <c r="K928" s="760">
        <v>5</v>
      </c>
      <c r="L928" s="761" t="s">
        <v>1959</v>
      </c>
      <c r="M928" s="762"/>
      <c r="N928" s="2055">
        <f>'Spis treści'!$D$69/100</f>
        <v>0</v>
      </c>
      <c r="O928" s="150">
        <v>72222031</v>
      </c>
      <c r="P928" s="6">
        <v>5</v>
      </c>
    </row>
    <row r="929" spans="1:16">
      <c r="A929" s="754" t="s">
        <v>762</v>
      </c>
      <c r="B929" s="758">
        <f>VLOOKUP($A929,'2.5. Pręty wysokostopowe'!$A$4:$M$208,12,FALSE)</f>
        <v>69.807060000000007</v>
      </c>
      <c r="C929" s="758">
        <f>VLOOKUP($A929,'2.5. Pręty wysokostopowe'!$A$4:$M$208,10,FALSE)</f>
        <v>252.4203</v>
      </c>
      <c r="D929" s="758">
        <f>VLOOKUP($A929,'2.5. Pręty wysokostopowe'!$A$4:$M$208,11,FALSE)</f>
        <v>96.615000000000009</v>
      </c>
      <c r="E929" s="758">
        <v>69.807060000000007</v>
      </c>
      <c r="F929" s="758">
        <v>252.4203</v>
      </c>
      <c r="G929" s="758">
        <v>96.615000000000009</v>
      </c>
      <c r="H929" s="728" t="s">
        <v>1960</v>
      </c>
      <c r="I929" s="759">
        <v>222</v>
      </c>
      <c r="J929" s="728" t="s">
        <v>2874</v>
      </c>
      <c r="K929" s="760">
        <v>5</v>
      </c>
      <c r="L929" s="761" t="s">
        <v>1961</v>
      </c>
      <c r="M929" s="762"/>
      <c r="N929" s="2055">
        <f>'Spis treści'!$D$69/100</f>
        <v>0</v>
      </c>
      <c r="O929" s="150">
        <v>72222031</v>
      </c>
      <c r="P929" s="6">
        <v>5</v>
      </c>
    </row>
    <row r="930" spans="1:16">
      <c r="A930" s="754" t="s">
        <v>763</v>
      </c>
      <c r="B930" s="758">
        <f>VLOOKUP($A930,'2.5. Pręty wysokostopowe'!$A$4:$M$208,12,FALSE)</f>
        <v>66.563820000000007</v>
      </c>
      <c r="C930" s="758">
        <f>VLOOKUP($A930,'2.5. Pręty wysokostopowe'!$A$4:$M$208,10,FALSE)</f>
        <v>236.20410000000001</v>
      </c>
      <c r="D930" s="758">
        <f>VLOOKUP($A930,'2.5. Pręty wysokostopowe'!$A$4:$M$208,11,FALSE)</f>
        <v>96.615000000000009</v>
      </c>
      <c r="E930" s="758">
        <v>66.563820000000007</v>
      </c>
      <c r="F930" s="758">
        <v>236.20410000000001</v>
      </c>
      <c r="G930" s="758">
        <v>96.615000000000009</v>
      </c>
      <c r="H930" s="728" t="s">
        <v>1962</v>
      </c>
      <c r="I930" s="759">
        <v>222</v>
      </c>
      <c r="J930" s="728" t="s">
        <v>2874</v>
      </c>
      <c r="K930" s="760">
        <v>5</v>
      </c>
      <c r="L930" s="761" t="s">
        <v>1963</v>
      </c>
      <c r="M930" s="762"/>
      <c r="N930" s="2055">
        <f>'Spis treści'!$D$69/100</f>
        <v>0</v>
      </c>
      <c r="O930" s="150">
        <v>72222031</v>
      </c>
      <c r="P930" s="6">
        <v>5</v>
      </c>
    </row>
    <row r="931" spans="1:16">
      <c r="A931" s="754" t="s">
        <v>764</v>
      </c>
      <c r="B931" s="758">
        <f>VLOOKUP($A931,'2.5. Pręty wysokostopowe'!$A$4:$M$208,12,FALSE)</f>
        <v>65.868840000000006</v>
      </c>
      <c r="C931" s="758">
        <f>VLOOKUP($A931,'2.5. Pręty wysokostopowe'!$A$4:$M$208,10,FALSE)</f>
        <v>232.72920000000002</v>
      </c>
      <c r="D931" s="758">
        <f>VLOOKUP($A931,'2.5. Pręty wysokostopowe'!$A$4:$M$208,11,FALSE)</f>
        <v>96.615000000000009</v>
      </c>
      <c r="E931" s="758">
        <v>65.868840000000006</v>
      </c>
      <c r="F931" s="758">
        <v>232.72920000000002</v>
      </c>
      <c r="G931" s="758">
        <v>96.615000000000009</v>
      </c>
      <c r="H931" s="728" t="s">
        <v>1964</v>
      </c>
      <c r="I931" s="759">
        <v>222</v>
      </c>
      <c r="J931" s="728" t="s">
        <v>2874</v>
      </c>
      <c r="K931" s="760">
        <v>5</v>
      </c>
      <c r="L931" s="761" t="s">
        <v>1965</v>
      </c>
      <c r="M931" s="762"/>
      <c r="N931" s="2055">
        <f>'Spis treści'!$D$69/100</f>
        <v>0</v>
      </c>
      <c r="O931" s="150">
        <v>72222031</v>
      </c>
      <c r="P931" s="6">
        <v>5</v>
      </c>
    </row>
    <row r="932" spans="1:16">
      <c r="A932" s="754" t="s">
        <v>249</v>
      </c>
      <c r="B932" s="758">
        <f>VLOOKUP($A932,'2.5. Pręty wysokostopowe'!$A$4:$M$208,12,FALSE)</f>
        <v>65.171880000000016</v>
      </c>
      <c r="C932" s="758">
        <f>VLOOKUP($A932,'2.5. Pręty wysokostopowe'!$A$4:$M$208,10,FALSE)</f>
        <v>229.24440000000001</v>
      </c>
      <c r="D932" s="758">
        <f>VLOOKUP($A932,'2.5. Pręty wysokostopowe'!$A$4:$M$208,11,FALSE)</f>
        <v>96.615000000000009</v>
      </c>
      <c r="E932" s="758">
        <v>65.171880000000016</v>
      </c>
      <c r="F932" s="758">
        <v>229.24440000000001</v>
      </c>
      <c r="G932" s="758">
        <v>96.615000000000009</v>
      </c>
      <c r="H932" s="728" t="s">
        <v>1966</v>
      </c>
      <c r="I932" s="759">
        <v>222</v>
      </c>
      <c r="J932" s="728" t="s">
        <v>2874</v>
      </c>
      <c r="K932" s="760">
        <v>5</v>
      </c>
      <c r="L932" s="761" t="s">
        <v>1967</v>
      </c>
      <c r="M932" s="762"/>
      <c r="N932" s="2055">
        <f>'Spis treści'!$D$69/100</f>
        <v>0</v>
      </c>
      <c r="O932" s="150">
        <v>72222031</v>
      </c>
      <c r="P932" s="6">
        <v>5</v>
      </c>
    </row>
    <row r="933" spans="1:16">
      <c r="A933" s="754" t="s">
        <v>4120</v>
      </c>
      <c r="B933" s="758">
        <f>VLOOKUP($A933,'2.5. Pręty wysokostopowe'!$A$4:$M$208,12,FALSE)</f>
        <v>95.681700000000006</v>
      </c>
      <c r="C933" s="758">
        <f>VLOOKUP($A933,'2.5. Pręty wysokostopowe'!$A$4:$M$208,10,FALSE)</f>
        <v>381.79349999999999</v>
      </c>
      <c r="D933" s="758">
        <f>VLOOKUP($A933,'2.5. Pręty wysokostopowe'!$A$4:$M$208,11,FALSE)</f>
        <v>96.615000000000009</v>
      </c>
      <c r="E933" s="758">
        <v>95.681700000000006</v>
      </c>
      <c r="F933" s="758">
        <v>381.79349999999999</v>
      </c>
      <c r="G933" s="758">
        <v>96.615000000000009</v>
      </c>
      <c r="H933" s="728" t="s">
        <v>4124</v>
      </c>
      <c r="I933" s="759">
        <v>222</v>
      </c>
      <c r="J933" s="728" t="s">
        <v>2874</v>
      </c>
      <c r="K933" s="760">
        <v>5</v>
      </c>
      <c r="L933" s="761" t="s">
        <v>4125</v>
      </c>
      <c r="M933" s="762"/>
      <c r="N933" s="2055">
        <f>'Spis treści'!$D$69/100</f>
        <v>0</v>
      </c>
      <c r="O933" s="150">
        <v>72222031</v>
      </c>
      <c r="P933" s="6">
        <v>5</v>
      </c>
    </row>
    <row r="934" spans="1:16">
      <c r="A934" s="754" t="s">
        <v>3290</v>
      </c>
      <c r="B934" s="758">
        <f>VLOOKUP($A934,'2.5. Pręty wysokostopowe'!$A$4:$M$208,12,FALSE)</f>
        <v>84.449119999999994</v>
      </c>
      <c r="C934" s="758">
        <f>VLOOKUP($A934,'2.5. Pręty wysokostopowe'!$A$4:$M$208,10,FALSE)</f>
        <v>325.35359999999997</v>
      </c>
      <c r="D934" s="758">
        <f>VLOOKUP($A934,'2.5. Pręty wysokostopowe'!$A$4:$M$208,11,FALSE)</f>
        <v>96.891999999999996</v>
      </c>
      <c r="E934" s="758">
        <v>84.449119999999994</v>
      </c>
      <c r="F934" s="758">
        <v>325.35359999999997</v>
      </c>
      <c r="G934" s="758">
        <v>96.891999999999996</v>
      </c>
      <c r="H934" s="728" t="s">
        <v>3291</v>
      </c>
      <c r="I934" s="759">
        <v>222</v>
      </c>
      <c r="J934" s="728" t="s">
        <v>2874</v>
      </c>
      <c r="K934" s="760">
        <v>5</v>
      </c>
      <c r="L934" s="761" t="s">
        <v>3292</v>
      </c>
      <c r="M934" s="691"/>
      <c r="N934" s="2055">
        <f>'Spis treści'!$D$69/100</f>
        <v>0</v>
      </c>
      <c r="O934" s="150">
        <v>72222031</v>
      </c>
      <c r="P934" s="6">
        <v>5</v>
      </c>
    </row>
    <row r="935" spans="1:16">
      <c r="A935" s="754" t="s">
        <v>3846</v>
      </c>
      <c r="B935" s="758">
        <f>VLOOKUP($A935,'2.5. Pręty wysokostopowe'!$A$4:$M$208,12,FALSE)</f>
        <v>78.42992000000001</v>
      </c>
      <c r="C935" s="758">
        <f>VLOOKUP($A935,'2.5. Pręty wysokostopowe'!$A$4:$M$208,10,FALSE)</f>
        <v>295.25760000000002</v>
      </c>
      <c r="D935" s="758">
        <f>VLOOKUP($A935,'2.5. Pręty wysokostopowe'!$A$4:$M$208,11,FALSE)</f>
        <v>96.891999999999996</v>
      </c>
      <c r="E935" s="758">
        <v>78.42992000000001</v>
      </c>
      <c r="F935" s="758">
        <v>295.25760000000002</v>
      </c>
      <c r="G935" s="758">
        <v>96.891999999999996</v>
      </c>
      <c r="H935" s="728" t="s">
        <v>3847</v>
      </c>
      <c r="I935" s="759">
        <v>222</v>
      </c>
      <c r="J935" s="728" t="s">
        <v>2875</v>
      </c>
      <c r="K935" s="760">
        <v>900</v>
      </c>
      <c r="L935" s="761" t="s">
        <v>3848</v>
      </c>
      <c r="M935" s="691"/>
      <c r="N935" s="2055">
        <f>'Spis treści'!$D$69/100</f>
        <v>0</v>
      </c>
      <c r="O935" s="150">
        <v>72222031</v>
      </c>
      <c r="P935" s="6">
        <v>5</v>
      </c>
    </row>
    <row r="936" spans="1:16">
      <c r="A936" s="754" t="s">
        <v>250</v>
      </c>
      <c r="B936" s="758">
        <f>VLOOKUP($A936,'2.5. Pręty wysokostopowe'!$A$4:$M$208,12,FALSE)</f>
        <v>75.186679999999996</v>
      </c>
      <c r="C936" s="758">
        <f>VLOOKUP($A936,'2.5. Pręty wysokostopowe'!$A$4:$M$208,10,FALSE)</f>
        <v>279.04140000000001</v>
      </c>
      <c r="D936" s="758">
        <f>VLOOKUP($A936,'2.5. Pręty wysokostopowe'!$A$4:$M$208,11,FALSE)</f>
        <v>96.891999999999996</v>
      </c>
      <c r="E936" s="758">
        <v>75.186679999999996</v>
      </c>
      <c r="F936" s="758">
        <v>279.04140000000001</v>
      </c>
      <c r="G936" s="758">
        <v>96.891999999999996</v>
      </c>
      <c r="H936" s="728" t="s">
        <v>2765</v>
      </c>
      <c r="I936" s="759">
        <v>222</v>
      </c>
      <c r="J936" s="728" t="s">
        <v>2874</v>
      </c>
      <c r="K936" s="760">
        <v>5</v>
      </c>
      <c r="L936" s="761" t="s">
        <v>2857</v>
      </c>
      <c r="M936" s="762"/>
      <c r="N936" s="2055">
        <f>'Spis treści'!$D$69/100</f>
        <v>0</v>
      </c>
      <c r="O936" s="150">
        <v>72222031</v>
      </c>
      <c r="P936" s="6">
        <v>5</v>
      </c>
    </row>
    <row r="937" spans="1:16">
      <c r="A937" s="754" t="s">
        <v>5486</v>
      </c>
      <c r="B937" s="758">
        <f>VLOOKUP($A937,'2.5. Pręty wysokostopowe'!$A$4:$M$208,12,FALSE)</f>
        <v>74.875820000000004</v>
      </c>
      <c r="C937" s="758">
        <f>VLOOKUP($A937,'2.5. Pręty wysokostopowe'!$A$4:$M$208,10,FALSE)</f>
        <v>277.4871</v>
      </c>
      <c r="D937" s="758">
        <f>VLOOKUP($A937,'2.5. Pręty wysokostopowe'!$A$4:$M$208,11,FALSE)</f>
        <v>96.891999999999996</v>
      </c>
      <c r="E937" s="758">
        <v>74.875820000000004</v>
      </c>
      <c r="F937" s="758">
        <v>277.4871</v>
      </c>
      <c r="G937" s="758">
        <v>96.891999999999996</v>
      </c>
      <c r="H937" s="728" t="s">
        <v>5487</v>
      </c>
      <c r="I937" s="759">
        <v>222</v>
      </c>
      <c r="J937" s="728" t="s">
        <v>2875</v>
      </c>
      <c r="K937" s="760">
        <v>900</v>
      </c>
      <c r="L937" s="1363" t="s">
        <v>5488</v>
      </c>
      <c r="M937" s="762"/>
      <c r="N937" s="2055">
        <f>'Spis treści'!$D$69/100</f>
        <v>0</v>
      </c>
      <c r="O937" s="150">
        <v>72222031</v>
      </c>
      <c r="P937" s="6">
        <v>5</v>
      </c>
    </row>
    <row r="938" spans="1:16">
      <c r="A938" s="754" t="s">
        <v>765</v>
      </c>
      <c r="B938" s="758">
        <f>VLOOKUP($A938,'2.5. Pręty wysokostopowe'!$A$4:$M$208,12,FALSE)</f>
        <v>99.886739999999989</v>
      </c>
      <c r="C938" s="758">
        <f>VLOOKUP($A938,'2.5. Pręty wysokostopowe'!$A$4:$M$208,10,FALSE)</f>
        <v>352.76669999999996</v>
      </c>
      <c r="D938" s="758">
        <f>VLOOKUP($A938,'2.5. Pręty wysokostopowe'!$A$4:$M$208,11,FALSE)</f>
        <v>146.667</v>
      </c>
      <c r="E938" s="758">
        <v>99.886739999999989</v>
      </c>
      <c r="F938" s="758">
        <v>352.76669999999996</v>
      </c>
      <c r="G938" s="758">
        <v>146.667</v>
      </c>
      <c r="H938" s="728" t="s">
        <v>2766</v>
      </c>
      <c r="I938" s="759">
        <v>222</v>
      </c>
      <c r="J938" s="728" t="s">
        <v>2874</v>
      </c>
      <c r="K938" s="760">
        <v>5</v>
      </c>
      <c r="L938" s="761" t="s">
        <v>2858</v>
      </c>
      <c r="M938" s="762"/>
      <c r="N938" s="2055">
        <f>'Spis treści'!$D$69/100</f>
        <v>0</v>
      </c>
      <c r="O938" s="150">
        <v>72222031</v>
      </c>
      <c r="P938" s="6">
        <v>5</v>
      </c>
    </row>
    <row r="939" spans="1:16">
      <c r="A939" s="754" t="s">
        <v>766</v>
      </c>
      <c r="B939" s="758">
        <f>VLOOKUP($A939,'2.5. Pręty wysokostopowe'!$A$4:$M$208,12,FALSE)</f>
        <v>98.057219999999987</v>
      </c>
      <c r="C939" s="758">
        <f>VLOOKUP($A939,'2.5. Pręty wysokostopowe'!$A$4:$M$208,10,FALSE)</f>
        <v>343.61909999999995</v>
      </c>
      <c r="D939" s="758">
        <f>VLOOKUP($A939,'2.5. Pręty wysokostopowe'!$A$4:$M$208,11,FALSE)</f>
        <v>146.667</v>
      </c>
      <c r="E939" s="758">
        <v>98.057219999999987</v>
      </c>
      <c r="F939" s="758">
        <v>343.61909999999995</v>
      </c>
      <c r="G939" s="758">
        <v>146.667</v>
      </c>
      <c r="H939" s="728" t="s">
        <v>1968</v>
      </c>
      <c r="I939" s="759">
        <v>222</v>
      </c>
      <c r="J939" s="728" t="s">
        <v>2874</v>
      </c>
      <c r="K939" s="760">
        <v>5</v>
      </c>
      <c r="L939" s="761" t="s">
        <v>1969</v>
      </c>
      <c r="M939" s="762"/>
      <c r="N939" s="2055">
        <f>'Spis treści'!$D$69/100</f>
        <v>0</v>
      </c>
      <c r="O939" s="150">
        <v>72222031</v>
      </c>
      <c r="P939" s="6">
        <v>5</v>
      </c>
    </row>
    <row r="940" spans="1:16">
      <c r="A940" s="754" t="s">
        <v>767</v>
      </c>
      <c r="B940" s="758">
        <f>VLOOKUP($A940,'2.5. Pręty wysokostopowe'!$A$4:$M$208,12,FALSE)</f>
        <v>88.513619999999989</v>
      </c>
      <c r="C940" s="758">
        <f>VLOOKUP($A940,'2.5. Pręty wysokostopowe'!$A$4:$M$208,10,FALSE)</f>
        <v>295.90109999999999</v>
      </c>
      <c r="D940" s="758">
        <f>VLOOKUP($A940,'2.5. Pręty wysokostopowe'!$A$4:$M$208,11,FALSE)</f>
        <v>146.667</v>
      </c>
      <c r="E940" s="758">
        <v>88.513619999999989</v>
      </c>
      <c r="F940" s="758">
        <v>295.90109999999999</v>
      </c>
      <c r="G940" s="758">
        <v>146.667</v>
      </c>
      <c r="H940" s="728" t="s">
        <v>1970</v>
      </c>
      <c r="I940" s="759">
        <v>222</v>
      </c>
      <c r="J940" s="728" t="s">
        <v>2874</v>
      </c>
      <c r="K940" s="760">
        <v>5</v>
      </c>
      <c r="L940" s="761" t="s">
        <v>1971</v>
      </c>
      <c r="M940" s="762"/>
      <c r="N940" s="2055">
        <f>'Spis treści'!$D$69/100</f>
        <v>0</v>
      </c>
      <c r="O940" s="150">
        <v>72222031</v>
      </c>
      <c r="P940" s="6">
        <v>5</v>
      </c>
    </row>
    <row r="941" spans="1:16">
      <c r="A941" s="754" t="s">
        <v>768</v>
      </c>
      <c r="B941" s="758">
        <f>VLOOKUP($A941,'2.5. Pręty wysokostopowe'!$A$4:$M$208,12,FALSE)</f>
        <v>84.692219999999992</v>
      </c>
      <c r="C941" s="758">
        <f>VLOOKUP($A941,'2.5. Pręty wysokostopowe'!$A$4:$M$208,10,FALSE)</f>
        <v>276.79409999999996</v>
      </c>
      <c r="D941" s="758">
        <f>VLOOKUP($A941,'2.5. Pręty wysokostopowe'!$A$4:$M$208,11,FALSE)</f>
        <v>146.667</v>
      </c>
      <c r="E941" s="758">
        <v>84.692219999999992</v>
      </c>
      <c r="F941" s="758">
        <v>276.79409999999996</v>
      </c>
      <c r="G941" s="758">
        <v>146.667</v>
      </c>
      <c r="H941" s="728" t="s">
        <v>1972</v>
      </c>
      <c r="I941" s="759">
        <v>222</v>
      </c>
      <c r="J941" s="728" t="s">
        <v>2874</v>
      </c>
      <c r="K941" s="760">
        <v>5</v>
      </c>
      <c r="L941" s="761" t="s">
        <v>1973</v>
      </c>
      <c r="M941" s="762"/>
      <c r="N941" s="2055">
        <f>'Spis treści'!$D$69/100</f>
        <v>0</v>
      </c>
      <c r="O941" s="150">
        <v>72222031</v>
      </c>
      <c r="P941" s="6">
        <v>5</v>
      </c>
    </row>
    <row r="942" spans="1:16">
      <c r="A942" s="754" t="s">
        <v>769</v>
      </c>
      <c r="B942" s="758">
        <f>VLOOKUP($A942,'2.5. Pręty wysokostopowe'!$A$4:$M$208,12,FALSE)</f>
        <v>84.692219999999992</v>
      </c>
      <c r="C942" s="758">
        <f>VLOOKUP($A942,'2.5. Pręty wysokostopowe'!$A$4:$M$208,10,FALSE)</f>
        <v>276.79409999999996</v>
      </c>
      <c r="D942" s="758">
        <f>VLOOKUP($A942,'2.5. Pręty wysokostopowe'!$A$4:$M$208,11,FALSE)</f>
        <v>146.667</v>
      </c>
      <c r="E942" s="758">
        <v>84.692219999999992</v>
      </c>
      <c r="F942" s="758">
        <v>276.79409999999996</v>
      </c>
      <c r="G942" s="758">
        <v>146.667</v>
      </c>
      <c r="H942" s="728" t="s">
        <v>1974</v>
      </c>
      <c r="I942" s="759">
        <v>222</v>
      </c>
      <c r="J942" s="728" t="s">
        <v>2874</v>
      </c>
      <c r="K942" s="760">
        <v>5</v>
      </c>
      <c r="L942" s="761" t="s">
        <v>1975</v>
      </c>
      <c r="M942" s="762"/>
      <c r="N942" s="2055">
        <f>'Spis treści'!$D$69/100</f>
        <v>0</v>
      </c>
      <c r="O942" s="150">
        <v>72222031</v>
      </c>
      <c r="P942" s="6">
        <v>5</v>
      </c>
    </row>
    <row r="943" spans="1:16">
      <c r="A943" s="754" t="s">
        <v>770</v>
      </c>
      <c r="B943" s="758">
        <f>VLOOKUP($A943,'2.5. Pręty wysokostopowe'!$A$4:$M$208,12,FALSE)</f>
        <v>83.347800000000007</v>
      </c>
      <c r="C943" s="758">
        <f>VLOOKUP($A943,'2.5. Pręty wysokostopowe'!$A$4:$M$208,10,FALSE)</f>
        <v>270.072</v>
      </c>
      <c r="D943" s="758">
        <f>VLOOKUP($A943,'2.5. Pręty wysokostopowe'!$A$4:$M$208,11,FALSE)</f>
        <v>146.667</v>
      </c>
      <c r="E943" s="758">
        <v>83.347800000000007</v>
      </c>
      <c r="F943" s="758">
        <v>270.072</v>
      </c>
      <c r="G943" s="758">
        <v>146.667</v>
      </c>
      <c r="H943" s="728" t="s">
        <v>1976</v>
      </c>
      <c r="I943" s="759">
        <v>222</v>
      </c>
      <c r="J943" s="728" t="s">
        <v>2874</v>
      </c>
      <c r="K943" s="760">
        <v>5</v>
      </c>
      <c r="L943" s="761" t="s">
        <v>1977</v>
      </c>
      <c r="M943" s="762"/>
      <c r="N943" s="2055">
        <f>'Spis treści'!$D$69/100</f>
        <v>0</v>
      </c>
      <c r="O943" s="150">
        <v>72222031</v>
      </c>
      <c r="P943" s="6">
        <v>5</v>
      </c>
    </row>
    <row r="944" spans="1:16">
      <c r="A944" s="754" t="s">
        <v>358</v>
      </c>
      <c r="B944" s="758">
        <f>VLOOKUP($A944,'2.5. Pręty wysokostopowe'!$A$4:$M$208,12,FALSE)</f>
        <v>104.47592</v>
      </c>
      <c r="C944" s="758">
        <f>VLOOKUP($A944,'2.5. Pręty wysokostopowe'!$A$4:$M$208,10,FALSE)</f>
        <v>372.82409999999999</v>
      </c>
      <c r="D944" s="758">
        <f>VLOOKUP($A944,'2.5. Pręty wysokostopowe'!$A$4:$M$208,11,FALSE)</f>
        <v>149.55549999999999</v>
      </c>
      <c r="E944" s="758">
        <v>104.47592</v>
      </c>
      <c r="F944" s="758">
        <v>372.82409999999999</v>
      </c>
      <c r="G944" s="758">
        <v>149.55549999999999</v>
      </c>
      <c r="H944" s="728" t="s">
        <v>1978</v>
      </c>
      <c r="I944" s="759">
        <v>222</v>
      </c>
      <c r="J944" s="728" t="s">
        <v>2874</v>
      </c>
      <c r="K944" s="760">
        <v>5</v>
      </c>
      <c r="L944" s="761" t="s">
        <v>1979</v>
      </c>
      <c r="M944" s="762"/>
      <c r="N944" s="2055">
        <f>'Spis treści'!$D$69/100</f>
        <v>0</v>
      </c>
      <c r="O944" s="150">
        <v>72222031</v>
      </c>
      <c r="P944" s="6">
        <v>5</v>
      </c>
    </row>
    <row r="945" spans="1:16">
      <c r="A945" s="754" t="s">
        <v>771</v>
      </c>
      <c r="B945" s="758">
        <f>VLOOKUP($A945,'2.5. Pręty wysokostopowe'!$A$4:$M$208,12,FALSE)</f>
        <v>107.71916000000002</v>
      </c>
      <c r="C945" s="758">
        <f>VLOOKUP($A945,'2.5. Pręty wysokostopowe'!$A$4:$M$208,10,FALSE)</f>
        <v>389.0403</v>
      </c>
      <c r="D945" s="758">
        <f>VLOOKUP($A945,'2.5. Pręty wysokostopowe'!$A$4:$M$208,11,FALSE)</f>
        <v>149.55549999999999</v>
      </c>
      <c r="E945" s="758">
        <v>107.71916000000002</v>
      </c>
      <c r="F945" s="758">
        <v>389.0403</v>
      </c>
      <c r="G945" s="758">
        <v>149.55549999999999</v>
      </c>
      <c r="H945" s="728" t="s">
        <v>1980</v>
      </c>
      <c r="I945" s="759">
        <v>222</v>
      </c>
      <c r="J945" s="728" t="s">
        <v>2874</v>
      </c>
      <c r="K945" s="760">
        <v>5</v>
      </c>
      <c r="L945" s="761" t="s">
        <v>1981</v>
      </c>
      <c r="M945" s="762"/>
      <c r="N945" s="2055">
        <f>'Spis treści'!$D$69/100</f>
        <v>0</v>
      </c>
      <c r="O945" s="150">
        <v>72222031</v>
      </c>
      <c r="P945" s="6">
        <v>5</v>
      </c>
    </row>
    <row r="946" spans="1:16">
      <c r="A946" s="754" t="s">
        <v>772</v>
      </c>
      <c r="B946" s="758">
        <f>VLOOKUP($A946,'2.5. Pręty wysokostopowe'!$A$4:$M$208,12,FALSE)</f>
        <v>99.38336000000001</v>
      </c>
      <c r="C946" s="758">
        <f>VLOOKUP($A946,'2.5. Pręty wysokostopowe'!$A$4:$M$208,10,FALSE)</f>
        <v>347.36130000000003</v>
      </c>
      <c r="D946" s="758">
        <f>VLOOKUP($A946,'2.5. Pręty wysokostopowe'!$A$4:$M$208,11,FALSE)</f>
        <v>149.55549999999999</v>
      </c>
      <c r="E946" s="758">
        <v>99.38336000000001</v>
      </c>
      <c r="F946" s="758">
        <v>347.36130000000003</v>
      </c>
      <c r="G946" s="758">
        <v>149.55549999999999</v>
      </c>
      <c r="H946" s="728" t="s">
        <v>1982</v>
      </c>
      <c r="I946" s="759">
        <v>222</v>
      </c>
      <c r="J946" s="728" t="s">
        <v>2874</v>
      </c>
      <c r="K946" s="760">
        <v>5</v>
      </c>
      <c r="L946" s="761" t="s">
        <v>1983</v>
      </c>
      <c r="M946" s="762"/>
      <c r="N946" s="2055">
        <f>'Spis treści'!$D$69/100</f>
        <v>0</v>
      </c>
      <c r="O946" s="150">
        <v>72222031</v>
      </c>
      <c r="P946" s="6">
        <v>5</v>
      </c>
    </row>
    <row r="947" spans="1:16">
      <c r="A947" s="754" t="s">
        <v>773</v>
      </c>
      <c r="B947" s="758">
        <f>VLOOKUP($A947,'2.5. Pręty wysokostopowe'!$A$4:$M$208,12,FALSE)</f>
        <v>96.140119999999996</v>
      </c>
      <c r="C947" s="758">
        <f>VLOOKUP($A947,'2.5. Pręty wysokostopowe'!$A$4:$M$208,10,FALSE)</f>
        <v>331.14510000000001</v>
      </c>
      <c r="D947" s="758">
        <f>VLOOKUP($A947,'2.5. Pręty wysokostopowe'!$A$4:$M$208,11,FALSE)</f>
        <v>149.55549999999999</v>
      </c>
      <c r="E947" s="758">
        <v>96.140119999999996</v>
      </c>
      <c r="F947" s="758">
        <v>331.14510000000001</v>
      </c>
      <c r="G947" s="758">
        <v>149.55549999999999</v>
      </c>
      <c r="H947" s="728" t="s">
        <v>1984</v>
      </c>
      <c r="I947" s="759">
        <v>222</v>
      </c>
      <c r="J947" s="728" t="s">
        <v>2874</v>
      </c>
      <c r="K947" s="760">
        <v>5</v>
      </c>
      <c r="L947" s="761" t="s">
        <v>1985</v>
      </c>
      <c r="M947" s="762"/>
      <c r="N947" s="2055">
        <f>'Spis treści'!$D$69/100</f>
        <v>0</v>
      </c>
      <c r="O947" s="150">
        <v>72222031</v>
      </c>
      <c r="P947" s="6">
        <v>5</v>
      </c>
    </row>
    <row r="948" spans="1:16">
      <c r="A948" s="754" t="s">
        <v>359</v>
      </c>
      <c r="B948" s="758">
        <f>VLOOKUP($A948,'2.5. Pręty wysokostopowe'!$A$4:$M$208,12,FALSE)</f>
        <v>95.447119999999998</v>
      </c>
      <c r="C948" s="758">
        <f>VLOOKUP($A948,'2.5. Pręty wysokostopowe'!$A$4:$M$208,10,FALSE)</f>
        <v>327.68009999999998</v>
      </c>
      <c r="D948" s="758">
        <f>VLOOKUP($A948,'2.5. Pręty wysokostopowe'!$A$4:$M$208,11,FALSE)</f>
        <v>149.55549999999999</v>
      </c>
      <c r="E948" s="758">
        <v>95.447119999999998</v>
      </c>
      <c r="F948" s="758">
        <v>327.68009999999998</v>
      </c>
      <c r="G948" s="758">
        <v>149.55549999999999</v>
      </c>
      <c r="H948" s="728" t="s">
        <v>1986</v>
      </c>
      <c r="I948" s="759">
        <v>222</v>
      </c>
      <c r="J948" s="728" t="s">
        <v>2874</v>
      </c>
      <c r="K948" s="760">
        <v>5</v>
      </c>
      <c r="L948" s="761" t="s">
        <v>1987</v>
      </c>
      <c r="M948" s="762"/>
      <c r="N948" s="2055">
        <f>'Spis treści'!$D$69/100</f>
        <v>0</v>
      </c>
      <c r="O948" s="150">
        <v>72222031</v>
      </c>
      <c r="P948" s="6">
        <v>5</v>
      </c>
    </row>
    <row r="949" spans="1:16">
      <c r="A949" s="754" t="s">
        <v>774</v>
      </c>
      <c r="B949" s="758">
        <f>VLOOKUP($A949,'2.5. Pręty wysokostopowe'!$A$4:$M$208,12,FALSE)</f>
        <v>104.53182</v>
      </c>
      <c r="C949" s="758">
        <f>VLOOKUP($A949,'2.5. Pręty wysokostopowe'!$A$4:$M$208,10,FALSE)</f>
        <v>375.99209999999999</v>
      </c>
      <c r="D949" s="758">
        <f>VLOOKUP($A949,'2.5. Pręty wysokostopowe'!$A$4:$M$208,11,FALSE)</f>
        <v>146.667</v>
      </c>
      <c r="E949" s="758">
        <v>104.53182</v>
      </c>
      <c r="F949" s="758">
        <v>375.99209999999999</v>
      </c>
      <c r="G949" s="758">
        <v>146.667</v>
      </c>
      <c r="H949" s="728" t="s">
        <v>1988</v>
      </c>
      <c r="I949" s="759">
        <v>222</v>
      </c>
      <c r="J949" s="728" t="s">
        <v>2874</v>
      </c>
      <c r="K949" s="760">
        <v>5</v>
      </c>
      <c r="L949" s="761" t="s">
        <v>1989</v>
      </c>
      <c r="M949" s="762"/>
      <c r="N949" s="2055">
        <f>'Spis treści'!$D$69/100</f>
        <v>0</v>
      </c>
      <c r="O949" s="150">
        <v>72222031</v>
      </c>
      <c r="P949" s="6">
        <v>5</v>
      </c>
    </row>
    <row r="950" spans="1:16">
      <c r="A950" s="754" t="s">
        <v>1279</v>
      </c>
      <c r="B950" s="758">
        <f>VLOOKUP($A950,'2.5. Pręty wysokostopowe'!$A$4:$M$208,12,FALSE)</f>
        <v>99.886739999999989</v>
      </c>
      <c r="C950" s="758">
        <f>VLOOKUP($A950,'2.5. Pręty wysokostopowe'!$A$4:$M$208,10,FALSE)</f>
        <v>352.76669999999996</v>
      </c>
      <c r="D950" s="758">
        <f>VLOOKUP($A950,'2.5. Pręty wysokostopowe'!$A$4:$M$208,11,FALSE)</f>
        <v>146.667</v>
      </c>
      <c r="E950" s="758">
        <v>99.886739999999989</v>
      </c>
      <c r="F950" s="758">
        <v>352.76669999999996</v>
      </c>
      <c r="G950" s="758">
        <v>146.667</v>
      </c>
      <c r="H950" s="728" t="s">
        <v>1990</v>
      </c>
      <c r="I950" s="759">
        <v>222</v>
      </c>
      <c r="J950" s="728" t="s">
        <v>2874</v>
      </c>
      <c r="K950" s="760">
        <v>5</v>
      </c>
      <c r="L950" s="761" t="s">
        <v>1991</v>
      </c>
      <c r="M950" s="762"/>
      <c r="N950" s="2055">
        <f>'Spis treści'!$D$69/100</f>
        <v>0</v>
      </c>
      <c r="O950" s="150">
        <v>72222031</v>
      </c>
      <c r="P950" s="6">
        <v>5</v>
      </c>
    </row>
    <row r="951" spans="1:16">
      <c r="A951" s="754" t="s">
        <v>775</v>
      </c>
      <c r="B951" s="758">
        <f>VLOOKUP($A951,'2.5. Pręty wysokostopowe'!$A$4:$M$208,12,FALSE)</f>
        <v>97.463220000000007</v>
      </c>
      <c r="C951" s="758">
        <f>VLOOKUP($A951,'2.5. Pręty wysokostopowe'!$A$4:$M$208,10,FALSE)</f>
        <v>340.64909999999998</v>
      </c>
      <c r="D951" s="758">
        <f>VLOOKUP($A951,'2.5. Pręty wysokostopowe'!$A$4:$M$208,11,FALSE)</f>
        <v>146.667</v>
      </c>
      <c r="E951" s="758">
        <v>97.463220000000007</v>
      </c>
      <c r="F951" s="758">
        <v>340.64909999999998</v>
      </c>
      <c r="G951" s="758">
        <v>146.667</v>
      </c>
      <c r="H951" s="728" t="s">
        <v>1992</v>
      </c>
      <c r="I951" s="759">
        <v>222</v>
      </c>
      <c r="J951" s="728" t="s">
        <v>2874</v>
      </c>
      <c r="K951" s="760">
        <v>5</v>
      </c>
      <c r="L951" s="761" t="s">
        <v>1993</v>
      </c>
      <c r="M951" s="762"/>
      <c r="N951" s="2055">
        <f>'Spis treści'!$D$69/100</f>
        <v>0</v>
      </c>
      <c r="O951" s="150">
        <v>72222031</v>
      </c>
      <c r="P951" s="6">
        <v>5</v>
      </c>
    </row>
    <row r="952" spans="1:16">
      <c r="A952" s="754" t="s">
        <v>3544</v>
      </c>
      <c r="B952" s="758">
        <f>VLOOKUP($A952,'2.5. Pręty wysokostopowe'!$A$4:$M$208,12,FALSE)</f>
        <v>131.23410000000001</v>
      </c>
      <c r="C952" s="758">
        <f>VLOOKUP($A952,'2.5. Pręty wysokostopowe'!$A$4:$M$208,10,FALSE)</f>
        <v>101.9007</v>
      </c>
      <c r="D952" s="758">
        <f>VLOOKUP($A952,'2.5. Pręty wysokostopowe'!$A$4:$M$208,11,FALSE)</f>
        <v>29.333400000000001</v>
      </c>
      <c r="E952" s="758">
        <v>131.23410000000001</v>
      </c>
      <c r="F952" s="758">
        <v>101.9007</v>
      </c>
      <c r="G952" s="758">
        <v>29.333400000000001</v>
      </c>
      <c r="H952" s="728" t="s">
        <v>3545</v>
      </c>
      <c r="I952" s="759">
        <v>222</v>
      </c>
      <c r="J952" s="728" t="s">
        <v>5080</v>
      </c>
      <c r="K952" s="760">
        <v>1</v>
      </c>
      <c r="L952" s="761" t="s">
        <v>3548</v>
      </c>
      <c r="M952" s="762"/>
      <c r="N952" s="2055">
        <f>'Spis treści'!$D$69/100</f>
        <v>0</v>
      </c>
      <c r="O952" s="150">
        <v>72222031</v>
      </c>
      <c r="P952" s="6">
        <v>1</v>
      </c>
    </row>
    <row r="953" spans="1:16">
      <c r="A953" s="754" t="s">
        <v>776</v>
      </c>
      <c r="B953" s="758">
        <f>VLOOKUP($A953,'2.5. Pręty wysokostopowe'!$A$4:$M$208,12,FALSE)</f>
        <v>88.513619999999989</v>
      </c>
      <c r="C953" s="758">
        <f>VLOOKUP($A953,'2.5. Pręty wysokostopowe'!$A$4:$M$208,10,FALSE)</f>
        <v>295.90109999999999</v>
      </c>
      <c r="D953" s="758">
        <f>VLOOKUP($A953,'2.5. Pręty wysokostopowe'!$A$4:$M$208,11,FALSE)</f>
        <v>146.667</v>
      </c>
      <c r="E953" s="758">
        <v>88.513619999999989</v>
      </c>
      <c r="F953" s="758">
        <v>295.90109999999999</v>
      </c>
      <c r="G953" s="758">
        <v>146.667</v>
      </c>
      <c r="H953" s="728" t="s">
        <v>1994</v>
      </c>
      <c r="I953" s="759">
        <v>222</v>
      </c>
      <c r="J953" s="728" t="s">
        <v>2874</v>
      </c>
      <c r="K953" s="760">
        <v>5</v>
      </c>
      <c r="L953" s="761" t="s">
        <v>1995</v>
      </c>
      <c r="M953" s="762"/>
      <c r="N953" s="2055">
        <f>'Spis treści'!$D$69/100</f>
        <v>0</v>
      </c>
      <c r="O953" s="150">
        <v>72222031</v>
      </c>
      <c r="P953" s="6">
        <v>5</v>
      </c>
    </row>
    <row r="954" spans="1:16">
      <c r="A954" s="754" t="s">
        <v>3543</v>
      </c>
      <c r="B954" s="758">
        <f>VLOOKUP($A954,'2.5. Pręty wysokostopowe'!$A$4:$M$208,12,FALSE)</f>
        <v>126.59099999999999</v>
      </c>
      <c r="C954" s="758">
        <f>VLOOKUP($A954,'2.5. Pręty wysokostopowe'!$A$4:$M$208,10,FALSE)</f>
        <v>97.257599999999996</v>
      </c>
      <c r="D954" s="758">
        <f>VLOOKUP($A954,'2.5. Pręty wysokostopowe'!$A$4:$M$208,11,FALSE)</f>
        <v>29.333400000000001</v>
      </c>
      <c r="E954" s="758">
        <v>126.59099999999999</v>
      </c>
      <c r="F954" s="758">
        <v>97.257599999999996</v>
      </c>
      <c r="G954" s="758">
        <v>29.333400000000001</v>
      </c>
      <c r="H954" s="728" t="s">
        <v>3546</v>
      </c>
      <c r="I954" s="759">
        <v>222</v>
      </c>
      <c r="J954" s="728" t="s">
        <v>5080</v>
      </c>
      <c r="K954" s="760">
        <v>1</v>
      </c>
      <c r="L954" s="761" t="s">
        <v>3549</v>
      </c>
      <c r="M954" s="762"/>
      <c r="N954" s="2055">
        <f>'Spis treści'!$D$69/100</f>
        <v>0</v>
      </c>
      <c r="O954" s="150">
        <v>72222031</v>
      </c>
      <c r="P954" s="6">
        <v>1</v>
      </c>
    </row>
    <row r="955" spans="1:16">
      <c r="A955" s="754" t="s">
        <v>777</v>
      </c>
      <c r="B955" s="758">
        <f>VLOOKUP($A955,'2.5. Pręty wysokostopowe'!$A$4:$M$208,12,FALSE)</f>
        <v>84.692219999999992</v>
      </c>
      <c r="C955" s="758">
        <f>VLOOKUP($A955,'2.5. Pręty wysokostopowe'!$A$4:$M$208,10,FALSE)</f>
        <v>276.79409999999996</v>
      </c>
      <c r="D955" s="758">
        <f>VLOOKUP($A955,'2.5. Pręty wysokostopowe'!$A$4:$M$208,11,FALSE)</f>
        <v>146.667</v>
      </c>
      <c r="E955" s="758">
        <v>84.692219999999992</v>
      </c>
      <c r="F955" s="758">
        <v>276.79409999999996</v>
      </c>
      <c r="G955" s="758">
        <v>146.667</v>
      </c>
      <c r="H955" s="728" t="s">
        <v>1996</v>
      </c>
      <c r="I955" s="759">
        <v>222</v>
      </c>
      <c r="J955" s="728" t="s">
        <v>2874</v>
      </c>
      <c r="K955" s="760">
        <v>5</v>
      </c>
      <c r="L955" s="761" t="s">
        <v>1997</v>
      </c>
      <c r="M955" s="762"/>
      <c r="N955" s="2055">
        <f>'Spis treści'!$D$69/100</f>
        <v>0</v>
      </c>
      <c r="O955" s="150">
        <v>72222031</v>
      </c>
      <c r="P955" s="6">
        <v>5</v>
      </c>
    </row>
    <row r="956" spans="1:16">
      <c r="A956" s="754" t="s">
        <v>3542</v>
      </c>
      <c r="B956" s="758">
        <f>VLOOKUP($A956,'2.5. Pręty wysokostopowe'!$A$4:$M$208,12,FALSE)</f>
        <v>123.1161</v>
      </c>
      <c r="C956" s="758">
        <f>VLOOKUP($A956,'2.5. Pręty wysokostopowe'!$A$4:$M$208,10,FALSE)</f>
        <v>93.782700000000006</v>
      </c>
      <c r="D956" s="758">
        <f>VLOOKUP($A956,'2.5. Pręty wysokostopowe'!$A$4:$M$208,11,FALSE)</f>
        <v>29.333400000000001</v>
      </c>
      <c r="E956" s="758">
        <v>123.1161</v>
      </c>
      <c r="F956" s="758">
        <v>93.782700000000006</v>
      </c>
      <c r="G956" s="758">
        <v>29.333400000000001</v>
      </c>
      <c r="H956" s="728" t="s">
        <v>3547</v>
      </c>
      <c r="I956" s="759">
        <v>222</v>
      </c>
      <c r="J956" s="728" t="s">
        <v>5080</v>
      </c>
      <c r="K956" s="760">
        <v>1</v>
      </c>
      <c r="L956" s="761" t="s">
        <v>3550</v>
      </c>
      <c r="M956" s="762"/>
      <c r="N956" s="2055">
        <f>'Spis treści'!$D$69/100</f>
        <v>0</v>
      </c>
      <c r="O956" s="150">
        <v>72222031</v>
      </c>
      <c r="P956" s="6">
        <v>1</v>
      </c>
    </row>
    <row r="957" spans="1:16">
      <c r="A957" s="754" t="s">
        <v>778</v>
      </c>
      <c r="B957" s="758">
        <f>VLOOKUP($A957,'2.5. Pręty wysokostopowe'!$A$4:$M$208,12,FALSE)</f>
        <v>84.692219999999992</v>
      </c>
      <c r="C957" s="758">
        <f>VLOOKUP($A957,'2.5. Pręty wysokostopowe'!$A$4:$M$208,10,FALSE)</f>
        <v>276.79409999999996</v>
      </c>
      <c r="D957" s="758">
        <f>VLOOKUP($A957,'2.5. Pręty wysokostopowe'!$A$4:$M$208,11,FALSE)</f>
        <v>146.667</v>
      </c>
      <c r="E957" s="758">
        <v>84.692219999999992</v>
      </c>
      <c r="F957" s="758">
        <v>276.79409999999996</v>
      </c>
      <c r="G957" s="758">
        <v>146.667</v>
      </c>
      <c r="H957" s="728" t="s">
        <v>1998</v>
      </c>
      <c r="I957" s="759">
        <v>222</v>
      </c>
      <c r="J957" s="728" t="s">
        <v>2874</v>
      </c>
      <c r="K957" s="760">
        <v>5</v>
      </c>
      <c r="L957" s="761" t="s">
        <v>1999</v>
      </c>
      <c r="M957" s="762"/>
      <c r="N957" s="2055">
        <f>'Spis treści'!$D$69/100</f>
        <v>0</v>
      </c>
      <c r="O957" s="150">
        <v>72222031</v>
      </c>
      <c r="P957" s="6">
        <v>5</v>
      </c>
    </row>
    <row r="958" spans="1:16">
      <c r="A958" s="754" t="s">
        <v>4055</v>
      </c>
      <c r="B958" s="758">
        <f>VLOOKUP($A958,'2.5. Pręty wysokostopowe'!$A$4:$M$208,12,FALSE)</f>
        <v>153.79500000000002</v>
      </c>
      <c r="C958" s="758">
        <f>VLOOKUP($A958,'2.5. Pręty wysokostopowe'!$A$4:$M$208,10,FALSE)</f>
        <v>601.32600000000002</v>
      </c>
      <c r="D958" s="758">
        <f>VLOOKUP($A958,'2.5. Pręty wysokostopowe'!$A$4:$M$208,11,FALSE)</f>
        <v>167.649</v>
      </c>
      <c r="E958" s="758">
        <v>153.79500000000002</v>
      </c>
      <c r="F958" s="758">
        <v>601.32600000000002</v>
      </c>
      <c r="G958" s="758">
        <v>167.649</v>
      </c>
      <c r="H958" s="728" t="s">
        <v>4057</v>
      </c>
      <c r="I958" s="759">
        <v>222</v>
      </c>
      <c r="J958" s="728" t="s">
        <v>2875</v>
      </c>
      <c r="K958" s="760">
        <v>5</v>
      </c>
      <c r="L958" s="761" t="s">
        <v>4059</v>
      </c>
      <c r="M958" s="762"/>
      <c r="N958" s="2055">
        <f>'Spis treści'!$D$69/100</f>
        <v>0</v>
      </c>
      <c r="O958" s="150">
        <v>72222011</v>
      </c>
      <c r="P958" s="6">
        <v>5</v>
      </c>
    </row>
    <row r="959" spans="1:16">
      <c r="A959" s="754" t="s">
        <v>4056</v>
      </c>
      <c r="B959" s="758">
        <f>VLOOKUP($A959,'2.5. Pręty wysokostopowe'!$A$4:$M$208,12,FALSE)</f>
        <v>300.09280000000001</v>
      </c>
      <c r="C959" s="758">
        <f>VLOOKUP($A959,'2.5. Pręty wysokostopowe'!$A$4:$M$208,10,FALSE)</f>
        <v>1199.5335</v>
      </c>
      <c r="D959" s="758">
        <f>VLOOKUP($A959,'2.5. Pręty wysokostopowe'!$A$4:$M$208,11,FALSE)</f>
        <v>150.88410000000002</v>
      </c>
      <c r="E959" s="758">
        <v>300.09280000000001</v>
      </c>
      <c r="F959" s="758">
        <v>1199.5335</v>
      </c>
      <c r="G959" s="758">
        <v>150.88410000000002</v>
      </c>
      <c r="H959" s="728" t="s">
        <v>4058</v>
      </c>
      <c r="I959" s="759">
        <v>222</v>
      </c>
      <c r="J959" s="728" t="s">
        <v>2874</v>
      </c>
      <c r="K959" s="760">
        <v>13.5</v>
      </c>
      <c r="L959" s="761" t="s">
        <v>4060</v>
      </c>
      <c r="M959" s="762"/>
      <c r="N959" s="2055">
        <f>'Spis treści'!$D$69/100</f>
        <v>0</v>
      </c>
      <c r="O959" s="150">
        <v>72222031</v>
      </c>
      <c r="P959" s="6">
        <v>4.5</v>
      </c>
    </row>
    <row r="960" spans="1:16">
      <c r="A960" s="754" t="s">
        <v>360</v>
      </c>
      <c r="B960" s="758">
        <f>VLOOKUP($A960,'2.5. Pręty wysokostopowe'!$A$4:$M$208,12,FALSE)</f>
        <v>102.744</v>
      </c>
      <c r="C960" s="758">
        <f>VLOOKUP($A960,'2.5. Pręty wysokostopowe'!$A$4:$M$208,10,FALSE)</f>
        <v>393.67349999999999</v>
      </c>
      <c r="D960" s="758">
        <f>VLOOKUP($A960,'2.5. Pręty wysokostopowe'!$A$4:$M$208,11,FALSE)</f>
        <v>120.04649999999999</v>
      </c>
      <c r="E960" s="758">
        <v>102.744</v>
      </c>
      <c r="F960" s="758">
        <v>393.67349999999999</v>
      </c>
      <c r="G960" s="758">
        <v>120.04649999999999</v>
      </c>
      <c r="H960" s="728" t="s">
        <v>2000</v>
      </c>
      <c r="I960" s="759">
        <v>222</v>
      </c>
      <c r="J960" s="728" t="s">
        <v>2874</v>
      </c>
      <c r="K960" s="760">
        <v>5</v>
      </c>
      <c r="L960" s="761" t="s">
        <v>2001</v>
      </c>
      <c r="M960" s="762"/>
      <c r="N960" s="2055">
        <f>'Spis treści'!$D$69/100</f>
        <v>0</v>
      </c>
      <c r="O960" s="150">
        <v>72222031</v>
      </c>
      <c r="P960" s="6">
        <v>5</v>
      </c>
    </row>
    <row r="961" spans="1:16">
      <c r="A961" s="754" t="s">
        <v>779</v>
      </c>
      <c r="B961" s="758">
        <f>VLOOKUP($A961,'2.5. Pręty wysokostopowe'!$A$4:$M$208,12,FALSE)</f>
        <v>99.734399999999994</v>
      </c>
      <c r="C961" s="758">
        <f>VLOOKUP($A961,'2.5. Pręty wysokostopowe'!$A$4:$M$208,10,FALSE)</f>
        <v>378.62549999999999</v>
      </c>
      <c r="D961" s="758">
        <f>VLOOKUP($A961,'2.5. Pręty wysokostopowe'!$A$4:$M$208,11,FALSE)</f>
        <v>120.04649999999999</v>
      </c>
      <c r="E961" s="758">
        <v>99.734399999999994</v>
      </c>
      <c r="F961" s="758">
        <v>378.62549999999999</v>
      </c>
      <c r="G961" s="758">
        <v>120.04649999999999</v>
      </c>
      <c r="H961" s="728" t="s">
        <v>2002</v>
      </c>
      <c r="I961" s="759">
        <v>222</v>
      </c>
      <c r="J961" s="728" t="s">
        <v>2874</v>
      </c>
      <c r="K961" s="760">
        <v>5</v>
      </c>
      <c r="L961" s="761" t="s">
        <v>2003</v>
      </c>
      <c r="M961" s="762"/>
      <c r="N961" s="2055">
        <f>'Spis treści'!$D$69/100</f>
        <v>0</v>
      </c>
      <c r="O961" s="150">
        <v>72222031</v>
      </c>
      <c r="P961" s="6">
        <v>5</v>
      </c>
    </row>
    <row r="962" spans="1:16">
      <c r="A962" s="754" t="s">
        <v>361</v>
      </c>
      <c r="B962" s="758">
        <f>VLOOKUP($A962,'2.5. Pręty wysokostopowe'!$A$4:$M$208,12,FALSE)</f>
        <v>93.481560000000002</v>
      </c>
      <c r="C962" s="758">
        <f>VLOOKUP($A962,'2.5. Pręty wysokostopowe'!$A$4:$M$208,10,FALSE)</f>
        <v>347.36130000000003</v>
      </c>
      <c r="D962" s="758">
        <f>VLOOKUP($A962,'2.5. Pręty wysokostopowe'!$A$4:$M$208,11,FALSE)</f>
        <v>120.04649999999999</v>
      </c>
      <c r="E962" s="758">
        <v>93.481560000000002</v>
      </c>
      <c r="F962" s="758">
        <v>347.36130000000003</v>
      </c>
      <c r="G962" s="758">
        <v>120.04649999999999</v>
      </c>
      <c r="H962" s="728" t="s">
        <v>2004</v>
      </c>
      <c r="I962" s="759">
        <v>222</v>
      </c>
      <c r="J962" s="728" t="s">
        <v>2874</v>
      </c>
      <c r="K962" s="760">
        <v>5</v>
      </c>
      <c r="L962" s="761" t="s">
        <v>2005</v>
      </c>
      <c r="M962" s="762"/>
      <c r="N962" s="2055">
        <f>'Spis treści'!$D$69/100</f>
        <v>0</v>
      </c>
      <c r="O962" s="150">
        <v>72222031</v>
      </c>
      <c r="P962" s="6">
        <v>5</v>
      </c>
    </row>
    <row r="963" spans="1:16">
      <c r="A963" s="754" t="s">
        <v>362</v>
      </c>
      <c r="B963" s="758">
        <f>VLOOKUP($A963,'2.5. Pręty wysokostopowe'!$A$4:$M$208,12,FALSE)</f>
        <v>92.786580000000001</v>
      </c>
      <c r="C963" s="758">
        <f>VLOOKUP($A963,'2.5. Pręty wysokostopowe'!$A$4:$M$208,10,FALSE)</f>
        <v>343.88640000000004</v>
      </c>
      <c r="D963" s="758">
        <f>VLOOKUP($A963,'2.5. Pręty wysokostopowe'!$A$4:$M$208,11,FALSE)</f>
        <v>120.04649999999999</v>
      </c>
      <c r="E963" s="758">
        <v>92.786580000000001</v>
      </c>
      <c r="F963" s="758">
        <v>343.88640000000004</v>
      </c>
      <c r="G963" s="758">
        <v>120.04649999999999</v>
      </c>
      <c r="H963" s="728" t="s">
        <v>2006</v>
      </c>
      <c r="I963" s="759">
        <v>222</v>
      </c>
      <c r="J963" s="728" t="s">
        <v>2874</v>
      </c>
      <c r="K963" s="760">
        <v>5</v>
      </c>
      <c r="L963" s="761" t="s">
        <v>2007</v>
      </c>
      <c r="M963" s="762"/>
      <c r="N963" s="2055">
        <f>'Spis treści'!$D$69/100</f>
        <v>0</v>
      </c>
      <c r="O963" s="150">
        <v>72222031</v>
      </c>
      <c r="P963" s="6">
        <v>5</v>
      </c>
    </row>
    <row r="964" spans="1:16">
      <c r="A964" s="754" t="s">
        <v>780</v>
      </c>
      <c r="B964" s="758">
        <f>VLOOKUP($A964,'2.5. Pręty wysokostopowe'!$A$4:$M$208,12,FALSE)</f>
        <v>105.52194</v>
      </c>
      <c r="C964" s="758">
        <f>VLOOKUP($A964,'2.5. Pręty wysokostopowe'!$A$4:$M$208,10,FALSE)</f>
        <v>407.56319999999999</v>
      </c>
      <c r="D964" s="758">
        <f>VLOOKUP($A964,'2.5. Pręty wysokostopowe'!$A$4:$M$208,11,FALSE)</f>
        <v>120.04649999999999</v>
      </c>
      <c r="E964" s="758">
        <v>105.52194</v>
      </c>
      <c r="F964" s="758">
        <v>407.56319999999999</v>
      </c>
      <c r="G964" s="758">
        <v>120.04649999999999</v>
      </c>
      <c r="H964" s="728" t="s">
        <v>2008</v>
      </c>
      <c r="I964" s="759">
        <v>222</v>
      </c>
      <c r="J964" s="728" t="s">
        <v>2874</v>
      </c>
      <c r="K964" s="760">
        <v>5</v>
      </c>
      <c r="L964" s="761" t="s">
        <v>2009</v>
      </c>
      <c r="M964" s="762"/>
      <c r="N964" s="2055">
        <f>'Spis treści'!$D$69/100</f>
        <v>0</v>
      </c>
      <c r="O964" s="150">
        <v>72222031</v>
      </c>
      <c r="P964" s="6">
        <v>5</v>
      </c>
    </row>
    <row r="965" spans="1:16">
      <c r="A965" s="754" t="s">
        <v>781</v>
      </c>
      <c r="B965" s="758">
        <f>VLOOKUP($A965,'2.5. Pręty wysokostopowe'!$A$4:$M$208,12,FALSE)</f>
        <v>99.498779999999996</v>
      </c>
      <c r="C965" s="758">
        <f>VLOOKUP($A965,'2.5. Pręty wysokostopowe'!$A$4:$M$208,10,FALSE)</f>
        <v>377.44740000000002</v>
      </c>
      <c r="D965" s="758">
        <f>VLOOKUP($A965,'2.5. Pręty wysokostopowe'!$A$4:$M$208,11,FALSE)</f>
        <v>120.04649999999999</v>
      </c>
      <c r="E965" s="758">
        <v>99.498779999999996</v>
      </c>
      <c r="F965" s="758">
        <v>377.44740000000002</v>
      </c>
      <c r="G965" s="758">
        <v>120.04649999999999</v>
      </c>
      <c r="H965" s="728" t="s">
        <v>2010</v>
      </c>
      <c r="I965" s="759">
        <v>222</v>
      </c>
      <c r="J965" s="728" t="s">
        <v>2874</v>
      </c>
      <c r="K965" s="760">
        <v>5</v>
      </c>
      <c r="L965" s="761" t="s">
        <v>2011</v>
      </c>
      <c r="M965" s="762"/>
      <c r="N965" s="2055">
        <f>'Spis treści'!$D$69/100</f>
        <v>0</v>
      </c>
      <c r="O965" s="150">
        <v>72222031</v>
      </c>
      <c r="P965" s="6">
        <v>5</v>
      </c>
    </row>
    <row r="966" spans="1:16">
      <c r="A966" s="754" t="s">
        <v>782</v>
      </c>
      <c r="B966" s="758">
        <f>VLOOKUP($A966,'2.5. Pręty wysokostopowe'!$A$4:$M$208,12,FALSE)</f>
        <v>96.261480000000006</v>
      </c>
      <c r="C966" s="758">
        <f>VLOOKUP($A966,'2.5. Pręty wysokostopowe'!$A$4:$M$208,10,FALSE)</f>
        <v>361.26090000000005</v>
      </c>
      <c r="D966" s="758">
        <f>VLOOKUP($A966,'2.5. Pręty wysokostopowe'!$A$4:$M$208,11,FALSE)</f>
        <v>120.04649999999999</v>
      </c>
      <c r="E966" s="758">
        <v>96.261480000000006</v>
      </c>
      <c r="F966" s="758">
        <v>361.26090000000005</v>
      </c>
      <c r="G966" s="758">
        <v>120.04649999999999</v>
      </c>
      <c r="H966" s="728" t="s">
        <v>2012</v>
      </c>
      <c r="I966" s="759">
        <v>222</v>
      </c>
      <c r="J966" s="728" t="s">
        <v>2874</v>
      </c>
      <c r="K966" s="760">
        <v>5</v>
      </c>
      <c r="L966" s="761" t="s">
        <v>2013</v>
      </c>
      <c r="M966" s="762"/>
      <c r="N966" s="2055">
        <f>'Spis treści'!$D$69/100</f>
        <v>0</v>
      </c>
      <c r="O966" s="150">
        <v>72222031</v>
      </c>
      <c r="P966" s="6">
        <v>5</v>
      </c>
    </row>
    <row r="967" spans="1:16">
      <c r="A967" s="754" t="s">
        <v>783</v>
      </c>
      <c r="B967" s="758">
        <f>VLOOKUP($A967,'2.5. Pręty wysokostopowe'!$A$4:$M$208,12,FALSE)</f>
        <v>95.564519999999987</v>
      </c>
      <c r="C967" s="758">
        <f>VLOOKUP($A967,'2.5. Pręty wysokostopowe'!$A$4:$M$208,10,FALSE)</f>
        <v>357.77609999999999</v>
      </c>
      <c r="D967" s="758">
        <f>VLOOKUP($A967,'2.5. Pręty wysokostopowe'!$A$4:$M$208,11,FALSE)</f>
        <v>120.04649999999999</v>
      </c>
      <c r="E967" s="758">
        <v>95.564519999999987</v>
      </c>
      <c r="F967" s="758">
        <v>357.77609999999999</v>
      </c>
      <c r="G967" s="758">
        <v>120.04649999999999</v>
      </c>
      <c r="H967" s="728" t="s">
        <v>2014</v>
      </c>
      <c r="I967" s="759">
        <v>222</v>
      </c>
      <c r="J967" s="728" t="s">
        <v>2874</v>
      </c>
      <c r="K967" s="760">
        <v>5</v>
      </c>
      <c r="L967" s="761" t="s">
        <v>2015</v>
      </c>
      <c r="M967" s="762"/>
      <c r="N967" s="2055">
        <f>'Spis treści'!$D$69/100</f>
        <v>0</v>
      </c>
      <c r="O967" s="150">
        <v>72222031</v>
      </c>
      <c r="P967" s="6">
        <v>5</v>
      </c>
    </row>
    <row r="968" spans="1:16">
      <c r="A968" s="754" t="s">
        <v>3676</v>
      </c>
      <c r="B968" s="758">
        <f>VLOOKUP($A968,'2.5. Pręty wysokostopowe'!$A$4:$M$208,12,FALSE)</f>
        <v>159.5335</v>
      </c>
      <c r="C968" s="758">
        <f>VLOOKUP($A968,'2.5. Pręty wysokostopowe'!$A$4:$M$208,10,FALSE)</f>
        <v>126.72</v>
      </c>
      <c r="D968" s="758">
        <f>VLOOKUP($A968,'2.5. Pręty wysokostopowe'!$A$4:$M$208,11,FALSE)</f>
        <v>32.813499999999998</v>
      </c>
      <c r="E968" s="758">
        <v>159.5335</v>
      </c>
      <c r="F968" s="758">
        <v>126.72</v>
      </c>
      <c r="G968" s="758">
        <v>32.813499999999998</v>
      </c>
      <c r="H968" s="728" t="s">
        <v>3677</v>
      </c>
      <c r="I968" s="759">
        <v>222</v>
      </c>
      <c r="J968" s="728" t="s">
        <v>2874</v>
      </c>
      <c r="K968" s="760">
        <v>1</v>
      </c>
      <c r="L968" s="761" t="s">
        <v>3683</v>
      </c>
      <c r="M968" s="762"/>
      <c r="N968" s="2055">
        <f>'Spis treści'!$D$69/100</f>
        <v>0</v>
      </c>
      <c r="O968" s="150">
        <v>72222031</v>
      </c>
      <c r="P968" s="6">
        <v>1</v>
      </c>
    </row>
    <row r="969" spans="1:16">
      <c r="A969" s="754" t="s">
        <v>256</v>
      </c>
      <c r="B969" s="758">
        <f>VLOOKUP($A969,'2.5. Pręty wysokostopowe'!$A$4:$M$208,12,FALSE)</f>
        <v>122.00854</v>
      </c>
      <c r="C969" s="758">
        <f>VLOOKUP($A969,'2.5. Pręty wysokostopowe'!$A$4:$M$208,10,FALSE)</f>
        <v>445.97520000000003</v>
      </c>
      <c r="D969" s="758">
        <f>VLOOKUP($A969,'2.5. Pręty wysokostopowe'!$A$4:$M$208,11,FALSE)</f>
        <v>164.0675</v>
      </c>
      <c r="E969" s="758">
        <v>122.00854</v>
      </c>
      <c r="F969" s="758">
        <v>445.97520000000003</v>
      </c>
      <c r="G969" s="758">
        <v>164.0675</v>
      </c>
      <c r="H969" s="728" t="s">
        <v>2016</v>
      </c>
      <c r="I969" s="759">
        <v>222</v>
      </c>
      <c r="J969" s="728" t="s">
        <v>2874</v>
      </c>
      <c r="K969" s="760">
        <v>5</v>
      </c>
      <c r="L969" s="761" t="s">
        <v>2017</v>
      </c>
      <c r="M969" s="762"/>
      <c r="N969" s="2055">
        <f>'Spis treści'!$D$69/100</f>
        <v>0</v>
      </c>
      <c r="O969" s="150">
        <v>72222031</v>
      </c>
      <c r="P969" s="6">
        <v>5</v>
      </c>
    </row>
    <row r="970" spans="1:16">
      <c r="A970" s="754" t="s">
        <v>3713</v>
      </c>
      <c r="B970" s="758">
        <f>VLOOKUP($A970,'2.5. Pręty wysokostopowe'!$A$4:$M$208,12,FALSE)</f>
        <v>151.61349999999999</v>
      </c>
      <c r="C970" s="758">
        <f>VLOOKUP($A970,'2.5. Pręty wysokostopowe'!$A$4:$M$208,10,FALSE)</f>
        <v>118.8</v>
      </c>
      <c r="D970" s="758">
        <f>VLOOKUP($A970,'2.5. Pręty wysokostopowe'!$A$4:$M$208,11,FALSE)</f>
        <v>32.813499999999998</v>
      </c>
      <c r="E970" s="758">
        <v>151.61349999999999</v>
      </c>
      <c r="F970" s="758">
        <v>118.8</v>
      </c>
      <c r="G970" s="758">
        <v>32.813499999999998</v>
      </c>
      <c r="H970" s="728" t="s">
        <v>3714</v>
      </c>
      <c r="I970" s="759">
        <v>222</v>
      </c>
      <c r="J970" s="728" t="s">
        <v>5080</v>
      </c>
      <c r="K970" s="760">
        <v>1</v>
      </c>
      <c r="L970" s="761" t="s">
        <v>3715</v>
      </c>
      <c r="M970" s="762"/>
      <c r="N970" s="2055">
        <f>'Spis treści'!$D$69/100</f>
        <v>0</v>
      </c>
      <c r="O970" s="150">
        <v>72222031</v>
      </c>
      <c r="P970" s="6">
        <v>1</v>
      </c>
    </row>
    <row r="971" spans="1:16">
      <c r="A971" s="754" t="s">
        <v>255</v>
      </c>
      <c r="B971" s="758">
        <f>VLOOKUP($A971,'2.5. Pręty wysokostopowe'!$A$4:$M$208,12,FALSE)</f>
        <v>120.61659999999999</v>
      </c>
      <c r="C971" s="758">
        <f>VLOOKUP($A971,'2.5. Pręty wysokostopowe'!$A$4:$M$208,10,FALSE)</f>
        <v>439.01549999999997</v>
      </c>
      <c r="D971" s="758">
        <f>VLOOKUP($A971,'2.5. Pręty wysokostopowe'!$A$4:$M$208,11,FALSE)</f>
        <v>164.0675</v>
      </c>
      <c r="E971" s="758">
        <v>120.61659999999999</v>
      </c>
      <c r="F971" s="758">
        <v>439.01549999999997</v>
      </c>
      <c r="G971" s="758">
        <v>164.0675</v>
      </c>
      <c r="H971" s="728" t="s">
        <v>2018</v>
      </c>
      <c r="I971" s="759">
        <v>222</v>
      </c>
      <c r="J971" s="728" t="s">
        <v>2874</v>
      </c>
      <c r="K971" s="760">
        <v>5</v>
      </c>
      <c r="L971" s="761" t="s">
        <v>2019</v>
      </c>
      <c r="M971" s="762"/>
      <c r="N971" s="2055">
        <f>'Spis treści'!$D$69/100</f>
        <v>0</v>
      </c>
      <c r="O971" s="150">
        <v>72222031</v>
      </c>
      <c r="P971" s="6">
        <v>5</v>
      </c>
    </row>
    <row r="972" spans="1:16">
      <c r="A972" s="754" t="s">
        <v>3708</v>
      </c>
      <c r="B972" s="758">
        <f>VLOOKUP($A972,'2.5. Pręty wysokostopowe'!$A$4:$M$208,12,FALSE)</f>
        <v>146.6635</v>
      </c>
      <c r="C972" s="758">
        <f>VLOOKUP($A972,'2.5. Pręty wysokostopowe'!$A$4:$M$208,10,FALSE)</f>
        <v>113.85</v>
      </c>
      <c r="D972" s="758">
        <f>VLOOKUP($A972,'2.5. Pręty wysokostopowe'!$A$4:$M$208,11,FALSE)</f>
        <v>32.813499999999998</v>
      </c>
      <c r="E972" s="758">
        <v>146.6635</v>
      </c>
      <c r="F972" s="758">
        <v>113.85</v>
      </c>
      <c r="G972" s="758">
        <v>32.813499999999998</v>
      </c>
      <c r="H972" s="728" t="s">
        <v>3709</v>
      </c>
      <c r="I972" s="759">
        <v>222</v>
      </c>
      <c r="J972" s="728" t="s">
        <v>5080</v>
      </c>
      <c r="K972" s="760">
        <v>1</v>
      </c>
      <c r="L972" s="761" t="s">
        <v>3710</v>
      </c>
      <c r="M972" s="762"/>
      <c r="N972" s="2055">
        <f>'Spis treści'!$D$69/100</f>
        <v>0</v>
      </c>
      <c r="O972" s="150">
        <v>72222031</v>
      </c>
      <c r="P972" s="6">
        <v>1</v>
      </c>
    </row>
    <row r="973" spans="1:16">
      <c r="A973" s="754" t="s">
        <v>4635</v>
      </c>
      <c r="B973" s="758">
        <f>VLOOKUP($A973,'2.5. Pręty wysokostopowe'!$A$4:$M$208,12,FALSE)</f>
        <v>151.67829999999998</v>
      </c>
      <c r="C973" s="758">
        <f>VLOOKUP($A973,'2.5. Pręty wysokostopowe'!$A$4:$M$208,10,FALSE)</f>
        <v>601.32600000000002</v>
      </c>
      <c r="D973" s="758">
        <f>VLOOKUP($A973,'2.5. Pręty wysokostopowe'!$A$4:$M$208,11,FALSE)</f>
        <v>157.06549999999999</v>
      </c>
      <c r="E973" s="758">
        <v>151.67829999999998</v>
      </c>
      <c r="F973" s="758">
        <v>601.32600000000002</v>
      </c>
      <c r="G973" s="758">
        <v>157.06549999999999</v>
      </c>
      <c r="H973" s="728" t="s">
        <v>4636</v>
      </c>
      <c r="I973" s="759">
        <v>222</v>
      </c>
      <c r="J973" s="728" t="s">
        <v>2874</v>
      </c>
      <c r="K973" s="760">
        <v>5</v>
      </c>
      <c r="L973" s="761" t="s">
        <v>4637</v>
      </c>
      <c r="M973" s="762"/>
      <c r="N973" s="2055">
        <f>'Spis treści'!$D$69/100</f>
        <v>0</v>
      </c>
      <c r="O973" s="150">
        <v>72222031</v>
      </c>
      <c r="P973" s="6">
        <v>5</v>
      </c>
    </row>
    <row r="974" spans="1:16">
      <c r="A974" s="754" t="s">
        <v>784</v>
      </c>
      <c r="B974" s="758">
        <f>VLOOKUP($A974,'2.5. Pręty wysokostopowe'!$A$4:$M$208,12,FALSE)</f>
        <v>149.76957999999999</v>
      </c>
      <c r="C974" s="758">
        <f>VLOOKUP($A974,'2.5. Pręty wysokostopowe'!$A$4:$M$208,10,FALSE)</f>
        <v>591.78239999999994</v>
      </c>
      <c r="D974" s="758">
        <f>VLOOKUP($A974,'2.5. Pręty wysokostopowe'!$A$4:$M$208,11,FALSE)</f>
        <v>157.06549999999999</v>
      </c>
      <c r="E974" s="758">
        <v>149.76957999999999</v>
      </c>
      <c r="F974" s="758">
        <v>591.78239999999994</v>
      </c>
      <c r="G974" s="758">
        <v>157.06549999999999</v>
      </c>
      <c r="H974" s="728" t="s">
        <v>2020</v>
      </c>
      <c r="I974" s="759">
        <v>222</v>
      </c>
      <c r="J974" s="728" t="s">
        <v>2874</v>
      </c>
      <c r="K974" s="760">
        <v>5</v>
      </c>
      <c r="L974" s="761" t="s">
        <v>2021</v>
      </c>
      <c r="M974" s="762"/>
      <c r="N974" s="2055">
        <f>'Spis treści'!$D$69/100</f>
        <v>0</v>
      </c>
      <c r="O974" s="150">
        <v>72222031</v>
      </c>
      <c r="P974" s="6">
        <v>5</v>
      </c>
    </row>
    <row r="975" spans="1:16">
      <c r="A975" s="754" t="s">
        <v>785</v>
      </c>
      <c r="B975" s="758">
        <f>VLOOKUP($A975,'2.5. Pręty wysokostopowe'!$A$4:$M$208,12,FALSE)</f>
        <v>149.76957999999999</v>
      </c>
      <c r="C975" s="758">
        <f>VLOOKUP($A975,'2.5. Pręty wysokostopowe'!$A$4:$M$208,10,FALSE)</f>
        <v>591.78239999999994</v>
      </c>
      <c r="D975" s="758">
        <f>VLOOKUP($A975,'2.5. Pręty wysokostopowe'!$A$4:$M$208,11,FALSE)</f>
        <v>157.06549999999999</v>
      </c>
      <c r="E975" s="758">
        <v>149.76957999999999</v>
      </c>
      <c r="F975" s="758">
        <v>591.78239999999994</v>
      </c>
      <c r="G975" s="758">
        <v>157.06549999999999</v>
      </c>
      <c r="H975" s="728" t="s">
        <v>2022</v>
      </c>
      <c r="I975" s="759">
        <v>222</v>
      </c>
      <c r="J975" s="728" t="s">
        <v>2874</v>
      </c>
      <c r="K975" s="760">
        <v>5</v>
      </c>
      <c r="L975" s="761" t="s">
        <v>2023</v>
      </c>
      <c r="M975" s="762"/>
      <c r="N975" s="2055">
        <f>'Spis treści'!$D$69/100</f>
        <v>0</v>
      </c>
      <c r="O975" s="150">
        <v>72222031</v>
      </c>
      <c r="P975" s="6">
        <v>5</v>
      </c>
    </row>
    <row r="976" spans="1:16">
      <c r="A976" s="754" t="s">
        <v>5224</v>
      </c>
      <c r="B976" s="758">
        <f>VLOOKUP($A976,'2.5. Pręty wysokostopowe'!$A$4:$M$208,12,FALSE)</f>
        <v>149.76957999999999</v>
      </c>
      <c r="C976" s="758">
        <f>VLOOKUP($A976,'2.5. Pręty wysokostopowe'!$A$4:$M$208,10,FALSE)</f>
        <v>591.78239999999994</v>
      </c>
      <c r="D976" s="758">
        <f>VLOOKUP($A976,'2.5. Pręty wysokostopowe'!$A$4:$M$208,11,FALSE)</f>
        <v>157.06549999999999</v>
      </c>
      <c r="E976" s="758">
        <v>149.76957999999999</v>
      </c>
      <c r="F976" s="758">
        <v>591.78239999999994</v>
      </c>
      <c r="G976" s="758">
        <v>157.06549999999999</v>
      </c>
      <c r="H976" s="728" t="s">
        <v>5225</v>
      </c>
      <c r="I976" s="759">
        <v>222</v>
      </c>
      <c r="J976" s="728" t="s">
        <v>2875</v>
      </c>
      <c r="K976" s="760">
        <v>5</v>
      </c>
      <c r="L976" s="761" t="s">
        <v>5226</v>
      </c>
      <c r="M976" s="762"/>
      <c r="N976" s="2055">
        <f>'Spis treści'!$D$69/100</f>
        <v>0</v>
      </c>
      <c r="O976" s="150">
        <v>72222031</v>
      </c>
      <c r="P976" s="6">
        <v>5</v>
      </c>
    </row>
    <row r="977" spans="1:16">
      <c r="A977" s="754" t="s">
        <v>4726</v>
      </c>
      <c r="B977" s="758">
        <f>VLOOKUP($A977,'2.5. Pręty wysokostopowe'!$A$4:$M$208,12,FALSE)</f>
        <v>135.19284000000002</v>
      </c>
      <c r="C977" s="758">
        <f>VLOOKUP($A977,'2.5. Pręty wysokostopowe'!$A$4:$M$208,10,FALSE)</f>
        <v>566.75520000000006</v>
      </c>
      <c r="D977" s="758">
        <f>VLOOKUP($A977,'2.5. Pręty wysokostopowe'!$A$4:$M$208,11,FALSE)</f>
        <v>109.209</v>
      </c>
      <c r="E977" s="758">
        <v>135.19284000000002</v>
      </c>
      <c r="F977" s="758">
        <v>566.75520000000006</v>
      </c>
      <c r="G977" s="758">
        <v>109.209</v>
      </c>
      <c r="H977" s="728" t="s">
        <v>4727</v>
      </c>
      <c r="I977" s="759">
        <v>222</v>
      </c>
      <c r="J977" s="728" t="s">
        <v>2875</v>
      </c>
      <c r="K977" s="760">
        <v>50</v>
      </c>
      <c r="L977" s="761" t="s">
        <v>4728</v>
      </c>
      <c r="M977" s="762"/>
      <c r="N977" s="2055">
        <f>'Spis treści'!$D$69/100</f>
        <v>0</v>
      </c>
      <c r="O977" s="150">
        <v>72222031</v>
      </c>
      <c r="P977" s="6">
        <v>5</v>
      </c>
    </row>
    <row r="978" spans="1:16">
      <c r="A978" s="754" t="s">
        <v>363</v>
      </c>
      <c r="B978" s="758">
        <f>VLOOKUP($A978,'2.5. Pręty wysokostopowe'!$A$4:$M$208,12,FALSE)</f>
        <v>130.30223999999998</v>
      </c>
      <c r="C978" s="758">
        <f>VLOOKUP($A978,'2.5. Pręty wysokostopowe'!$A$4:$M$208,10,FALSE)</f>
        <v>542.30219999999997</v>
      </c>
      <c r="D978" s="758">
        <f>VLOOKUP($A978,'2.5. Pręty wysokostopowe'!$A$4:$M$208,11,FALSE)</f>
        <v>109.209</v>
      </c>
      <c r="E978" s="758">
        <v>130.30223999999998</v>
      </c>
      <c r="F978" s="758">
        <v>542.30219999999997</v>
      </c>
      <c r="G978" s="758">
        <v>109.209</v>
      </c>
      <c r="H978" s="728" t="s">
        <v>2024</v>
      </c>
      <c r="I978" s="759">
        <v>222</v>
      </c>
      <c r="J978" s="728" t="s">
        <v>2874</v>
      </c>
      <c r="K978" s="760">
        <v>5</v>
      </c>
      <c r="L978" s="761" t="s">
        <v>2025</v>
      </c>
      <c r="M978" s="762"/>
      <c r="N978" s="2055">
        <f>'Spis treści'!$D$69/100</f>
        <v>0</v>
      </c>
      <c r="O978" s="150">
        <v>72222031</v>
      </c>
      <c r="P978" s="6">
        <v>5</v>
      </c>
    </row>
    <row r="979" spans="1:16">
      <c r="A979" s="754" t="s">
        <v>364</v>
      </c>
      <c r="B979" s="758">
        <f>VLOOKUP($A979,'2.5. Pręty wysokostopowe'!$A$4:$M$208,12,FALSE)</f>
        <v>124.92653999999997</v>
      </c>
      <c r="C979" s="758">
        <f>VLOOKUP($A979,'2.5. Pręty wysokostopowe'!$A$4:$M$208,10,FALSE)</f>
        <v>515.42369999999994</v>
      </c>
      <c r="D979" s="758">
        <f>VLOOKUP($A979,'2.5. Pręty wysokostopowe'!$A$4:$M$208,11,FALSE)</f>
        <v>109.209</v>
      </c>
      <c r="E979" s="758">
        <v>124.92653999999997</v>
      </c>
      <c r="F979" s="758">
        <v>515.42369999999994</v>
      </c>
      <c r="G979" s="758">
        <v>109.209</v>
      </c>
      <c r="H979" s="728" t="s">
        <v>2026</v>
      </c>
      <c r="I979" s="759">
        <v>222</v>
      </c>
      <c r="J979" s="728" t="s">
        <v>2875</v>
      </c>
      <c r="K979" s="760">
        <v>50</v>
      </c>
      <c r="L979" s="761" t="s">
        <v>2027</v>
      </c>
      <c r="M979" s="762"/>
      <c r="N979" s="2055">
        <f>'Spis treści'!$D$69/100</f>
        <v>0</v>
      </c>
      <c r="O979" s="150">
        <v>72222031</v>
      </c>
      <c r="P979" s="6">
        <v>5</v>
      </c>
    </row>
    <row r="980" spans="1:16">
      <c r="A980" s="754" t="s">
        <v>4240</v>
      </c>
      <c r="B980" s="758">
        <f>VLOOKUP($A980,'2.5. Pręty wysokostopowe'!$A$4:$M$208,12,FALSE)</f>
        <v>65.77646</v>
      </c>
      <c r="C980" s="758">
        <f>VLOOKUP($A980,'2.5. Pręty wysokostopowe'!$A$4:$M$208,10,FALSE)</f>
        <v>297.66329999999999</v>
      </c>
      <c r="D980" s="758">
        <f>VLOOKUP($A980,'2.5. Pręty wysokostopowe'!$A$4:$M$208,11,FALSE)</f>
        <v>31.219000000000001</v>
      </c>
      <c r="E980" s="758">
        <v>65.77646</v>
      </c>
      <c r="F980" s="758">
        <v>297.66329999999999</v>
      </c>
      <c r="G980" s="758">
        <v>31.219000000000001</v>
      </c>
      <c r="H980" s="728" t="s">
        <v>4243</v>
      </c>
      <c r="I980" s="759">
        <v>222</v>
      </c>
      <c r="J980" s="728" t="s">
        <v>2874</v>
      </c>
      <c r="K980" s="760">
        <v>5</v>
      </c>
      <c r="L980" s="761" t="s">
        <v>4244</v>
      </c>
      <c r="M980" s="762"/>
      <c r="N980" s="2055">
        <f>'Spis treści'!$D$69/100</f>
        <v>0</v>
      </c>
      <c r="O980" s="150">
        <v>72222031</v>
      </c>
      <c r="P980" s="6">
        <v>5</v>
      </c>
    </row>
    <row r="981" spans="1:16">
      <c r="A981" s="754" t="s">
        <v>4068</v>
      </c>
      <c r="B981" s="758">
        <f>VLOOKUP($A981,'2.5. Pręty wysokostopowe'!$A$4:$M$208,12,FALSE)</f>
        <v>96.77028</v>
      </c>
      <c r="C981" s="758">
        <f>VLOOKUP($A981,'2.5. Pręty wysokostopowe'!$A$4:$M$208,10,FALSE)</f>
        <v>421.2054</v>
      </c>
      <c r="D981" s="758">
        <f>VLOOKUP($A981,'2.5. Pręty wysokostopowe'!$A$4:$M$208,11,FALSE)</f>
        <v>62.646000000000001</v>
      </c>
      <c r="E981" s="758">
        <v>96.77028</v>
      </c>
      <c r="F981" s="758">
        <v>421.2054</v>
      </c>
      <c r="G981" s="758">
        <v>62.646000000000001</v>
      </c>
      <c r="H981" s="728" t="s">
        <v>4075</v>
      </c>
      <c r="I981" s="759">
        <v>222</v>
      </c>
      <c r="J981" s="728" t="s">
        <v>2876</v>
      </c>
      <c r="K981" s="760">
        <v>5</v>
      </c>
      <c r="L981" s="761" t="s">
        <v>4078</v>
      </c>
      <c r="M981" s="762"/>
      <c r="N981" s="2055">
        <f>'Spis treści'!$D$69/100</f>
        <v>0</v>
      </c>
      <c r="O981" s="150">
        <v>72222031</v>
      </c>
      <c r="P981" s="6">
        <v>5</v>
      </c>
    </row>
    <row r="982" spans="1:16">
      <c r="A982" s="754" t="s">
        <v>4069</v>
      </c>
      <c r="B982" s="758">
        <f>VLOOKUP($A982,'2.5. Pręty wysokostopowe'!$A$4:$M$208,12,FALSE)</f>
        <v>95.051639999999992</v>
      </c>
      <c r="C982" s="758">
        <f>VLOOKUP($A982,'2.5. Pręty wysokostopowe'!$A$4:$M$208,10,FALSE)</f>
        <v>412.61219999999997</v>
      </c>
      <c r="D982" s="758">
        <f>VLOOKUP($A982,'2.5. Pręty wysokostopowe'!$A$4:$M$208,11,FALSE)</f>
        <v>62.646000000000001</v>
      </c>
      <c r="E982" s="758">
        <v>95.051639999999992</v>
      </c>
      <c r="F982" s="758">
        <v>412.61219999999997</v>
      </c>
      <c r="G982" s="758">
        <v>62.646000000000001</v>
      </c>
      <c r="H982" s="728" t="s">
        <v>4076</v>
      </c>
      <c r="I982" s="759">
        <v>222</v>
      </c>
      <c r="J982" s="728" t="s">
        <v>2876</v>
      </c>
      <c r="K982" s="760">
        <v>5</v>
      </c>
      <c r="L982" s="761" t="s">
        <v>4079</v>
      </c>
      <c r="M982" s="762"/>
      <c r="N982" s="2055">
        <f>'Spis treści'!$D$69/100</f>
        <v>0</v>
      </c>
      <c r="O982" s="150">
        <v>72222031</v>
      </c>
      <c r="P982" s="6">
        <v>5</v>
      </c>
    </row>
    <row r="983" spans="1:16">
      <c r="A983" s="754" t="s">
        <v>4070</v>
      </c>
      <c r="B983" s="758">
        <f>VLOOKUP($A983,'2.5. Pręty wysokostopowe'!$A$4:$M$208,12,FALSE)</f>
        <v>91.838100000000011</v>
      </c>
      <c r="C983" s="758">
        <f>VLOOKUP($A983,'2.5. Pręty wysokostopowe'!$A$4:$M$208,10,FALSE)</f>
        <v>396.54450000000003</v>
      </c>
      <c r="D983" s="758">
        <f>VLOOKUP($A983,'2.5. Pręty wysokostopowe'!$A$4:$M$208,11,FALSE)</f>
        <v>62.646000000000001</v>
      </c>
      <c r="E983" s="758">
        <v>91.838100000000011</v>
      </c>
      <c r="F983" s="758">
        <v>396.54450000000003</v>
      </c>
      <c r="G983" s="758">
        <v>62.646000000000001</v>
      </c>
      <c r="H983" s="728" t="s">
        <v>4077</v>
      </c>
      <c r="I983" s="759">
        <v>222</v>
      </c>
      <c r="J983" s="728" t="s">
        <v>2875</v>
      </c>
      <c r="K983" s="760">
        <v>500</v>
      </c>
      <c r="L983" s="761" t="s">
        <v>4080</v>
      </c>
      <c r="M983" s="762"/>
      <c r="N983" s="2055">
        <f>'Spis treści'!$D$69/100</f>
        <v>0</v>
      </c>
      <c r="O983" s="150">
        <v>72222031</v>
      </c>
      <c r="P983" s="6">
        <v>5</v>
      </c>
    </row>
    <row r="984" spans="1:16">
      <c r="A984" s="754" t="s">
        <v>786</v>
      </c>
      <c r="B984" s="758">
        <f>VLOOKUP($A984,'2.5. Pręty wysokostopowe'!$A$4:$M$208,12,FALSE)</f>
        <v>136.0634</v>
      </c>
      <c r="C984" s="758">
        <f>VLOOKUP($A984,'2.5. Pręty wysokostopowe'!$A$4:$M$208,10,FALSE)</f>
        <v>541.87649999999996</v>
      </c>
      <c r="D984" s="758">
        <f>VLOOKUP($A984,'2.5. Pręty wysokostopowe'!$A$4:$M$208,11,FALSE)</f>
        <v>138.44049999999999</v>
      </c>
      <c r="E984" s="758">
        <v>136.0634</v>
      </c>
      <c r="F984" s="758">
        <v>541.87649999999996</v>
      </c>
      <c r="G984" s="758">
        <v>138.44049999999999</v>
      </c>
      <c r="H984" s="728" t="s">
        <v>2028</v>
      </c>
      <c r="I984" s="759">
        <v>222</v>
      </c>
      <c r="J984" s="728" t="s">
        <v>2874</v>
      </c>
      <c r="K984" s="760">
        <v>5</v>
      </c>
      <c r="L984" s="761" t="s">
        <v>2029</v>
      </c>
      <c r="M984" s="762"/>
      <c r="N984" s="2055">
        <f>'Spis treści'!$D$69/100</f>
        <v>0</v>
      </c>
      <c r="O984" s="150">
        <v>72230019</v>
      </c>
      <c r="P984" s="6">
        <v>5</v>
      </c>
    </row>
    <row r="985" spans="1:16">
      <c r="A985" s="754" t="s">
        <v>787</v>
      </c>
      <c r="B985" s="758">
        <f>VLOOKUP($A985,'2.5. Pręty wysokostopowe'!$A$4:$M$208,12,FALSE)</f>
        <v>128.42257999999998</v>
      </c>
      <c r="C985" s="758">
        <f>VLOOKUP($A985,'2.5. Pręty wysokostopowe'!$A$4:$M$208,10,FALSE)</f>
        <v>503.67239999999998</v>
      </c>
      <c r="D985" s="758">
        <f>VLOOKUP($A985,'2.5. Pręty wysokostopowe'!$A$4:$M$208,11,FALSE)</f>
        <v>138.44049999999999</v>
      </c>
      <c r="E985" s="758">
        <v>128.42257999999998</v>
      </c>
      <c r="F985" s="758">
        <v>503.67239999999998</v>
      </c>
      <c r="G985" s="758">
        <v>138.44049999999999</v>
      </c>
      <c r="H985" s="728" t="s">
        <v>2030</v>
      </c>
      <c r="I985" s="759">
        <v>222</v>
      </c>
      <c r="J985" s="728" t="s">
        <v>2874</v>
      </c>
      <c r="K985" s="760">
        <v>5</v>
      </c>
      <c r="L985" s="761" t="s">
        <v>2031</v>
      </c>
      <c r="M985" s="762"/>
      <c r="N985" s="2055">
        <f>'Spis treści'!$D$69/100</f>
        <v>0</v>
      </c>
      <c r="O985" s="150">
        <v>72230019</v>
      </c>
      <c r="P985" s="6">
        <v>5</v>
      </c>
    </row>
    <row r="986" spans="1:16">
      <c r="A986" s="754" t="s">
        <v>3711</v>
      </c>
      <c r="B986" s="758">
        <f>VLOOKUP($A986,'2.5. Pręty wysokostopowe'!$A$4:$M$208,12,FALSE)</f>
        <v>168.37700000000001</v>
      </c>
      <c r="C986" s="758">
        <f>VLOOKUP($A986,'2.5. Pręty wysokostopowe'!$A$4:$M$208,10,FALSE)</f>
        <v>140.68890000000002</v>
      </c>
      <c r="D986" s="758">
        <f>VLOOKUP($A986,'2.5. Pręty wysokostopowe'!$A$4:$M$208,11,FALSE)</f>
        <v>27.688099999999999</v>
      </c>
      <c r="E986" s="758">
        <v>168.37700000000001</v>
      </c>
      <c r="F986" s="758">
        <v>140.68890000000002</v>
      </c>
      <c r="G986" s="758">
        <v>27.688099999999999</v>
      </c>
      <c r="H986" s="728" t="s">
        <v>3716</v>
      </c>
      <c r="I986" s="759">
        <v>222</v>
      </c>
      <c r="J986" s="728" t="s">
        <v>5080</v>
      </c>
      <c r="K986" s="760">
        <v>1</v>
      </c>
      <c r="L986" s="761" t="s">
        <v>3718</v>
      </c>
      <c r="M986" s="762"/>
      <c r="N986" s="2055">
        <f>'Spis treści'!$D$69/100</f>
        <v>0</v>
      </c>
      <c r="O986" s="150">
        <v>72230019</v>
      </c>
      <c r="P986" s="6">
        <v>1</v>
      </c>
    </row>
    <row r="987" spans="1:16">
      <c r="A987" s="754" t="s">
        <v>788</v>
      </c>
      <c r="B987" s="758">
        <f>VLOOKUP($A987,'2.5. Pręty wysokostopowe'!$A$4:$M$208,12,FALSE)</f>
        <v>123.79135999999998</v>
      </c>
      <c r="C987" s="758">
        <f>VLOOKUP($A987,'2.5. Pręty wysokostopowe'!$A$4:$M$208,10,FALSE)</f>
        <v>480.5163</v>
      </c>
      <c r="D987" s="758">
        <f>VLOOKUP($A987,'2.5. Pręty wysokostopowe'!$A$4:$M$208,11,FALSE)</f>
        <v>138.44049999999999</v>
      </c>
      <c r="E987" s="758">
        <v>123.79135999999998</v>
      </c>
      <c r="F987" s="758">
        <v>480.5163</v>
      </c>
      <c r="G987" s="758">
        <v>138.44049999999999</v>
      </c>
      <c r="H987" s="728" t="s">
        <v>2032</v>
      </c>
      <c r="I987" s="759">
        <v>222</v>
      </c>
      <c r="J987" s="728" t="s">
        <v>2874</v>
      </c>
      <c r="K987" s="760">
        <v>5</v>
      </c>
      <c r="L987" s="761" t="s">
        <v>2033</v>
      </c>
      <c r="M987" s="762"/>
      <c r="N987" s="2055">
        <f>'Spis treści'!$D$69/100</f>
        <v>0</v>
      </c>
      <c r="O987" s="150">
        <v>72230019</v>
      </c>
      <c r="P987" s="6">
        <v>5</v>
      </c>
    </row>
    <row r="988" spans="1:16">
      <c r="A988" s="754" t="s">
        <v>3712</v>
      </c>
      <c r="B988" s="758">
        <f>VLOOKUP($A988,'2.5. Pręty wysokostopowe'!$A$4:$M$208,12,FALSE)</f>
        <v>163.1498</v>
      </c>
      <c r="C988" s="758">
        <f>VLOOKUP($A988,'2.5. Pręty wysokostopowe'!$A$4:$M$208,10,FALSE)</f>
        <v>135.46170000000001</v>
      </c>
      <c r="D988" s="758">
        <f>VLOOKUP($A988,'2.5. Pręty wysokostopowe'!$A$4:$M$208,11,FALSE)</f>
        <v>27.688099999999999</v>
      </c>
      <c r="E988" s="758">
        <v>163.1498</v>
      </c>
      <c r="F988" s="758">
        <v>135.46170000000001</v>
      </c>
      <c r="G988" s="758">
        <v>27.688099999999999</v>
      </c>
      <c r="H988" s="728" t="s">
        <v>3717</v>
      </c>
      <c r="I988" s="759">
        <v>222</v>
      </c>
      <c r="J988" s="728" t="s">
        <v>5080</v>
      </c>
      <c r="K988" s="760">
        <v>1</v>
      </c>
      <c r="L988" s="761" t="s">
        <v>3719</v>
      </c>
      <c r="M988" s="762"/>
      <c r="N988" s="2055">
        <f>'Spis treści'!$D$69/100</f>
        <v>0</v>
      </c>
      <c r="O988" s="150">
        <v>72230019</v>
      </c>
      <c r="P988" s="6">
        <v>1</v>
      </c>
    </row>
    <row r="989" spans="1:16">
      <c r="A989" s="754" t="s">
        <v>258</v>
      </c>
      <c r="B989" s="758">
        <f>VLOOKUP($A989,'2.5. Pręty wysokostopowe'!$A$4:$M$208,12,FALSE)</f>
        <v>122.63108</v>
      </c>
      <c r="C989" s="758">
        <f>VLOOKUP($A989,'2.5. Pręty wysokostopowe'!$A$4:$M$208,10,FALSE)</f>
        <v>474.7149</v>
      </c>
      <c r="D989" s="758">
        <f>VLOOKUP($A989,'2.5. Pręty wysokostopowe'!$A$4:$M$208,11,FALSE)</f>
        <v>138.44049999999999</v>
      </c>
      <c r="E989" s="758">
        <v>122.63108</v>
      </c>
      <c r="F989" s="758">
        <v>474.7149</v>
      </c>
      <c r="G989" s="758">
        <v>138.44049999999999</v>
      </c>
      <c r="H989" s="728" t="s">
        <v>2034</v>
      </c>
      <c r="I989" s="759">
        <v>222</v>
      </c>
      <c r="J989" s="728" t="s">
        <v>2874</v>
      </c>
      <c r="K989" s="760">
        <v>5</v>
      </c>
      <c r="L989" s="761" t="s">
        <v>2035</v>
      </c>
      <c r="M989" s="762"/>
      <c r="N989" s="2055">
        <f>'Spis treści'!$D$69/100</f>
        <v>0</v>
      </c>
      <c r="O989" s="150">
        <v>72230019</v>
      </c>
      <c r="P989" s="6">
        <v>5</v>
      </c>
    </row>
    <row r="990" spans="1:16">
      <c r="A990" s="754" t="s">
        <v>259</v>
      </c>
      <c r="B990" s="758">
        <f>VLOOKUP($A990,'2.5. Pręty wysokostopowe'!$A$4:$M$208,12,FALSE)</f>
        <v>462.51798000000008</v>
      </c>
      <c r="C990" s="758">
        <f>VLOOKUP($A990,'2.5. Pręty wysokostopowe'!$A$4:$M$208,10,FALSE)</f>
        <v>2153.9529000000002</v>
      </c>
      <c r="D990" s="758">
        <f>VLOOKUP($A990,'2.5. Pręty wysokostopowe'!$A$4:$M$208,11,FALSE)</f>
        <v>158.637</v>
      </c>
      <c r="E990" s="758">
        <v>462.51798000000008</v>
      </c>
      <c r="F990" s="758">
        <v>2153.9529000000002</v>
      </c>
      <c r="G990" s="758">
        <v>158.637</v>
      </c>
      <c r="H990" s="728" t="s">
        <v>2036</v>
      </c>
      <c r="I990" s="759">
        <v>222</v>
      </c>
      <c r="J990" s="728" t="s">
        <v>2874</v>
      </c>
      <c r="K990" s="760">
        <v>5</v>
      </c>
      <c r="L990" s="761" t="s">
        <v>2037</v>
      </c>
      <c r="M990" s="762"/>
      <c r="N990" s="2055">
        <f>'Spis treści'!$D$69/100</f>
        <v>0</v>
      </c>
      <c r="O990" s="150">
        <v>72222031</v>
      </c>
      <c r="P990" s="6">
        <v>5</v>
      </c>
    </row>
    <row r="991" spans="1:16">
      <c r="A991" s="754" t="s">
        <v>260</v>
      </c>
      <c r="B991" s="758">
        <f>VLOOKUP($A991,'2.5. Pręty wysokostopowe'!$A$4:$M$208,12,FALSE)</f>
        <v>450.96864000000005</v>
      </c>
      <c r="C991" s="758">
        <f>VLOOKUP($A991,'2.5. Pręty wysokostopowe'!$A$4:$M$208,10,FALSE)</f>
        <v>2096.2062000000001</v>
      </c>
      <c r="D991" s="758">
        <f>VLOOKUP($A991,'2.5. Pręty wysokostopowe'!$A$4:$M$208,11,FALSE)</f>
        <v>158.637</v>
      </c>
      <c r="E991" s="758">
        <v>450.96864000000005</v>
      </c>
      <c r="F991" s="758">
        <v>2096.2062000000001</v>
      </c>
      <c r="G991" s="758">
        <v>158.637</v>
      </c>
      <c r="H991" s="728" t="s">
        <v>2038</v>
      </c>
      <c r="I991" s="759">
        <v>222</v>
      </c>
      <c r="J991" s="728" t="s">
        <v>2874</v>
      </c>
      <c r="K991" s="760">
        <v>5</v>
      </c>
      <c r="L991" s="761" t="s">
        <v>2039</v>
      </c>
      <c r="M991" s="762"/>
      <c r="N991" s="2055">
        <f>'Spis treści'!$D$69/100</f>
        <v>0</v>
      </c>
      <c r="O991" s="150">
        <v>72222031</v>
      </c>
      <c r="P991" s="6">
        <v>5</v>
      </c>
    </row>
    <row r="992" spans="1:16">
      <c r="A992" s="754" t="s">
        <v>261</v>
      </c>
      <c r="B992" s="758">
        <f>VLOOKUP($A992,'2.5. Pręty wysokostopowe'!$A$4:$M$208,12,FALSE)</f>
        <v>439.17180000000008</v>
      </c>
      <c r="C992" s="758">
        <f>VLOOKUP($A992,'2.5. Pręty wysokostopowe'!$A$4:$M$208,10,FALSE)</f>
        <v>2037.2220000000002</v>
      </c>
      <c r="D992" s="758">
        <f>VLOOKUP($A992,'2.5. Pręty wysokostopowe'!$A$4:$M$208,11,FALSE)</f>
        <v>158.637</v>
      </c>
      <c r="E992" s="758">
        <v>439.17180000000008</v>
      </c>
      <c r="F992" s="758">
        <v>2037.2220000000002</v>
      </c>
      <c r="G992" s="758">
        <v>158.637</v>
      </c>
      <c r="H992" s="728" t="s">
        <v>2040</v>
      </c>
      <c r="I992" s="759">
        <v>222</v>
      </c>
      <c r="J992" s="728" t="s">
        <v>2874</v>
      </c>
      <c r="K992" s="760">
        <v>5</v>
      </c>
      <c r="L992" s="761" t="s">
        <v>2041</v>
      </c>
      <c r="M992" s="762"/>
      <c r="N992" s="2055">
        <f>'Spis treści'!$D$69/100</f>
        <v>0</v>
      </c>
      <c r="O992" s="150">
        <v>72222031</v>
      </c>
      <c r="P992" s="6">
        <v>5</v>
      </c>
    </row>
    <row r="993" spans="1:16">
      <c r="A993" s="754" t="s">
        <v>789</v>
      </c>
      <c r="B993" s="758">
        <f>VLOOKUP($A993,'2.5. Pręty wysokostopowe'!$A$4:$M$208,12,FALSE)</f>
        <v>72.343220000000002</v>
      </c>
      <c r="C993" s="758">
        <f>VLOOKUP($A993,'2.5. Pręty wysokostopowe'!$A$4:$M$208,10,FALSE)</f>
        <v>276.79409999999996</v>
      </c>
      <c r="D993" s="758">
        <f>VLOOKUP($A993,'2.5. Pręty wysokostopowe'!$A$4:$M$208,11,FALSE)</f>
        <v>84.921999999999997</v>
      </c>
      <c r="E993" s="758">
        <v>72.343220000000002</v>
      </c>
      <c r="F993" s="758">
        <v>276.79409999999996</v>
      </c>
      <c r="G993" s="758">
        <v>84.921999999999997</v>
      </c>
      <c r="H993" s="728" t="s">
        <v>2042</v>
      </c>
      <c r="I993" s="759">
        <v>222</v>
      </c>
      <c r="J993" s="728" t="s">
        <v>2874</v>
      </c>
      <c r="K993" s="760">
        <v>5</v>
      </c>
      <c r="L993" s="761" t="s">
        <v>2043</v>
      </c>
      <c r="M993" s="762"/>
      <c r="N993" s="2055">
        <f>'Spis treści'!$D$69/100</f>
        <v>0</v>
      </c>
      <c r="O993" s="150">
        <v>72222031</v>
      </c>
      <c r="P993" s="6">
        <v>5</v>
      </c>
    </row>
    <row r="994" spans="1:16">
      <c r="A994" s="754" t="s">
        <v>790</v>
      </c>
      <c r="B994" s="758">
        <f>VLOOKUP($A994,'2.5. Pręty wysokostopowe'!$A$4:$M$208,12,FALSE)</f>
        <v>62.799620000000004</v>
      </c>
      <c r="C994" s="758">
        <f>VLOOKUP($A994,'2.5. Pręty wysokostopowe'!$A$4:$M$208,10,FALSE)</f>
        <v>229.0761</v>
      </c>
      <c r="D994" s="758">
        <f>VLOOKUP($A994,'2.5. Pręty wysokostopowe'!$A$4:$M$208,11,FALSE)</f>
        <v>84.921999999999997</v>
      </c>
      <c r="E994" s="758">
        <v>62.799620000000004</v>
      </c>
      <c r="F994" s="758">
        <v>229.0761</v>
      </c>
      <c r="G994" s="758">
        <v>84.921999999999997</v>
      </c>
      <c r="H994" s="728" t="s">
        <v>2044</v>
      </c>
      <c r="I994" s="759">
        <v>222</v>
      </c>
      <c r="J994" s="728" t="s">
        <v>2874</v>
      </c>
      <c r="K994" s="760">
        <v>5</v>
      </c>
      <c r="L994" s="761" t="s">
        <v>2045</v>
      </c>
      <c r="M994" s="762"/>
      <c r="N994" s="2055">
        <f>'Spis treści'!$D$69/100</f>
        <v>0</v>
      </c>
      <c r="O994" s="150">
        <v>72222031</v>
      </c>
      <c r="P994" s="6">
        <v>5</v>
      </c>
    </row>
    <row r="995" spans="1:16">
      <c r="A995" s="754" t="s">
        <v>791</v>
      </c>
      <c r="B995" s="758">
        <f>VLOOKUP($A995,'2.5. Pręty wysokostopowe'!$A$4:$M$208,12,FALSE)</f>
        <v>60.217699999999994</v>
      </c>
      <c r="C995" s="758">
        <f>VLOOKUP($A995,'2.5. Pręty wysokostopowe'!$A$4:$M$208,10,FALSE)</f>
        <v>216.16649999999998</v>
      </c>
      <c r="D995" s="758">
        <f>VLOOKUP($A995,'2.5. Pręty wysokostopowe'!$A$4:$M$208,11,FALSE)</f>
        <v>84.921999999999997</v>
      </c>
      <c r="E995" s="758">
        <v>60.217699999999994</v>
      </c>
      <c r="F995" s="758">
        <v>216.16649999999998</v>
      </c>
      <c r="G995" s="758">
        <v>84.921999999999997</v>
      </c>
      <c r="H995" s="728" t="s">
        <v>2046</v>
      </c>
      <c r="I995" s="759">
        <v>222</v>
      </c>
      <c r="J995" s="728" t="s">
        <v>2874</v>
      </c>
      <c r="K995" s="760">
        <v>5</v>
      </c>
      <c r="L995" s="761" t="s">
        <v>2047</v>
      </c>
      <c r="M995" s="762"/>
      <c r="N995" s="2055">
        <f>'Spis treści'!$D$69/100</f>
        <v>0</v>
      </c>
      <c r="O995" s="150">
        <v>72222031</v>
      </c>
      <c r="P995" s="6">
        <v>5</v>
      </c>
    </row>
    <row r="996" spans="1:16">
      <c r="A996" s="754" t="s">
        <v>792</v>
      </c>
      <c r="B996" s="758">
        <f>VLOOKUP($A996,'2.5. Pręty wysokostopowe'!$A$4:$M$208,12,FALSE)</f>
        <v>59.532619999999994</v>
      </c>
      <c r="C996" s="758">
        <f>VLOOKUP($A996,'2.5. Pręty wysokostopowe'!$A$4:$M$208,10,FALSE)</f>
        <v>212.74109999999999</v>
      </c>
      <c r="D996" s="758">
        <f>VLOOKUP($A996,'2.5. Pręty wysokostopowe'!$A$4:$M$208,11,FALSE)</f>
        <v>84.921999999999997</v>
      </c>
      <c r="E996" s="758">
        <v>59.532619999999994</v>
      </c>
      <c r="F996" s="758">
        <v>212.74109999999999</v>
      </c>
      <c r="G996" s="758">
        <v>84.921999999999997</v>
      </c>
      <c r="H996" s="728" t="s">
        <v>2048</v>
      </c>
      <c r="I996" s="759">
        <v>222</v>
      </c>
      <c r="J996" s="728" t="s">
        <v>2874</v>
      </c>
      <c r="K996" s="760">
        <v>5</v>
      </c>
      <c r="L996" s="761" t="s">
        <v>2049</v>
      </c>
      <c r="M996" s="762"/>
      <c r="N996" s="2055">
        <f>'Spis treści'!$D$69/100</f>
        <v>0</v>
      </c>
      <c r="O996" s="150">
        <v>72222031</v>
      </c>
      <c r="P996" s="6">
        <v>5</v>
      </c>
    </row>
    <row r="997" spans="1:16">
      <c r="A997" s="754">
        <v>1470167730</v>
      </c>
      <c r="B997" s="758">
        <f>VLOOKUP($A997,'3.3. Druty rdzeniowe do napawan'!$A$4:$M$200,11,FALSE)</f>
        <v>161.255</v>
      </c>
      <c r="C997" s="758">
        <f>VLOOKUP($A997,'3.3. Druty rdzeniowe do napawan'!$A$4:$M$200,10,FALSE)</f>
        <v>2580.08</v>
      </c>
      <c r="D997" s="758">
        <v>0</v>
      </c>
      <c r="E997" s="758">
        <v>161.255</v>
      </c>
      <c r="F997" s="758">
        <v>2580.08</v>
      </c>
      <c r="G997" s="758">
        <v>0</v>
      </c>
      <c r="H997" s="728" t="s">
        <v>4584</v>
      </c>
      <c r="I997" s="759">
        <v>223</v>
      </c>
      <c r="J997" s="728" t="s">
        <v>2874</v>
      </c>
      <c r="K997" s="760">
        <v>16</v>
      </c>
      <c r="L997" s="761" t="s">
        <v>2818</v>
      </c>
      <c r="M997" s="762"/>
      <c r="N997" s="2055">
        <f>'Spis treści'!$D$69/100</f>
        <v>0</v>
      </c>
      <c r="O997" s="150">
        <v>83112000</v>
      </c>
      <c r="P997" s="6">
        <v>16</v>
      </c>
    </row>
    <row r="998" spans="1:16">
      <c r="A998" s="754">
        <v>1471167730</v>
      </c>
      <c r="B998" s="758">
        <f>VLOOKUP($A998,'3.3. Druty rdzeniowe do napawan'!$A$4:$M$200,11,FALSE)</f>
        <v>153.37375</v>
      </c>
      <c r="C998" s="758">
        <f>VLOOKUP($A998,'3.3. Druty rdzeniowe do napawan'!$A$4:$M$200,10,FALSE)</f>
        <v>2453.98</v>
      </c>
      <c r="D998" s="758">
        <v>0</v>
      </c>
      <c r="E998" s="758">
        <v>153.37375</v>
      </c>
      <c r="F998" s="758">
        <v>2453.98</v>
      </c>
      <c r="G998" s="758">
        <v>0</v>
      </c>
      <c r="H998" s="728" t="s">
        <v>4581</v>
      </c>
      <c r="I998" s="759">
        <v>223</v>
      </c>
      <c r="J998" s="728" t="s">
        <v>2874</v>
      </c>
      <c r="K998" s="760">
        <v>16</v>
      </c>
      <c r="L998" s="761" t="s">
        <v>1481</v>
      </c>
      <c r="M998" s="762"/>
      <c r="N998" s="2055">
        <f>'Spis treści'!$D$69/100</f>
        <v>0</v>
      </c>
      <c r="O998" s="150">
        <v>83112000</v>
      </c>
      <c r="P998" s="6">
        <v>16</v>
      </c>
    </row>
    <row r="999" spans="1:16">
      <c r="A999" s="754" t="s">
        <v>4571</v>
      </c>
      <c r="B999" s="758">
        <f>VLOOKUP($A999,'3.3. Druty rdzeniowe do napawan'!$A$4:$M$200,11,FALSE)</f>
        <v>206.17666666666665</v>
      </c>
      <c r="C999" s="758">
        <f>VLOOKUP($A999,'3.3. Druty rdzeniowe do napawan'!$A$4:$M$200,10,FALSE)</f>
        <v>2474.12</v>
      </c>
      <c r="D999" s="758">
        <v>0</v>
      </c>
      <c r="E999" s="758">
        <v>206.17666666666665</v>
      </c>
      <c r="F999" s="758">
        <v>2474.12</v>
      </c>
      <c r="G999" s="758">
        <v>0</v>
      </c>
      <c r="H999" s="728" t="s">
        <v>4582</v>
      </c>
      <c r="I999" s="759">
        <v>223</v>
      </c>
      <c r="J999" s="728" t="s">
        <v>2875</v>
      </c>
      <c r="K999" s="760">
        <v>672</v>
      </c>
      <c r="L999" s="761" t="s">
        <v>4583</v>
      </c>
      <c r="M999" s="762"/>
      <c r="N999" s="2055">
        <f>'Spis treści'!$D$69/100</f>
        <v>0</v>
      </c>
      <c r="O999" s="150">
        <v>83112000</v>
      </c>
      <c r="P999" s="6">
        <v>12</v>
      </c>
    </row>
    <row r="1000" spans="1:16">
      <c r="A1000" s="754">
        <v>1540167630</v>
      </c>
      <c r="B1000" s="758">
        <f>VLOOKUP($A1000,'3.3. Druty rdzeniowe do napawan'!$A$4:$M$200,11,FALSE)</f>
        <v>55.631875000000001</v>
      </c>
      <c r="C1000" s="758">
        <f>VLOOKUP($A1000,'3.3. Druty rdzeniowe do napawan'!$A$4:$M$200,10,FALSE)</f>
        <v>890.11</v>
      </c>
      <c r="D1000" s="758">
        <v>0</v>
      </c>
      <c r="E1000" s="758">
        <v>55.631875000000001</v>
      </c>
      <c r="F1000" s="758">
        <v>890.11</v>
      </c>
      <c r="G1000" s="758">
        <v>0</v>
      </c>
      <c r="H1000" s="728" t="s">
        <v>3465</v>
      </c>
      <c r="I1000" s="759">
        <v>223</v>
      </c>
      <c r="J1000" s="728" t="s">
        <v>2874</v>
      </c>
      <c r="K1000" s="760">
        <v>16</v>
      </c>
      <c r="L1000" s="761" t="s">
        <v>2824</v>
      </c>
      <c r="M1000" s="762"/>
      <c r="N1000" s="2055">
        <f>'Spis treści'!$D$69/100</f>
        <v>0</v>
      </c>
      <c r="O1000" s="150">
        <v>83112000</v>
      </c>
      <c r="P1000" s="6">
        <v>16</v>
      </c>
    </row>
    <row r="1001" spans="1:16">
      <c r="A1001" s="754">
        <v>1541167630</v>
      </c>
      <c r="B1001" s="758">
        <f>VLOOKUP($A1001,'3.3. Druty rdzeniowe do napawan'!$A$4:$M$200,11,FALSE)</f>
        <v>47.123750000000001</v>
      </c>
      <c r="C1001" s="758">
        <f>VLOOKUP($A1001,'3.3. Druty rdzeniowe do napawan'!$A$4:$M$200,10,FALSE)</f>
        <v>753.98</v>
      </c>
      <c r="D1001" s="758">
        <v>0</v>
      </c>
      <c r="E1001" s="758">
        <v>47.123750000000001</v>
      </c>
      <c r="F1001" s="758">
        <v>753.98</v>
      </c>
      <c r="G1001" s="758">
        <v>0</v>
      </c>
      <c r="H1001" s="728" t="s">
        <v>3464</v>
      </c>
      <c r="I1001" s="759">
        <v>223</v>
      </c>
      <c r="J1001" s="728" t="s">
        <v>2874</v>
      </c>
      <c r="K1001" s="760">
        <v>16</v>
      </c>
      <c r="L1001" s="761" t="s">
        <v>2825</v>
      </c>
      <c r="M1001" s="762"/>
      <c r="N1001" s="2055">
        <f>'Spis treści'!$D$69/100</f>
        <v>0</v>
      </c>
      <c r="O1001" s="150">
        <v>83112000</v>
      </c>
      <c r="P1001" s="6">
        <v>16</v>
      </c>
    </row>
    <row r="1002" spans="1:16">
      <c r="A1002" s="754">
        <v>1542167630</v>
      </c>
      <c r="B1002" s="758">
        <f>VLOOKUP($A1002,'3.3. Druty rdzeniowe do napawan'!$A$4:$M$200,11,FALSE)</f>
        <v>60.873750000000001</v>
      </c>
      <c r="C1002" s="758">
        <f>VLOOKUP($A1002,'3.3. Druty rdzeniowe do napawan'!$A$4:$M$200,10,FALSE)</f>
        <v>973.98</v>
      </c>
      <c r="D1002" s="758">
        <v>0</v>
      </c>
      <c r="E1002" s="758">
        <v>60.873750000000001</v>
      </c>
      <c r="F1002" s="758">
        <v>973.98</v>
      </c>
      <c r="G1002" s="758">
        <v>0</v>
      </c>
      <c r="H1002" s="728" t="s">
        <v>3463</v>
      </c>
      <c r="I1002" s="759">
        <v>223</v>
      </c>
      <c r="J1002" s="728" t="s">
        <v>2874</v>
      </c>
      <c r="K1002" s="760">
        <v>16</v>
      </c>
      <c r="L1002" s="761" t="s">
        <v>2826</v>
      </c>
      <c r="M1002" s="762"/>
      <c r="N1002" s="2055">
        <f>'Spis treści'!$D$69/100</f>
        <v>0</v>
      </c>
      <c r="O1002" s="150">
        <v>83112000</v>
      </c>
      <c r="P1002" s="6">
        <v>16</v>
      </c>
    </row>
    <row r="1003" spans="1:16">
      <c r="A1003" s="754">
        <v>1543127630</v>
      </c>
      <c r="B1003" s="758">
        <f>VLOOKUP($A1003,'3.3. Druty rdzeniowe do napawan'!$A$4:$M$200,11,FALSE)</f>
        <v>58.373750000000001</v>
      </c>
      <c r="C1003" s="758">
        <f>VLOOKUP($A1003,'3.3. Druty rdzeniowe do napawan'!$A$4:$M$200,10,FALSE)</f>
        <v>933.98</v>
      </c>
      <c r="D1003" s="758">
        <v>0</v>
      </c>
      <c r="E1003" s="758">
        <v>58.373750000000001</v>
      </c>
      <c r="F1003" s="758">
        <v>933.98</v>
      </c>
      <c r="G1003" s="758">
        <v>0</v>
      </c>
      <c r="H1003" s="728" t="s">
        <v>3462</v>
      </c>
      <c r="I1003" s="759">
        <v>223</v>
      </c>
      <c r="J1003" s="728" t="s">
        <v>2874</v>
      </c>
      <c r="K1003" s="760">
        <v>16</v>
      </c>
      <c r="L1003" s="761" t="s">
        <v>2827</v>
      </c>
      <c r="M1003" s="762"/>
      <c r="N1003" s="2055">
        <f>'Spis treści'!$D$69/100</f>
        <v>0</v>
      </c>
      <c r="O1003" s="150">
        <v>83112000</v>
      </c>
      <c r="P1003" s="6">
        <v>16</v>
      </c>
    </row>
    <row r="1004" spans="1:16">
      <c r="A1004" s="754">
        <v>1543167630</v>
      </c>
      <c r="B1004" s="758">
        <f>VLOOKUP($A1004,'3.3. Druty rdzeniowe do napawan'!$A$4:$M$200,11,FALSE)</f>
        <v>54.623750000000001</v>
      </c>
      <c r="C1004" s="758">
        <f>VLOOKUP($A1004,'3.3. Druty rdzeniowe do napawan'!$A$4:$M$200,10,FALSE)</f>
        <v>873.98</v>
      </c>
      <c r="D1004" s="758">
        <v>0</v>
      </c>
      <c r="E1004" s="758">
        <v>54.623750000000001</v>
      </c>
      <c r="F1004" s="758">
        <v>873.98</v>
      </c>
      <c r="G1004" s="758">
        <v>0</v>
      </c>
      <c r="H1004" s="728" t="s">
        <v>3461</v>
      </c>
      <c r="I1004" s="759">
        <v>223</v>
      </c>
      <c r="J1004" s="728" t="s">
        <v>2874</v>
      </c>
      <c r="K1004" s="760">
        <v>16</v>
      </c>
      <c r="L1004" s="761" t="s">
        <v>2828</v>
      </c>
      <c r="M1004" s="762"/>
      <c r="N1004" s="2055">
        <f>'Spis treści'!$D$69/100</f>
        <v>0</v>
      </c>
      <c r="O1004" s="150">
        <v>83112000</v>
      </c>
      <c r="P1004" s="6">
        <v>16</v>
      </c>
    </row>
    <row r="1005" spans="1:16">
      <c r="A1005" s="754">
        <v>1550127730</v>
      </c>
      <c r="B1005" s="758">
        <f>VLOOKUP($A1005,'3.3. Druty rdzeniowe do napawan'!$A$4:$M$200,11,FALSE)</f>
        <v>80.856250000000003</v>
      </c>
      <c r="C1005" s="758">
        <f>VLOOKUP($A1005,'3.3. Druty rdzeniowe do napawan'!$A$4:$M$200,10,FALSE)</f>
        <v>1293.7</v>
      </c>
      <c r="D1005" s="758">
        <v>0</v>
      </c>
      <c r="E1005" s="758">
        <v>80.856250000000003</v>
      </c>
      <c r="F1005" s="758">
        <v>1293.7</v>
      </c>
      <c r="G1005" s="758">
        <v>0</v>
      </c>
      <c r="H1005" s="728" t="s">
        <v>3460</v>
      </c>
      <c r="I1005" s="759">
        <v>223</v>
      </c>
      <c r="J1005" s="728" t="s">
        <v>2874</v>
      </c>
      <c r="K1005" s="760">
        <v>16</v>
      </c>
      <c r="L1005" s="761" t="s">
        <v>2829</v>
      </c>
      <c r="M1005" s="762"/>
      <c r="N1005" s="2055">
        <f>'Spis treści'!$D$69/100</f>
        <v>0</v>
      </c>
      <c r="O1005" s="150">
        <v>83112000</v>
      </c>
      <c r="P1005" s="6">
        <v>16</v>
      </c>
    </row>
    <row r="1006" spans="1:16">
      <c r="A1006" s="754">
        <v>1550167730</v>
      </c>
      <c r="B1006" s="758">
        <f>VLOOKUP($A1006,'3.3. Druty rdzeniowe do napawan'!$A$4:$M$200,11,FALSE)</f>
        <v>80.033749999999998</v>
      </c>
      <c r="C1006" s="758">
        <f>VLOOKUP($A1006,'3.3. Druty rdzeniowe do napawan'!$A$4:$M$200,10,FALSE)</f>
        <v>1280.54</v>
      </c>
      <c r="D1006" s="758">
        <v>0</v>
      </c>
      <c r="E1006" s="758">
        <v>80.033749999999998</v>
      </c>
      <c r="F1006" s="758">
        <v>1280.54</v>
      </c>
      <c r="G1006" s="758">
        <v>0</v>
      </c>
      <c r="H1006" s="728" t="s">
        <v>3459</v>
      </c>
      <c r="I1006" s="759">
        <v>223</v>
      </c>
      <c r="J1006" s="728" t="s">
        <v>2874</v>
      </c>
      <c r="K1006" s="760">
        <v>16</v>
      </c>
      <c r="L1006" s="761" t="s">
        <v>2830</v>
      </c>
      <c r="M1006" s="762"/>
      <c r="N1006" s="2055">
        <f>'Spis treści'!$D$69/100</f>
        <v>0</v>
      </c>
      <c r="O1006" s="150">
        <v>83112000</v>
      </c>
      <c r="P1006" s="6">
        <v>16</v>
      </c>
    </row>
    <row r="1007" spans="1:16">
      <c r="A1007" s="754">
        <v>1552167630</v>
      </c>
      <c r="B1007" s="758">
        <f>VLOOKUP($A1007,'3.3. Druty rdzeniowe do napawan'!$A$4:$M$200,11,FALSE)</f>
        <v>60.356250000000003</v>
      </c>
      <c r="C1007" s="758">
        <f>VLOOKUP($A1007,'3.3. Druty rdzeniowe do napawan'!$A$4:$M$200,10,FALSE)</f>
        <v>965.7</v>
      </c>
      <c r="D1007" s="758">
        <v>0</v>
      </c>
      <c r="E1007" s="758">
        <v>60.356250000000003</v>
      </c>
      <c r="F1007" s="758">
        <v>965.7</v>
      </c>
      <c r="G1007" s="758">
        <v>0</v>
      </c>
      <c r="H1007" s="728" t="s">
        <v>3458</v>
      </c>
      <c r="I1007" s="759">
        <v>223</v>
      </c>
      <c r="J1007" s="728" t="s">
        <v>2874</v>
      </c>
      <c r="K1007" s="760">
        <v>16</v>
      </c>
      <c r="L1007" s="761" t="s">
        <v>2831</v>
      </c>
      <c r="M1007" s="762"/>
      <c r="N1007" s="2055">
        <f>'Spis treści'!$D$69/100</f>
        <v>0</v>
      </c>
      <c r="O1007" s="150">
        <v>83112000</v>
      </c>
      <c r="P1007" s="6">
        <v>16</v>
      </c>
    </row>
    <row r="1008" spans="1:16">
      <c r="A1008" s="754">
        <v>1560167740</v>
      </c>
      <c r="B1008" s="758">
        <f>VLOOKUP($A1008,'3.3. Druty rdzeniowe do napawan'!$A$4:$M$200,11,FALSE)</f>
        <v>70.873333333333335</v>
      </c>
      <c r="C1008" s="758">
        <f>VLOOKUP($A1008,'3.3. Druty rdzeniowe do napawan'!$A$4:$M$200,10,FALSE)</f>
        <v>850.48</v>
      </c>
      <c r="D1008" s="758">
        <v>0</v>
      </c>
      <c r="E1008" s="758">
        <v>70.873333333333335</v>
      </c>
      <c r="F1008" s="758">
        <v>850.48</v>
      </c>
      <c r="G1008" s="758">
        <v>0</v>
      </c>
      <c r="H1008" s="728" t="s">
        <v>3457</v>
      </c>
      <c r="I1008" s="759">
        <v>223</v>
      </c>
      <c r="J1008" s="728" t="s">
        <v>5080</v>
      </c>
      <c r="K1008" s="760">
        <v>12</v>
      </c>
      <c r="L1008" s="761" t="s">
        <v>2832</v>
      </c>
      <c r="M1008" s="762"/>
      <c r="N1008" s="2055">
        <f>'Spis treści'!$D$69/100</f>
        <v>0</v>
      </c>
      <c r="O1008" s="150">
        <v>83112000</v>
      </c>
      <c r="P1008" s="6">
        <v>12</v>
      </c>
    </row>
    <row r="1009" spans="1:16">
      <c r="A1009" s="754">
        <v>1565125600</v>
      </c>
      <c r="B1009" s="758">
        <f>VLOOKUP($A1009,'3.3. Druty rdzeniowe do napawan'!$A$4:$M$200,11,FALSE)</f>
        <v>183.37299999999999</v>
      </c>
      <c r="C1009" s="758">
        <f>VLOOKUP($A1009,'3.3. Druty rdzeniowe do napawan'!$A$4:$M$200,10,FALSE)</f>
        <v>3667.46</v>
      </c>
      <c r="D1009" s="758">
        <v>0</v>
      </c>
      <c r="E1009" s="758">
        <v>183.37299999999999</v>
      </c>
      <c r="F1009" s="758">
        <v>3667.46</v>
      </c>
      <c r="G1009" s="758">
        <v>0</v>
      </c>
      <c r="H1009" s="728" t="s">
        <v>4491</v>
      </c>
      <c r="I1009" s="759">
        <v>223</v>
      </c>
      <c r="J1009" s="728" t="s">
        <v>2875</v>
      </c>
      <c r="K1009" s="760">
        <v>900</v>
      </c>
      <c r="L1009" s="761" t="s">
        <v>4492</v>
      </c>
      <c r="M1009" s="761" t="s">
        <v>4493</v>
      </c>
      <c r="N1009" s="2055">
        <f>'Spis treści'!$D$69/100</f>
        <v>0</v>
      </c>
      <c r="O1009" s="765">
        <v>83112000</v>
      </c>
      <c r="P1009" s="6">
        <v>20</v>
      </c>
    </row>
    <row r="1010" spans="1:16">
      <c r="A1010" s="754">
        <v>1565167730</v>
      </c>
      <c r="B1010" s="758">
        <f>VLOOKUP($A1010,'3.3. Druty rdzeniowe do napawan'!$A$4:$M$200,11,FALSE)</f>
        <v>142.12375</v>
      </c>
      <c r="C1010" s="758">
        <f>VLOOKUP($A1010,'3.3. Druty rdzeniowe do napawan'!$A$4:$M$200,10,FALSE)</f>
        <v>2273.98</v>
      </c>
      <c r="D1010" s="758">
        <v>0</v>
      </c>
      <c r="E1010" s="758">
        <v>142.12375</v>
      </c>
      <c r="F1010" s="758">
        <v>2273.98</v>
      </c>
      <c r="G1010" s="758">
        <v>0</v>
      </c>
      <c r="H1010" s="728" t="s">
        <v>3456</v>
      </c>
      <c r="I1010" s="759">
        <v>223</v>
      </c>
      <c r="J1010" s="728" t="s">
        <v>2874</v>
      </c>
      <c r="K1010" s="760">
        <v>16</v>
      </c>
      <c r="L1010" s="761" t="s">
        <v>2833</v>
      </c>
      <c r="M1010" s="762"/>
      <c r="N1010" s="2055">
        <f>'Spis treści'!$D$69/100</f>
        <v>0</v>
      </c>
      <c r="O1010" s="150">
        <v>83112000</v>
      </c>
      <c r="P1010" s="6">
        <v>16</v>
      </c>
    </row>
    <row r="1011" spans="1:16">
      <c r="A1011" s="754">
        <v>1573167630</v>
      </c>
      <c r="B1011" s="758">
        <f>VLOOKUP($A1011,'3.3. Druty rdzeniowe do napawan'!$A$4:$M$200,11,FALSE)</f>
        <v>107.74875</v>
      </c>
      <c r="C1011" s="758">
        <f>VLOOKUP($A1011,'3.3. Druty rdzeniowe do napawan'!$A$4:$M$200,10,FALSE)</f>
        <v>1723.98</v>
      </c>
      <c r="D1011" s="758">
        <v>0</v>
      </c>
      <c r="E1011" s="758">
        <v>107.74875</v>
      </c>
      <c r="F1011" s="758">
        <v>1723.98</v>
      </c>
      <c r="G1011" s="758">
        <v>0</v>
      </c>
      <c r="H1011" s="728" t="s">
        <v>1500</v>
      </c>
      <c r="I1011" s="759">
        <v>223</v>
      </c>
      <c r="J1011" s="728" t="s">
        <v>2875</v>
      </c>
      <c r="K1011" s="760">
        <v>1792</v>
      </c>
      <c r="L1011" s="761" t="s">
        <v>1501</v>
      </c>
      <c r="M1011" s="762"/>
      <c r="N1011" s="2055">
        <f>'Spis treści'!$D$69/100</f>
        <v>0</v>
      </c>
      <c r="O1011" s="150">
        <v>83112000</v>
      </c>
      <c r="P1011" s="6">
        <v>16</v>
      </c>
    </row>
    <row r="1012" spans="1:16">
      <c r="A1012" s="754">
        <v>1584167730</v>
      </c>
      <c r="B1012" s="758">
        <f>VLOOKUP($A1012,'3.3. Druty rdzeniowe do napawan'!$A$4:$M$200,11,FALSE)</f>
        <v>193.99875</v>
      </c>
      <c r="C1012" s="758">
        <f>VLOOKUP($A1012,'3.3. Druty rdzeniowe do napawan'!$A$4:$M$200,10,FALSE)</f>
        <v>3103.98</v>
      </c>
      <c r="D1012" s="758">
        <v>0</v>
      </c>
      <c r="E1012" s="758">
        <v>193.99875</v>
      </c>
      <c r="F1012" s="758">
        <v>3103.98</v>
      </c>
      <c r="G1012" s="758">
        <v>0</v>
      </c>
      <c r="H1012" s="728" t="s">
        <v>3455</v>
      </c>
      <c r="I1012" s="759">
        <v>223</v>
      </c>
      <c r="J1012" s="728" t="s">
        <v>2874</v>
      </c>
      <c r="K1012" s="760">
        <v>16</v>
      </c>
      <c r="L1012" s="761" t="s">
        <v>3466</v>
      </c>
      <c r="M1012" s="762"/>
      <c r="N1012" s="2055">
        <f>'Spis treści'!$D$69/100</f>
        <v>0</v>
      </c>
      <c r="O1012" s="150">
        <v>83112000</v>
      </c>
      <c r="P1012" s="6">
        <v>16</v>
      </c>
    </row>
    <row r="1013" spans="1:16">
      <c r="A1013" s="754">
        <v>2587167730</v>
      </c>
      <c r="B1013" s="758">
        <f>VLOOKUP($A1013,'3.3. Druty rdzeniowe do napawan'!$A$4:$M$200,11,FALSE)</f>
        <v>97.123750000000001</v>
      </c>
      <c r="C1013" s="758">
        <f>VLOOKUP($A1013,'3.3. Druty rdzeniowe do napawan'!$A$4:$M$200,10,FALSE)</f>
        <v>1553.98</v>
      </c>
      <c r="D1013" s="758">
        <v>0</v>
      </c>
      <c r="E1013" s="758">
        <v>97.123750000000001</v>
      </c>
      <c r="F1013" s="758">
        <v>1553.98</v>
      </c>
      <c r="G1013" s="758">
        <v>0</v>
      </c>
      <c r="H1013" s="728" t="s">
        <v>1685</v>
      </c>
      <c r="I1013" s="759">
        <v>223</v>
      </c>
      <c r="J1013" s="728" t="s">
        <v>2875</v>
      </c>
      <c r="K1013" s="760">
        <v>896</v>
      </c>
      <c r="L1013" s="761" t="s">
        <v>1686</v>
      </c>
      <c r="M1013" s="762"/>
      <c r="N1013" s="2055">
        <f>'Spis treści'!$D$69/100</f>
        <v>0</v>
      </c>
      <c r="O1013" s="150">
        <v>83112000</v>
      </c>
      <c r="P1013" s="6">
        <v>16</v>
      </c>
    </row>
    <row r="1014" spans="1:16">
      <c r="A1014" s="754" t="s">
        <v>217</v>
      </c>
      <c r="B1014" s="758">
        <f>VLOOKUP($A1014,'3.3. Druty rdzeniowe do napawan'!$A$4:$M$200,11,FALSE)</f>
        <v>43.604399999999998</v>
      </c>
      <c r="C1014" s="758">
        <f>VLOOKUP($A1014,'3.3. Druty rdzeniowe do napawan'!$A$4:$M$200,10,FALSE)</f>
        <v>1090.1099999999999</v>
      </c>
      <c r="D1014" s="758">
        <v>0</v>
      </c>
      <c r="E1014" s="758">
        <v>43.604399999999998</v>
      </c>
      <c r="F1014" s="758">
        <v>1090.1099999999999</v>
      </c>
      <c r="G1014" s="758">
        <v>0</v>
      </c>
      <c r="H1014" s="728" t="s">
        <v>2196</v>
      </c>
      <c r="I1014" s="759">
        <v>223</v>
      </c>
      <c r="J1014" s="728" t="s">
        <v>2874</v>
      </c>
      <c r="K1014" s="760">
        <v>25</v>
      </c>
      <c r="L1014" s="761" t="s">
        <v>2197</v>
      </c>
      <c r="M1014" s="762"/>
      <c r="N1014" s="2055">
        <f>'Spis treści'!$D$69/100</f>
        <v>0</v>
      </c>
      <c r="O1014" s="150">
        <v>83112000</v>
      </c>
      <c r="P1014" s="6">
        <v>25</v>
      </c>
    </row>
    <row r="1015" spans="1:16">
      <c r="A1015" s="754" t="s">
        <v>1313</v>
      </c>
      <c r="B1015" s="758">
        <f>VLOOKUP($A1015,'3.3. Druty rdzeniowe do napawan'!$A$4:$M$200,11,FALSE)</f>
        <v>46.2136</v>
      </c>
      <c r="C1015" s="758">
        <f>VLOOKUP($A1015,'3.3. Druty rdzeniowe do napawan'!$A$4:$M$200,10,FALSE)</f>
        <v>1155.3399999999999</v>
      </c>
      <c r="D1015" s="758">
        <v>0</v>
      </c>
      <c r="E1015" s="758">
        <v>46.2136</v>
      </c>
      <c r="F1015" s="758">
        <v>1155.3399999999999</v>
      </c>
      <c r="G1015" s="758">
        <v>0</v>
      </c>
      <c r="H1015" s="728" t="s">
        <v>2198</v>
      </c>
      <c r="I1015" s="759">
        <v>223</v>
      </c>
      <c r="J1015" s="728" t="s">
        <v>2874</v>
      </c>
      <c r="K1015" s="760">
        <v>25</v>
      </c>
      <c r="L1015" s="761" t="s">
        <v>2199</v>
      </c>
      <c r="M1015" s="762"/>
      <c r="N1015" s="2055">
        <f>'Spis treści'!$D$69/100</f>
        <v>0</v>
      </c>
      <c r="O1015" s="150">
        <v>83112000</v>
      </c>
      <c r="P1015" s="6">
        <v>25</v>
      </c>
    </row>
    <row r="1016" spans="1:16">
      <c r="A1016" s="754" t="s">
        <v>218</v>
      </c>
      <c r="B1016" s="758">
        <f>VLOOKUP($A1016,'3.3. Druty rdzeniowe do napawan'!$A$4:$M$200,11,FALSE)</f>
        <v>56.8</v>
      </c>
      <c r="C1016" s="758">
        <f>VLOOKUP($A1016,'3.3. Druty rdzeniowe do napawan'!$A$4:$M$200,10,FALSE)</f>
        <v>1420</v>
      </c>
      <c r="D1016" s="758">
        <v>0</v>
      </c>
      <c r="E1016" s="758">
        <v>56.8</v>
      </c>
      <c r="F1016" s="758">
        <v>1420</v>
      </c>
      <c r="G1016" s="758">
        <v>0</v>
      </c>
      <c r="H1016" s="728" t="s">
        <v>2200</v>
      </c>
      <c r="I1016" s="759">
        <v>223</v>
      </c>
      <c r="J1016" s="728" t="s">
        <v>2875</v>
      </c>
      <c r="K1016" s="760">
        <v>300</v>
      </c>
      <c r="L1016" s="761" t="s">
        <v>2201</v>
      </c>
      <c r="M1016" s="762"/>
      <c r="N1016" s="2055">
        <f>'Spis treści'!$D$69/100</f>
        <v>0</v>
      </c>
      <c r="O1016" s="150">
        <v>83112000</v>
      </c>
      <c r="P1016" s="6">
        <v>25</v>
      </c>
    </row>
    <row r="1017" spans="1:16">
      <c r="A1017" s="754" t="s">
        <v>1312</v>
      </c>
      <c r="B1017" s="758">
        <f>VLOOKUP($A1017,'3.3. Druty rdzeniowe do napawan'!$A$4:$M$200,11,FALSE)</f>
        <v>87.37360000000001</v>
      </c>
      <c r="C1017" s="758">
        <f>VLOOKUP($A1017,'3.3. Druty rdzeniowe do napawan'!$A$4:$M$200,10,FALSE)</f>
        <v>2184.34</v>
      </c>
      <c r="D1017" s="758">
        <v>0</v>
      </c>
      <c r="E1017" s="758">
        <v>87.37360000000001</v>
      </c>
      <c r="F1017" s="758">
        <v>2184.34</v>
      </c>
      <c r="G1017" s="758">
        <v>0</v>
      </c>
      <c r="H1017" s="728" t="s">
        <v>2202</v>
      </c>
      <c r="I1017" s="759">
        <v>223</v>
      </c>
      <c r="J1017" s="728" t="s">
        <v>2875</v>
      </c>
      <c r="K1017" s="760">
        <v>600</v>
      </c>
      <c r="L1017" s="761" t="s">
        <v>2203</v>
      </c>
      <c r="M1017" s="762"/>
      <c r="N1017" s="2055">
        <f>'Spis treści'!$D$69/100</f>
        <v>0</v>
      </c>
      <c r="O1017" s="150">
        <v>83112000</v>
      </c>
      <c r="P1017" s="6">
        <v>25</v>
      </c>
    </row>
    <row r="1018" spans="1:16">
      <c r="A1018" s="754" t="s">
        <v>3283</v>
      </c>
      <c r="B1018" s="758">
        <f>VLOOKUP($A1018,'3.3. Druty rdzeniowe do napawan'!$A$4:$M$200,11,FALSE)</f>
        <v>101.49875</v>
      </c>
      <c r="C1018" s="758">
        <f>VLOOKUP($A1018,'3.3. Druty rdzeniowe do napawan'!$A$4:$M$200,10,FALSE)</f>
        <v>1623.98</v>
      </c>
      <c r="D1018" s="758">
        <v>0</v>
      </c>
      <c r="E1018" s="758">
        <v>101.49875</v>
      </c>
      <c r="F1018" s="758">
        <v>1623.98</v>
      </c>
      <c r="G1018" s="758">
        <v>0</v>
      </c>
      <c r="H1018" s="728" t="s">
        <v>2204</v>
      </c>
      <c r="I1018" s="759">
        <v>223</v>
      </c>
      <c r="J1018" s="728" t="s">
        <v>2874</v>
      </c>
      <c r="K1018" s="760">
        <v>16</v>
      </c>
      <c r="L1018" s="761" t="s">
        <v>2205</v>
      </c>
      <c r="M1018" s="762"/>
      <c r="N1018" s="2055">
        <f>'Spis treści'!$D$69/100</f>
        <v>0</v>
      </c>
      <c r="O1018" s="150">
        <v>83112000</v>
      </c>
      <c r="P1018" s="6">
        <v>16</v>
      </c>
    </row>
    <row r="1019" spans="1:16">
      <c r="A1019" s="754" t="s">
        <v>1322</v>
      </c>
      <c r="B1019" s="758">
        <f>VLOOKUP($A1019,'3.2. Druty rdzeniowe wysokostop'!$A$4:$M$208,12,FALSE)</f>
        <v>409.08109999999999</v>
      </c>
      <c r="C1019" s="758">
        <f>VLOOKUP($A1019,'3.2. Druty rdzeniowe wysokostop'!$A$4:$M$208,10,FALSE)</f>
        <v>7093.6</v>
      </c>
      <c r="D1019" s="758">
        <f>VLOOKUP($A1019,'3.2. Druty rdzeniowe wysokostop'!$A$4:$M$208,11,FALSE)</f>
        <v>1088.0219999999999</v>
      </c>
      <c r="E1019" s="758">
        <v>409.08109999999999</v>
      </c>
      <c r="F1019" s="758">
        <v>7093.6</v>
      </c>
      <c r="G1019" s="758">
        <v>1088.0219999999999</v>
      </c>
      <c r="H1019" s="728" t="s">
        <v>2213</v>
      </c>
      <c r="I1019" s="759">
        <v>223</v>
      </c>
      <c r="J1019" s="728" t="s">
        <v>2874</v>
      </c>
      <c r="K1019" s="760">
        <v>20</v>
      </c>
      <c r="L1019" s="761" t="s">
        <v>2214</v>
      </c>
      <c r="M1019" s="762"/>
      <c r="N1019" s="2055">
        <f>'Spis treści'!$D$69/100</f>
        <v>0</v>
      </c>
      <c r="O1019" s="150">
        <v>83112000</v>
      </c>
      <c r="P1019" s="6">
        <v>20</v>
      </c>
    </row>
    <row r="1020" spans="1:16">
      <c r="A1020" s="754">
        <v>1801129870</v>
      </c>
      <c r="B1020" s="758">
        <f>VLOOKUP($A1020,'4.1. Druty do aluminium'!$A$4:$M$209,12,FALSE)</f>
        <v>107.38108571428572</v>
      </c>
      <c r="C1020" s="758">
        <f>VLOOKUP($A1020,'4.1. Druty do aluminium'!$A$4:$M$209,10,FALSE)</f>
        <v>714.59280000000001</v>
      </c>
      <c r="D1020" s="758">
        <f>VLOOKUP($A1020,'4.1. Druty do aluminium'!$A$4:$M$209,11,FALSE)</f>
        <v>37.074800000000003</v>
      </c>
      <c r="E1020" s="758">
        <v>107.38108571428572</v>
      </c>
      <c r="F1020" s="758">
        <v>714.59280000000001</v>
      </c>
      <c r="G1020" s="758">
        <v>37.074800000000003</v>
      </c>
      <c r="H1020" s="728" t="s">
        <v>1610</v>
      </c>
      <c r="I1020" s="759">
        <v>224</v>
      </c>
      <c r="J1020" s="728" t="s">
        <v>2874</v>
      </c>
      <c r="K1020" s="760">
        <v>7</v>
      </c>
      <c r="L1020" s="761" t="s">
        <v>1611</v>
      </c>
      <c r="M1020" s="762"/>
      <c r="N1020" s="2055">
        <f>'Spis treści'!$D$69/100</f>
        <v>0</v>
      </c>
      <c r="O1020" s="150">
        <v>76051900</v>
      </c>
      <c r="P1020" s="6">
        <v>7</v>
      </c>
    </row>
    <row r="1021" spans="1:16">
      <c r="A1021" s="754">
        <v>1801169870</v>
      </c>
      <c r="B1021" s="758">
        <f>VLOOKUP($A1021,'4.1. Druty do aluminium'!$A$4:$M$209,12,FALSE)</f>
        <v>106.11594285714287</v>
      </c>
      <c r="C1021" s="758">
        <f>VLOOKUP($A1021,'4.1. Druty do aluminium'!$A$4:$M$209,10,FALSE)</f>
        <v>705.73680000000013</v>
      </c>
      <c r="D1021" s="758">
        <f>VLOOKUP($A1021,'4.1. Druty do aluminium'!$A$4:$M$209,11,FALSE)</f>
        <v>37.074800000000003</v>
      </c>
      <c r="E1021" s="758">
        <v>106.11594285714287</v>
      </c>
      <c r="F1021" s="758">
        <v>705.73680000000013</v>
      </c>
      <c r="G1021" s="758">
        <v>37.074800000000003</v>
      </c>
      <c r="H1021" s="728" t="s">
        <v>1612</v>
      </c>
      <c r="I1021" s="759">
        <v>224</v>
      </c>
      <c r="J1021" s="728" t="s">
        <v>2875</v>
      </c>
      <c r="K1021" s="760">
        <v>525</v>
      </c>
      <c r="L1021" s="761" t="s">
        <v>1613</v>
      </c>
      <c r="M1021" s="762"/>
      <c r="N1021" s="2055">
        <f>'Spis treści'!$D$69/100</f>
        <v>0</v>
      </c>
      <c r="O1021" s="150">
        <v>76051900</v>
      </c>
      <c r="P1021" s="6">
        <v>7</v>
      </c>
    </row>
    <row r="1022" spans="1:16">
      <c r="A1022" s="754">
        <v>1804109870</v>
      </c>
      <c r="B1022" s="758">
        <f>VLOOKUP($A1022,'4.1. Druty do aluminium'!$A$4:$M$209,12,FALSE)</f>
        <v>95.296399999999991</v>
      </c>
      <c r="C1022" s="758">
        <f>VLOOKUP($A1022,'4.1. Druty do aluminium'!$A$4:$M$209,10,FALSE)</f>
        <v>630</v>
      </c>
      <c r="D1022" s="758">
        <f>VLOOKUP($A1022,'4.1. Druty do aluminium'!$A$4:$M$209,11,FALSE)</f>
        <v>37.074800000000003</v>
      </c>
      <c r="E1022" s="758">
        <v>95.296399999999991</v>
      </c>
      <c r="F1022" s="758">
        <v>630</v>
      </c>
      <c r="G1022" s="758">
        <v>37.074800000000003</v>
      </c>
      <c r="H1022" s="728" t="s">
        <v>1614</v>
      </c>
      <c r="I1022" s="759">
        <v>224</v>
      </c>
      <c r="J1022" s="728" t="s">
        <v>2874</v>
      </c>
      <c r="K1022" s="760">
        <v>7</v>
      </c>
      <c r="L1022" s="761" t="s">
        <v>1615</v>
      </c>
      <c r="M1022" s="762"/>
      <c r="N1022" s="2055">
        <f>'Spis treści'!$D$69/100</f>
        <v>0</v>
      </c>
      <c r="O1022" s="150">
        <v>76052900</v>
      </c>
      <c r="P1022" s="6">
        <v>7</v>
      </c>
    </row>
    <row r="1023" spans="1:16">
      <c r="A1023" s="754">
        <v>1804109620</v>
      </c>
      <c r="B1023" s="758">
        <f>VLOOKUP($A1023,'4.1. Druty do aluminium'!$A$4:$M$209,12,FALSE)</f>
        <v>92.671399999999991</v>
      </c>
      <c r="C1023" s="758">
        <f>VLOOKUP($A1023,'4.1. Druty do aluminium'!$A$4:$M$209,10,FALSE)</f>
        <v>6990</v>
      </c>
      <c r="D1023" s="758">
        <f>VLOOKUP($A1023,'4.1. Druty do aluminium'!$A$4:$M$209,11,FALSE)</f>
        <v>423.71199999999999</v>
      </c>
      <c r="E1023" s="758">
        <v>92.671399999999991</v>
      </c>
      <c r="F1023" s="758">
        <v>6990</v>
      </c>
      <c r="G1023" s="758">
        <v>423.71199999999999</v>
      </c>
      <c r="H1023" s="728" t="s">
        <v>5067</v>
      </c>
      <c r="I1023" s="759">
        <v>224</v>
      </c>
      <c r="J1023" s="728" t="s">
        <v>2875</v>
      </c>
      <c r="K1023" s="760">
        <v>160</v>
      </c>
      <c r="L1023" s="761" t="s">
        <v>5068</v>
      </c>
      <c r="M1023" s="763"/>
      <c r="N1023" s="2055">
        <f>'Spis treści'!$D$69/100</f>
        <v>0</v>
      </c>
      <c r="O1023" s="150">
        <v>76052900</v>
      </c>
      <c r="P1023" s="6">
        <v>80</v>
      </c>
    </row>
    <row r="1024" spans="1:16">
      <c r="A1024" s="754">
        <v>1804129620</v>
      </c>
      <c r="B1024" s="758">
        <f>VLOOKUP($A1024,'4.1. Druty do aluminium'!$A$4:$M$209,12,FALSE)</f>
        <v>82.796399999999991</v>
      </c>
      <c r="C1024" s="758">
        <f>VLOOKUP($A1024,'4.1. Druty do aluminium'!$A$4:$M$209,10,FALSE)</f>
        <v>6200</v>
      </c>
      <c r="D1024" s="758">
        <f>VLOOKUP($A1024,'4.1. Druty do aluminium'!$A$4:$M$209,11,FALSE)</f>
        <v>423.71199999999999</v>
      </c>
      <c r="E1024" s="758">
        <v>82.796399999999991</v>
      </c>
      <c r="F1024" s="758">
        <v>6200</v>
      </c>
      <c r="G1024" s="758">
        <v>423.71199999999999</v>
      </c>
      <c r="H1024" s="728" t="s">
        <v>5596</v>
      </c>
      <c r="I1024" s="759">
        <v>224</v>
      </c>
      <c r="J1024" s="728" t="s">
        <v>2874</v>
      </c>
      <c r="K1024" s="760">
        <v>80</v>
      </c>
      <c r="L1024" s="761" t="s">
        <v>5597</v>
      </c>
      <c r="M1024" s="763"/>
      <c r="N1024" s="2055">
        <f>'Spis treści'!$D$69/100</f>
        <v>0</v>
      </c>
      <c r="O1024" s="150">
        <v>76052900</v>
      </c>
      <c r="P1024" s="6">
        <v>80</v>
      </c>
    </row>
    <row r="1025" spans="1:16">
      <c r="A1025" s="754">
        <v>1804129440</v>
      </c>
      <c r="B1025" s="758">
        <f>VLOOKUP($A1025,'4.1. Druty do aluminium'!$A$4:$M$209,12,FALSE)</f>
        <v>83.310584397163126</v>
      </c>
      <c r="C1025" s="758">
        <f>VLOOKUP($A1025,'4.1. Druty do aluminium'!$A$4:$M$209,10,FALSE)</f>
        <v>11000</v>
      </c>
      <c r="D1025" s="758">
        <f>VLOOKUP($A1025,'4.1. Druty do aluminium'!$A$4:$M$209,11,FALSE)</f>
        <v>746.79240000000004</v>
      </c>
      <c r="E1025" s="758">
        <v>83.310584397163126</v>
      </c>
      <c r="F1025" s="758">
        <v>11000</v>
      </c>
      <c r="G1025" s="758">
        <v>746.79240000000004</v>
      </c>
      <c r="H1025" s="728" t="s">
        <v>1616</v>
      </c>
      <c r="I1025" s="759">
        <v>224</v>
      </c>
      <c r="J1025" s="728" t="s">
        <v>2874</v>
      </c>
      <c r="K1025" s="760">
        <v>141</v>
      </c>
      <c r="L1025" s="761" t="s">
        <v>1617</v>
      </c>
      <c r="M1025" s="762"/>
      <c r="N1025" s="2055">
        <f>'Spis treści'!$D$69/100</f>
        <v>0</v>
      </c>
      <c r="O1025" s="150">
        <v>76052900</v>
      </c>
      <c r="P1025" s="6">
        <v>141</v>
      </c>
    </row>
    <row r="1026" spans="1:16">
      <c r="A1026" s="754">
        <v>1804129870</v>
      </c>
      <c r="B1026" s="758">
        <f>VLOOKUP($A1026,'4.1. Druty do aluminium'!$A$4:$M$209,12,FALSE)</f>
        <v>85.010685714285714</v>
      </c>
      <c r="C1026" s="758">
        <f>VLOOKUP($A1026,'4.1. Druty do aluminium'!$A$4:$M$209,10,FALSE)</f>
        <v>558</v>
      </c>
      <c r="D1026" s="758">
        <f>VLOOKUP($A1026,'4.1. Druty do aluminium'!$A$4:$M$209,11,FALSE)</f>
        <v>37.074800000000003</v>
      </c>
      <c r="E1026" s="758">
        <v>85.010685714285714</v>
      </c>
      <c r="F1026" s="758">
        <v>558</v>
      </c>
      <c r="G1026" s="758">
        <v>37.074800000000003</v>
      </c>
      <c r="H1026" s="728" t="s">
        <v>1618</v>
      </c>
      <c r="I1026" s="759">
        <v>224</v>
      </c>
      <c r="J1026" s="728" t="s">
        <v>2874</v>
      </c>
      <c r="K1026" s="760">
        <v>7</v>
      </c>
      <c r="L1026" s="761" t="s">
        <v>1619</v>
      </c>
      <c r="M1026" s="762"/>
      <c r="N1026" s="2055">
        <f>'Spis treści'!$D$69/100</f>
        <v>0</v>
      </c>
      <c r="O1026" s="150">
        <v>76052900</v>
      </c>
      <c r="P1026" s="6">
        <v>7</v>
      </c>
    </row>
    <row r="1027" spans="1:16">
      <c r="A1027" s="754">
        <v>1804169870</v>
      </c>
      <c r="B1027" s="758">
        <f>VLOOKUP($A1027,'4.1. Druty do aluminium'!$A$4:$M$209,12,FALSE)</f>
        <v>83.867828571428575</v>
      </c>
      <c r="C1027" s="758">
        <f>VLOOKUP($A1027,'4.1. Druty do aluminium'!$A$4:$M$209,10,FALSE)</f>
        <v>550</v>
      </c>
      <c r="D1027" s="758">
        <f>VLOOKUP($A1027,'4.1. Druty do aluminium'!$A$4:$M$209,11,FALSE)</f>
        <v>37.074800000000003</v>
      </c>
      <c r="E1027" s="758">
        <v>83.867828571428575</v>
      </c>
      <c r="F1027" s="758">
        <v>550</v>
      </c>
      <c r="G1027" s="758">
        <v>37.074800000000003</v>
      </c>
      <c r="H1027" s="728" t="s">
        <v>1620</v>
      </c>
      <c r="I1027" s="759">
        <v>224</v>
      </c>
      <c r="J1027" s="728" t="s">
        <v>2874</v>
      </c>
      <c r="K1027" s="760">
        <v>7</v>
      </c>
      <c r="L1027" s="761" t="s">
        <v>1621</v>
      </c>
      <c r="M1027" s="762"/>
      <c r="N1027" s="2055">
        <f>'Spis treści'!$D$69/100</f>
        <v>0</v>
      </c>
      <c r="O1027" s="150">
        <v>76052900</v>
      </c>
      <c r="P1027" s="6">
        <v>7</v>
      </c>
    </row>
    <row r="1028" spans="1:16">
      <c r="A1028" s="754">
        <v>1805109870</v>
      </c>
      <c r="B1028" s="758">
        <f>VLOOKUP($A1028,'4.1. Druty do aluminium'!$A$4:$M$209,12,FALSE)</f>
        <v>103.81708571428571</v>
      </c>
      <c r="C1028" s="758">
        <f>VLOOKUP($A1028,'4.1. Druty do aluminium'!$A$4:$M$209,10,FALSE)</f>
        <v>689.64480000000003</v>
      </c>
      <c r="D1028" s="758">
        <f>VLOOKUP($A1028,'4.1. Druty do aluminium'!$A$4:$M$209,11,FALSE)</f>
        <v>37.074800000000003</v>
      </c>
      <c r="E1028" s="758">
        <v>103.81708571428571</v>
      </c>
      <c r="F1028" s="758">
        <v>689.64480000000003</v>
      </c>
      <c r="G1028" s="758">
        <v>37.074800000000003</v>
      </c>
      <c r="H1028" s="728" t="s">
        <v>5154</v>
      </c>
      <c r="I1028" s="759">
        <v>224</v>
      </c>
      <c r="J1028" s="728" t="s">
        <v>2875</v>
      </c>
      <c r="K1028" s="760">
        <v>525</v>
      </c>
      <c r="L1028" s="761" t="s">
        <v>5155</v>
      </c>
      <c r="M1028" s="762"/>
      <c r="N1028" s="2055">
        <f>'Spis treści'!$D$69/100</f>
        <v>0</v>
      </c>
      <c r="O1028" s="762">
        <v>76052900</v>
      </c>
      <c r="P1028" s="6">
        <v>7</v>
      </c>
    </row>
    <row r="1029" spans="1:16">
      <c r="A1029" s="754">
        <v>1805129440</v>
      </c>
      <c r="B1029" s="758">
        <f>VLOOKUP($A1029,'4.1. Druty do aluminium'!$A$4:$M$209,12,FALSE)</f>
        <v>93.239662411347524</v>
      </c>
      <c r="C1029" s="758">
        <f>VLOOKUP($A1029,'4.1. Druty do aluminium'!$A$4:$M$209,10,FALSE)</f>
        <v>12400</v>
      </c>
      <c r="D1029" s="758">
        <f>VLOOKUP($A1029,'4.1. Druty do aluminium'!$A$4:$M$209,11,FALSE)</f>
        <v>746.79240000000004</v>
      </c>
      <c r="E1029" s="758">
        <v>93.239662411347524</v>
      </c>
      <c r="F1029" s="758">
        <v>12400</v>
      </c>
      <c r="G1029" s="758">
        <v>746.79240000000004</v>
      </c>
      <c r="H1029" s="728" t="s">
        <v>1622</v>
      </c>
      <c r="I1029" s="759">
        <v>224</v>
      </c>
      <c r="J1029" s="728" t="s">
        <v>2875</v>
      </c>
      <c r="K1029" s="760">
        <v>282</v>
      </c>
      <c r="L1029" s="761" t="s">
        <v>1623</v>
      </c>
      <c r="M1029" s="762"/>
      <c r="N1029" s="2055">
        <f>'Spis treści'!$D$69/100</f>
        <v>0</v>
      </c>
      <c r="O1029" s="762">
        <v>76052900</v>
      </c>
      <c r="P1029" s="6">
        <v>141</v>
      </c>
    </row>
    <row r="1030" spans="1:16">
      <c r="A1030" s="754">
        <v>1805129870</v>
      </c>
      <c r="B1030" s="758">
        <f>VLOOKUP($A1030,'4.1. Druty do aluminium'!$A$4:$M$209,12,FALSE)</f>
        <v>97.190514285714286</v>
      </c>
      <c r="C1030" s="758">
        <f>VLOOKUP($A1030,'4.1. Druty do aluminium'!$A$4:$M$209,10,FALSE)</f>
        <v>643.25880000000006</v>
      </c>
      <c r="D1030" s="758">
        <f>VLOOKUP($A1030,'4.1. Druty do aluminium'!$A$4:$M$209,11,FALSE)</f>
        <v>37.074800000000003</v>
      </c>
      <c r="E1030" s="758">
        <v>97.190514285714286</v>
      </c>
      <c r="F1030" s="758">
        <v>643.25880000000006</v>
      </c>
      <c r="G1030" s="758">
        <v>37.074800000000003</v>
      </c>
      <c r="H1030" s="728" t="s">
        <v>1624</v>
      </c>
      <c r="I1030" s="759">
        <v>224</v>
      </c>
      <c r="J1030" s="728" t="s">
        <v>2874</v>
      </c>
      <c r="K1030" s="760">
        <v>7</v>
      </c>
      <c r="L1030" s="761" t="s">
        <v>1625</v>
      </c>
      <c r="M1030" s="762"/>
      <c r="N1030" s="2055">
        <f>'Spis treści'!$D$69/100</f>
        <v>0</v>
      </c>
      <c r="O1030" s="762">
        <v>76052900</v>
      </c>
      <c r="P1030" s="6">
        <v>7</v>
      </c>
    </row>
    <row r="1031" spans="1:16">
      <c r="A1031" s="754">
        <v>1805169870</v>
      </c>
      <c r="B1031" s="758">
        <f>VLOOKUP($A1031,'4.1. Druty do aluminium'!$A$4:$M$209,12,FALSE)</f>
        <v>93.153542857142853</v>
      </c>
      <c r="C1031" s="758">
        <f>VLOOKUP($A1031,'4.1. Druty do aluminium'!$A$4:$M$209,10,FALSE)</f>
        <v>615</v>
      </c>
      <c r="D1031" s="758">
        <f>VLOOKUP($A1031,'4.1. Druty do aluminium'!$A$4:$M$209,11,FALSE)</f>
        <v>37.074800000000003</v>
      </c>
      <c r="E1031" s="758">
        <v>93.153542857142853</v>
      </c>
      <c r="F1031" s="758">
        <v>615</v>
      </c>
      <c r="G1031" s="758">
        <v>37.074800000000003</v>
      </c>
      <c r="H1031" s="728" t="s">
        <v>1626</v>
      </c>
      <c r="I1031" s="759">
        <v>224</v>
      </c>
      <c r="J1031" s="728" t="s">
        <v>2874</v>
      </c>
      <c r="K1031" s="760">
        <v>7</v>
      </c>
      <c r="L1031" s="761" t="s">
        <v>1627</v>
      </c>
      <c r="M1031" s="762"/>
      <c r="N1031" s="2055">
        <f>'Spis treści'!$D$69/100</f>
        <v>0</v>
      </c>
      <c r="O1031" s="762">
        <v>76052900</v>
      </c>
      <c r="P1031" s="6">
        <v>7</v>
      </c>
    </row>
    <row r="1032" spans="1:16">
      <c r="A1032" s="754">
        <v>1812129870</v>
      </c>
      <c r="B1032" s="758">
        <f>VLOOKUP($A1032,'4.1. Druty do aluminium'!$A$4:$M$209,12,FALSE)</f>
        <v>90.602114285714279</v>
      </c>
      <c r="C1032" s="758">
        <f>VLOOKUP($A1032,'4.1. Druty do aluminium'!$A$4:$M$209,10,FALSE)</f>
        <v>597.14</v>
      </c>
      <c r="D1032" s="758">
        <f>VLOOKUP($A1032,'4.1. Druty do aluminium'!$A$4:$M$209,11,FALSE)</f>
        <v>37.074800000000003</v>
      </c>
      <c r="E1032" s="758">
        <v>90.602114285714279</v>
      </c>
      <c r="F1032" s="758">
        <v>597.14</v>
      </c>
      <c r="G1032" s="758">
        <v>37.074800000000003</v>
      </c>
      <c r="H1032" s="728" t="s">
        <v>5637</v>
      </c>
      <c r="I1032" s="759">
        <v>224</v>
      </c>
      <c r="J1032" s="728" t="s">
        <v>2875</v>
      </c>
      <c r="K1032" s="760">
        <v>525</v>
      </c>
      <c r="L1032" s="761" t="s">
        <v>5639</v>
      </c>
      <c r="M1032" s="762"/>
      <c r="N1032" s="2055">
        <f>'Spis treści'!$D$69/100</f>
        <v>0</v>
      </c>
      <c r="O1032" s="762">
        <v>76052900</v>
      </c>
      <c r="P1032" s="6">
        <v>7</v>
      </c>
    </row>
    <row r="1033" spans="1:16">
      <c r="A1033" s="754">
        <v>1812129440</v>
      </c>
      <c r="B1033" s="758">
        <f>VLOOKUP($A1033,'4.1. Druty do aluminium'!$A$4:$M$209,12,FALSE)</f>
        <v>88.328314893617019</v>
      </c>
      <c r="C1033" s="758">
        <f>VLOOKUP($A1033,'4.1. Druty do aluminium'!$A$4:$M$209,10,FALSE)</f>
        <v>11707.5</v>
      </c>
      <c r="D1033" s="758">
        <f>VLOOKUP($A1033,'4.1. Druty do aluminium'!$A$4:$M$209,11,FALSE)</f>
        <v>746.79240000000004</v>
      </c>
      <c r="E1033" s="758">
        <v>88.328314893617019</v>
      </c>
      <c r="F1033" s="758">
        <v>11707.5</v>
      </c>
      <c r="G1033" s="758">
        <v>746.79240000000004</v>
      </c>
      <c r="H1033" s="728" t="s">
        <v>5638</v>
      </c>
      <c r="I1033" s="759">
        <v>224</v>
      </c>
      <c r="J1033" s="728" t="s">
        <v>2875</v>
      </c>
      <c r="K1033" s="760">
        <v>282</v>
      </c>
      <c r="L1033" s="761" t="s">
        <v>5640</v>
      </c>
      <c r="M1033" s="762"/>
      <c r="N1033" s="2055">
        <f>'Spis treści'!$D$69/100</f>
        <v>0</v>
      </c>
      <c r="O1033" s="762">
        <v>76052900</v>
      </c>
      <c r="P1033" s="6">
        <v>141</v>
      </c>
    </row>
    <row r="1034" spans="1:16">
      <c r="A1034" s="754">
        <v>1815089860</v>
      </c>
      <c r="B1034" s="758">
        <f>VLOOKUP($A1034,'4.1. Druty do aluminium'!$A$4:$M$209,12,FALSE)</f>
        <v>125.5904</v>
      </c>
      <c r="C1034" s="758">
        <f>VLOOKUP($A1034,'4.1. Druty do aluminium'!$A$4:$M$209,10,FALSE)</f>
        <v>721.76400000000001</v>
      </c>
      <c r="D1034" s="758">
        <f>VLOOKUP($A1034,'4.1. Druty do aluminium'!$A$4:$M$209,11,FALSE)</f>
        <v>31.778400000000001</v>
      </c>
      <c r="E1034" s="758">
        <v>125.5904</v>
      </c>
      <c r="F1034" s="758">
        <v>721.76400000000001</v>
      </c>
      <c r="G1034" s="758">
        <v>31.778400000000001</v>
      </c>
      <c r="H1034" s="728" t="s">
        <v>1632</v>
      </c>
      <c r="I1034" s="759">
        <v>224</v>
      </c>
      <c r="J1034" s="728" t="s">
        <v>2875</v>
      </c>
      <c r="K1034" s="760">
        <v>150</v>
      </c>
      <c r="L1034" s="761" t="s">
        <v>1633</v>
      </c>
      <c r="M1034" s="762"/>
      <c r="N1034" s="2055">
        <f>'Spis treści'!$D$69/100</f>
        <v>0</v>
      </c>
      <c r="O1034" s="762">
        <v>76052900</v>
      </c>
      <c r="P1034" s="6">
        <v>6</v>
      </c>
    </row>
    <row r="1035" spans="1:16">
      <c r="A1035" s="754">
        <v>1815109870</v>
      </c>
      <c r="B1035" s="758">
        <f>VLOOKUP($A1035,'4.1. Druty do aluminium'!$A$4:$M$209,12,FALSE)</f>
        <v>106.58211428571428</v>
      </c>
      <c r="C1035" s="758">
        <f>VLOOKUP($A1035,'4.1. Druty do aluminium'!$A$4:$M$209,10,FALSE)</f>
        <v>709</v>
      </c>
      <c r="D1035" s="758">
        <f>VLOOKUP($A1035,'4.1. Druty do aluminium'!$A$4:$M$209,11,FALSE)</f>
        <v>37.074800000000003</v>
      </c>
      <c r="E1035" s="758">
        <v>106.58211428571428</v>
      </c>
      <c r="F1035" s="758">
        <v>709</v>
      </c>
      <c r="G1035" s="758">
        <v>37.074800000000003</v>
      </c>
      <c r="H1035" s="728" t="s">
        <v>1634</v>
      </c>
      <c r="I1035" s="759">
        <v>224</v>
      </c>
      <c r="J1035" s="728" t="s">
        <v>2874</v>
      </c>
      <c r="K1035" s="760">
        <v>7</v>
      </c>
      <c r="L1035" s="761" t="s">
        <v>1635</v>
      </c>
      <c r="M1035" s="762"/>
      <c r="N1035" s="2055">
        <f>'Spis treści'!$D$69/100</f>
        <v>0</v>
      </c>
      <c r="O1035" s="762">
        <v>76052900</v>
      </c>
      <c r="P1035" s="6">
        <v>7</v>
      </c>
    </row>
    <row r="1036" spans="1:16">
      <c r="A1036" s="754">
        <v>1815124620</v>
      </c>
      <c r="B1036" s="758">
        <f>VLOOKUP($A1036,'4.1. Druty do aluminium'!$A$4:$M$209,12,FALSE)</f>
        <v>116.29639999999999</v>
      </c>
      <c r="C1036" s="758">
        <f>VLOOKUP($A1036,'4.1. Druty do aluminium'!$A$4:$M$209,10,FALSE)</f>
        <v>1110</v>
      </c>
      <c r="D1036" s="758">
        <f>VLOOKUP($A1036,'4.1. Druty do aluminium'!$A$4:$M$209,11,FALSE)</f>
        <v>52.963999999999999</v>
      </c>
      <c r="E1036" s="758">
        <v>116.29639999999999</v>
      </c>
      <c r="F1036" s="758">
        <v>1110</v>
      </c>
      <c r="G1036" s="758">
        <v>52.963999999999999</v>
      </c>
      <c r="H1036" s="728" t="s">
        <v>3817</v>
      </c>
      <c r="I1036" s="759">
        <v>224</v>
      </c>
      <c r="J1036" s="728" t="s">
        <v>2874</v>
      </c>
      <c r="K1036" s="760">
        <v>10</v>
      </c>
      <c r="L1036" s="761" t="s">
        <v>3819</v>
      </c>
      <c r="M1036" s="761" t="s">
        <v>3820</v>
      </c>
      <c r="N1036" s="2055">
        <f>'Spis treści'!$D$69/100</f>
        <v>0</v>
      </c>
      <c r="O1036" s="761">
        <v>76052900</v>
      </c>
      <c r="P1036" s="6">
        <v>10</v>
      </c>
    </row>
    <row r="1037" spans="1:16">
      <c r="A1037" s="754" t="s">
        <v>3777</v>
      </c>
      <c r="B1037" s="758">
        <f>VLOOKUP($A1037,'4.1. Druty do aluminium'!$A$4:$M$209,12,FALSE)</f>
        <v>110.29640000000001</v>
      </c>
      <c r="C1037" s="758">
        <f>VLOOKUP($A1037,'4.1. Druty do aluminium'!$A$4:$M$209,10,FALSE)</f>
        <v>630</v>
      </c>
      <c r="D1037" s="758">
        <f>VLOOKUP($A1037,'4.1. Druty do aluminium'!$A$4:$M$209,11,FALSE)</f>
        <v>31.778400000000001</v>
      </c>
      <c r="E1037" s="758">
        <v>110.29640000000001</v>
      </c>
      <c r="F1037" s="758">
        <v>630</v>
      </c>
      <c r="G1037" s="758">
        <v>31.778400000000001</v>
      </c>
      <c r="H1037" s="728" t="s">
        <v>3818</v>
      </c>
      <c r="I1037" s="759">
        <v>224</v>
      </c>
      <c r="J1037" s="728" t="s">
        <v>2874</v>
      </c>
      <c r="K1037" s="760">
        <v>6</v>
      </c>
      <c r="L1037" s="761" t="s">
        <v>3821</v>
      </c>
      <c r="M1037" s="762"/>
      <c r="N1037" s="2055">
        <f>'Spis treści'!$D$69/100</f>
        <v>0</v>
      </c>
      <c r="O1037" s="762">
        <v>76052900</v>
      </c>
      <c r="P1037" s="6">
        <v>6</v>
      </c>
    </row>
    <row r="1038" spans="1:16">
      <c r="A1038" s="754">
        <v>1815129620</v>
      </c>
      <c r="B1038" s="758">
        <f>VLOOKUP($A1038,'4.1. Druty do aluminium'!$A$4:$M$209,12,FALSE)</f>
        <v>82.796399999999991</v>
      </c>
      <c r="C1038" s="758">
        <f>VLOOKUP($A1038,'4.1. Druty do aluminium'!$A$4:$M$209,10,FALSE)</f>
        <v>6200</v>
      </c>
      <c r="D1038" s="758">
        <f>VLOOKUP($A1038,'4.1. Druty do aluminium'!$A$4:$M$209,11,FALSE)</f>
        <v>423.71199999999999</v>
      </c>
      <c r="E1038" s="758">
        <v>82.796399999999991</v>
      </c>
      <c r="F1038" s="758">
        <v>6200</v>
      </c>
      <c r="G1038" s="758">
        <v>423.71199999999999</v>
      </c>
      <c r="H1038" s="728" t="s">
        <v>5598</v>
      </c>
      <c r="I1038" s="759">
        <v>224</v>
      </c>
      <c r="J1038" s="728" t="s">
        <v>2874</v>
      </c>
      <c r="K1038" s="760">
        <v>80</v>
      </c>
      <c r="L1038" s="761" t="s">
        <v>5599</v>
      </c>
      <c r="M1038" s="762"/>
      <c r="N1038" s="2055">
        <f>'Spis treści'!$D$69/100</f>
        <v>0</v>
      </c>
      <c r="O1038" s="762">
        <v>76052900</v>
      </c>
      <c r="P1038" s="6">
        <v>80</v>
      </c>
    </row>
    <row r="1039" spans="1:16">
      <c r="A1039" s="754">
        <v>1815129440</v>
      </c>
      <c r="B1039" s="758">
        <f>VLOOKUP($A1039,'4.1. Druty do aluminium'!$A$4:$M$209,12,FALSE)</f>
        <v>83.310584397163126</v>
      </c>
      <c r="C1039" s="758">
        <f>VLOOKUP($A1039,'4.1. Druty do aluminium'!$A$4:$M$209,10,FALSE)</f>
        <v>11000</v>
      </c>
      <c r="D1039" s="758">
        <f>VLOOKUP($A1039,'4.1. Druty do aluminium'!$A$4:$M$209,11,FALSE)</f>
        <v>746.79240000000004</v>
      </c>
      <c r="E1039" s="758">
        <v>83.310584397163126</v>
      </c>
      <c r="F1039" s="758">
        <v>11000</v>
      </c>
      <c r="G1039" s="758">
        <v>746.79240000000004</v>
      </c>
      <c r="H1039" s="728" t="s">
        <v>1636</v>
      </c>
      <c r="I1039" s="759">
        <v>224</v>
      </c>
      <c r="J1039" s="728" t="s">
        <v>2874</v>
      </c>
      <c r="K1039" s="760">
        <v>141</v>
      </c>
      <c r="L1039" s="761" t="s">
        <v>1637</v>
      </c>
      <c r="M1039" s="762"/>
      <c r="N1039" s="2055">
        <f>'Spis treści'!$D$69/100</f>
        <v>0</v>
      </c>
      <c r="O1039" s="762">
        <v>76052900</v>
      </c>
      <c r="P1039" s="6">
        <v>141</v>
      </c>
    </row>
    <row r="1040" spans="1:16">
      <c r="A1040" s="754">
        <v>1815129720</v>
      </c>
      <c r="B1040" s="758">
        <f>VLOOKUP($A1040,'4.1. Druty do aluminium'!$A$4:$M$209,12,FALSE)</f>
        <v>103.29639999999999</v>
      </c>
      <c r="C1040" s="758">
        <f>VLOOKUP($A1040,'4.1. Druty do aluminium'!$A$4:$M$209,10,FALSE)</f>
        <v>2450</v>
      </c>
      <c r="D1040" s="758">
        <f>VLOOKUP($A1040,'4.1. Druty do aluminium'!$A$4:$M$209,11,FALSE)</f>
        <v>132.41</v>
      </c>
      <c r="E1040" s="758">
        <v>103.29639999999999</v>
      </c>
      <c r="F1040" s="758">
        <v>2450</v>
      </c>
      <c r="G1040" s="758">
        <v>132.41</v>
      </c>
      <c r="H1040" s="728" t="s">
        <v>5384</v>
      </c>
      <c r="I1040" s="759">
        <v>224</v>
      </c>
      <c r="J1040" s="728" t="s">
        <v>2874</v>
      </c>
      <c r="K1040" s="760">
        <v>25</v>
      </c>
      <c r="L1040" s="761" t="s">
        <v>5385</v>
      </c>
      <c r="M1040" s="762"/>
      <c r="N1040" s="2055">
        <f>'Spis treści'!$D$69/100</f>
        <v>0</v>
      </c>
      <c r="O1040" s="762">
        <v>76052900</v>
      </c>
      <c r="P1040" s="6">
        <v>25</v>
      </c>
    </row>
    <row r="1041" spans="1:16">
      <c r="A1041" s="754">
        <v>1815129870</v>
      </c>
      <c r="B1041" s="758">
        <f>VLOOKUP($A1041,'4.1. Druty do aluminium'!$A$4:$M$209,12,FALSE)</f>
        <v>85.010685714285714</v>
      </c>
      <c r="C1041" s="758">
        <f>VLOOKUP($A1041,'4.1. Druty do aluminium'!$A$4:$M$209,10,FALSE)</f>
        <v>558</v>
      </c>
      <c r="D1041" s="758">
        <f>VLOOKUP($A1041,'4.1. Druty do aluminium'!$A$4:$M$209,11,FALSE)</f>
        <v>37.074800000000003</v>
      </c>
      <c r="E1041" s="758">
        <v>85.010685714285714</v>
      </c>
      <c r="F1041" s="758">
        <v>558</v>
      </c>
      <c r="G1041" s="758">
        <v>37.074800000000003</v>
      </c>
      <c r="H1041" s="728" t="s">
        <v>1638</v>
      </c>
      <c r="I1041" s="759">
        <v>224</v>
      </c>
      <c r="J1041" s="728" t="s">
        <v>2874</v>
      </c>
      <c r="K1041" s="760">
        <v>7</v>
      </c>
      <c r="L1041" s="761" t="s">
        <v>1639</v>
      </c>
      <c r="M1041" s="762"/>
      <c r="N1041" s="2055">
        <f>'Spis treści'!$D$69/100</f>
        <v>0</v>
      </c>
      <c r="O1041" s="762">
        <v>76052900</v>
      </c>
      <c r="P1041" s="6">
        <v>7</v>
      </c>
    </row>
    <row r="1042" spans="1:16">
      <c r="A1042" s="754">
        <v>1815169870</v>
      </c>
      <c r="B1042" s="758">
        <f>VLOOKUP($A1042,'4.1. Druty do aluminium'!$A$4:$M$209,12,FALSE)</f>
        <v>83.867828571428575</v>
      </c>
      <c r="C1042" s="758">
        <f>VLOOKUP($A1042,'4.1. Druty do aluminium'!$A$4:$M$209,10,FALSE)</f>
        <v>550</v>
      </c>
      <c r="D1042" s="758">
        <f>VLOOKUP($A1042,'4.1. Druty do aluminium'!$A$4:$M$209,11,FALSE)</f>
        <v>37.074800000000003</v>
      </c>
      <c r="E1042" s="758">
        <v>83.867828571428575</v>
      </c>
      <c r="F1042" s="758">
        <v>550</v>
      </c>
      <c r="G1042" s="758">
        <v>37.074800000000003</v>
      </c>
      <c r="H1042" s="728" t="s">
        <v>1640</v>
      </c>
      <c r="I1042" s="759">
        <v>224</v>
      </c>
      <c r="J1042" s="728" t="s">
        <v>2874</v>
      </c>
      <c r="K1042" s="760">
        <v>7</v>
      </c>
      <c r="L1042" s="761" t="s">
        <v>1641</v>
      </c>
      <c r="M1042" s="762"/>
      <c r="N1042" s="2055">
        <f>'Spis treści'!$D$69/100</f>
        <v>0</v>
      </c>
      <c r="O1042" s="762">
        <v>76052900</v>
      </c>
      <c r="P1042" s="6">
        <v>7</v>
      </c>
    </row>
    <row r="1043" spans="1:16">
      <c r="A1043" s="754">
        <v>1815169620</v>
      </c>
      <c r="B1043" s="758">
        <f>VLOOKUP($A1043,'4.1. Druty do aluminium'!$A$4:$M$209,12,FALSE)</f>
        <v>82.796399999999991</v>
      </c>
      <c r="C1043" s="758">
        <f>VLOOKUP($A1043,'4.1. Druty do aluminium'!$A$4:$M$209,10,FALSE)</f>
        <v>6200</v>
      </c>
      <c r="D1043" s="758">
        <f>VLOOKUP($A1043,'4.1. Druty do aluminium'!$A$4:$M$209,11,FALSE)</f>
        <v>423.71199999999999</v>
      </c>
      <c r="E1043" s="758">
        <v>82.796399999999991</v>
      </c>
      <c r="F1043" s="758">
        <v>6200</v>
      </c>
      <c r="G1043" s="758">
        <v>423.71199999999999</v>
      </c>
      <c r="H1043" s="728" t="s">
        <v>5659</v>
      </c>
      <c r="I1043" s="759">
        <v>224</v>
      </c>
      <c r="J1043" s="728" t="s">
        <v>2875</v>
      </c>
      <c r="K1043" s="760">
        <v>160</v>
      </c>
      <c r="L1043" s="761" t="s">
        <v>5661</v>
      </c>
      <c r="M1043" s="762"/>
      <c r="N1043" s="2055">
        <f>'Spis treści'!$D$69/100</f>
        <v>0</v>
      </c>
      <c r="O1043" s="762">
        <v>76052900</v>
      </c>
      <c r="P1043" s="6">
        <v>80</v>
      </c>
    </row>
    <row r="1044" spans="1:16">
      <c r="A1044" s="754">
        <v>1815169440</v>
      </c>
      <c r="B1044" s="758">
        <f>VLOOKUP($A1044,'4.1. Druty do aluminium'!$A$4:$M$209,12,FALSE)</f>
        <v>83.303492198581566</v>
      </c>
      <c r="C1044" s="758">
        <f>VLOOKUP($A1044,'4.1. Druty do aluminium'!$A$4:$M$209,10,FALSE)</f>
        <v>10999</v>
      </c>
      <c r="D1044" s="758">
        <f>VLOOKUP($A1044,'4.1. Druty do aluminium'!$A$4:$M$209,11,FALSE)</f>
        <v>746.79240000000004</v>
      </c>
      <c r="E1044" s="758">
        <v>83.303492198581566</v>
      </c>
      <c r="F1044" s="758">
        <v>10999</v>
      </c>
      <c r="G1044" s="758">
        <v>746.79240000000004</v>
      </c>
      <c r="H1044" s="728" t="s">
        <v>5660</v>
      </c>
      <c r="I1044" s="759">
        <v>224</v>
      </c>
      <c r="J1044" s="728" t="s">
        <v>2875</v>
      </c>
      <c r="K1044" s="760">
        <v>282</v>
      </c>
      <c r="L1044" s="761" t="s">
        <v>5662</v>
      </c>
      <c r="M1044" s="762"/>
      <c r="N1044" s="2055">
        <f>'Spis treści'!$D$69/100</f>
        <v>0</v>
      </c>
      <c r="O1044" s="762">
        <v>76052900</v>
      </c>
      <c r="P1044" s="6">
        <v>141</v>
      </c>
    </row>
    <row r="1045" spans="1:16">
      <c r="A1045" s="754">
        <v>1816104620</v>
      </c>
      <c r="B1045" s="758">
        <f>VLOOKUP($A1045,'4.1. Druty do aluminium'!$A$4:$M$209,12,FALSE)</f>
        <v>122.79932000000001</v>
      </c>
      <c r="C1045" s="758">
        <f>VLOOKUP($A1045,'4.1. Druty do aluminium'!$A$4:$M$209,10,FALSE)</f>
        <v>1175.0292000000002</v>
      </c>
      <c r="D1045" s="758">
        <f>VLOOKUP($A1045,'4.1. Druty do aluminium'!$A$4:$M$209,11,FALSE)</f>
        <v>52.963999999999999</v>
      </c>
      <c r="E1045" s="758">
        <v>122.79932000000001</v>
      </c>
      <c r="F1045" s="758">
        <v>1175.0292000000002</v>
      </c>
      <c r="G1045" s="758">
        <v>52.963999999999999</v>
      </c>
      <c r="H1045" s="728" t="s">
        <v>3696</v>
      </c>
      <c r="I1045" s="759">
        <v>224</v>
      </c>
      <c r="J1045" s="728" t="s">
        <v>2874</v>
      </c>
      <c r="K1045" s="760">
        <v>10</v>
      </c>
      <c r="L1045" s="761" t="s">
        <v>3697</v>
      </c>
      <c r="M1045" s="761" t="s">
        <v>3698</v>
      </c>
      <c r="N1045" s="2055">
        <f>'Spis treści'!$D$69/100</f>
        <v>0</v>
      </c>
      <c r="O1045" s="761">
        <v>76052900</v>
      </c>
      <c r="P1045" s="6">
        <v>10</v>
      </c>
    </row>
    <row r="1046" spans="1:16">
      <c r="A1046" s="754">
        <v>1816109870</v>
      </c>
      <c r="B1046" s="758">
        <f>VLOOKUP($A1046,'4.1. Druty do aluminium'!$A$4:$M$209,12,FALSE)</f>
        <v>113.72497142857142</v>
      </c>
      <c r="C1046" s="758">
        <f>VLOOKUP($A1046,'4.1. Druty do aluminium'!$A$4:$M$209,10,FALSE)</f>
        <v>759</v>
      </c>
      <c r="D1046" s="758">
        <f>VLOOKUP($A1046,'4.1. Druty do aluminium'!$A$4:$M$209,11,FALSE)</f>
        <v>37.074800000000003</v>
      </c>
      <c r="E1046" s="758">
        <v>113.72497142857142</v>
      </c>
      <c r="F1046" s="758">
        <v>759</v>
      </c>
      <c r="G1046" s="758">
        <v>37.074800000000003</v>
      </c>
      <c r="H1046" s="728" t="s">
        <v>1642</v>
      </c>
      <c r="I1046" s="759">
        <v>224</v>
      </c>
      <c r="J1046" s="728" t="s">
        <v>2874</v>
      </c>
      <c r="K1046" s="760">
        <v>7</v>
      </c>
      <c r="L1046" s="761" t="s">
        <v>1643</v>
      </c>
      <c r="M1046" s="762"/>
      <c r="N1046" s="2055">
        <f>'Spis treści'!$D$69/100</f>
        <v>0</v>
      </c>
      <c r="O1046" s="762">
        <v>76052900</v>
      </c>
      <c r="P1046" s="6">
        <v>7</v>
      </c>
    </row>
    <row r="1047" spans="1:16">
      <c r="A1047" s="754">
        <v>1816124620</v>
      </c>
      <c r="B1047" s="758">
        <f>VLOOKUP($A1047,'4.1. Druty do aluminium'!$A$4:$M$209,12,FALSE)</f>
        <v>125.05652000000002</v>
      </c>
      <c r="C1047" s="758">
        <f>VLOOKUP($A1047,'4.1. Druty do aluminium'!$A$4:$M$209,10,FALSE)</f>
        <v>1197.6012000000003</v>
      </c>
      <c r="D1047" s="758">
        <f>VLOOKUP($A1047,'4.1. Druty do aluminium'!$A$4:$M$209,11,FALSE)</f>
        <v>52.963999999999999</v>
      </c>
      <c r="E1047" s="758">
        <v>125.05652000000002</v>
      </c>
      <c r="F1047" s="758">
        <v>1197.6012000000003</v>
      </c>
      <c r="G1047" s="758">
        <v>52.963999999999999</v>
      </c>
      <c r="H1047" s="728" t="s">
        <v>3816</v>
      </c>
      <c r="I1047" s="759">
        <v>224</v>
      </c>
      <c r="J1047" s="728" t="s">
        <v>2874</v>
      </c>
      <c r="K1047" s="760">
        <v>10</v>
      </c>
      <c r="L1047" s="761" t="s">
        <v>3822</v>
      </c>
      <c r="M1047" s="761" t="s">
        <v>3823</v>
      </c>
      <c r="N1047" s="2055">
        <f>'Spis treści'!$D$69/100</f>
        <v>0</v>
      </c>
      <c r="O1047" s="761">
        <v>76052900</v>
      </c>
      <c r="P1047" s="6">
        <v>10</v>
      </c>
    </row>
    <row r="1048" spans="1:16">
      <c r="A1048" s="754">
        <v>1816129620</v>
      </c>
      <c r="B1048" s="758">
        <f>VLOOKUP($A1048,'4.1. Druty do aluminium'!$A$4:$M$209,12,FALSE)</f>
        <v>84.046399999999991</v>
      </c>
      <c r="C1048" s="758">
        <f>VLOOKUP($A1048,'4.1. Druty do aluminium'!$A$4:$M$209,10,FALSE)</f>
        <v>6300</v>
      </c>
      <c r="D1048" s="758">
        <f>VLOOKUP($A1048,'4.1. Druty do aluminium'!$A$4:$M$209,11,FALSE)</f>
        <v>423.71199999999999</v>
      </c>
      <c r="E1048" s="758">
        <v>84.046399999999991</v>
      </c>
      <c r="F1048" s="758">
        <v>6300</v>
      </c>
      <c r="G1048" s="758">
        <v>423.71199999999999</v>
      </c>
      <c r="H1048" s="728" t="s">
        <v>5600</v>
      </c>
      <c r="I1048" s="759">
        <v>224</v>
      </c>
      <c r="J1048" s="728" t="s">
        <v>2874</v>
      </c>
      <c r="K1048" s="760">
        <v>80</v>
      </c>
      <c r="L1048" s="1363" t="s">
        <v>5601</v>
      </c>
      <c r="M1048" s="761"/>
      <c r="N1048" s="2055">
        <f>'Spis treści'!$D$69/100</f>
        <v>0</v>
      </c>
      <c r="O1048" s="761">
        <v>76052900</v>
      </c>
      <c r="P1048" s="6">
        <v>80</v>
      </c>
    </row>
    <row r="1049" spans="1:16">
      <c r="A1049" s="754">
        <v>1816129440</v>
      </c>
      <c r="B1049" s="758">
        <f>VLOOKUP($A1049,'4.1. Druty do aluminium'!$A$4:$M$209,12,FALSE)</f>
        <v>84.729024113475177</v>
      </c>
      <c r="C1049" s="758">
        <f>VLOOKUP($A1049,'4.1. Druty do aluminium'!$A$4:$M$209,10,FALSE)</f>
        <v>11200</v>
      </c>
      <c r="D1049" s="758">
        <f>VLOOKUP($A1049,'4.1. Druty do aluminium'!$A$4:$M$209,11,FALSE)</f>
        <v>746.79240000000004</v>
      </c>
      <c r="E1049" s="758">
        <v>84.729024113475177</v>
      </c>
      <c r="F1049" s="758">
        <v>11200</v>
      </c>
      <c r="G1049" s="758">
        <v>746.79240000000004</v>
      </c>
      <c r="H1049" s="728" t="s">
        <v>1644</v>
      </c>
      <c r="I1049" s="759">
        <v>224</v>
      </c>
      <c r="J1049" s="728" t="s">
        <v>2874</v>
      </c>
      <c r="K1049" s="760">
        <v>141</v>
      </c>
      <c r="L1049" s="761" t="s">
        <v>1645</v>
      </c>
      <c r="M1049" s="762"/>
      <c r="N1049" s="2055">
        <f>'Spis treści'!$D$69/100</f>
        <v>0</v>
      </c>
      <c r="O1049" s="762">
        <v>76052900</v>
      </c>
      <c r="P1049" s="6">
        <v>141</v>
      </c>
    </row>
    <row r="1050" spans="1:16">
      <c r="A1050" s="754">
        <v>1816129870</v>
      </c>
      <c r="B1050" s="758">
        <f>VLOOKUP($A1050,'4.1. Druty do aluminium'!$A$4:$M$209,12,FALSE)</f>
        <v>86.724971428571422</v>
      </c>
      <c r="C1050" s="758">
        <f>VLOOKUP($A1050,'4.1. Druty do aluminium'!$A$4:$M$209,10,FALSE)</f>
        <v>570</v>
      </c>
      <c r="D1050" s="758">
        <f>VLOOKUP($A1050,'4.1. Druty do aluminium'!$A$4:$M$209,11,FALSE)</f>
        <v>37.074800000000003</v>
      </c>
      <c r="E1050" s="758">
        <v>86.724971428571422</v>
      </c>
      <c r="F1050" s="758">
        <v>570</v>
      </c>
      <c r="G1050" s="758">
        <v>37.074800000000003</v>
      </c>
      <c r="H1050" s="728" t="s">
        <v>1646</v>
      </c>
      <c r="I1050" s="759">
        <v>224</v>
      </c>
      <c r="J1050" s="728" t="s">
        <v>2874</v>
      </c>
      <c r="K1050" s="760">
        <v>7</v>
      </c>
      <c r="L1050" s="761" t="s">
        <v>1647</v>
      </c>
      <c r="M1050" s="762"/>
      <c r="N1050" s="2055">
        <f>'Spis treści'!$D$69/100</f>
        <v>0</v>
      </c>
      <c r="O1050" s="762">
        <v>76052900</v>
      </c>
      <c r="P1050" s="6">
        <v>7</v>
      </c>
    </row>
    <row r="1051" spans="1:16">
      <c r="A1051" s="754">
        <v>1816169870</v>
      </c>
      <c r="B1051" s="758">
        <f>VLOOKUP($A1051,'4.1. Druty do aluminium'!$A$4:$M$209,12,FALSE)</f>
        <v>85.296399999999991</v>
      </c>
      <c r="C1051" s="758">
        <f>VLOOKUP($A1051,'4.1. Druty do aluminium'!$A$4:$M$209,10,FALSE)</f>
        <v>560</v>
      </c>
      <c r="D1051" s="758">
        <f>VLOOKUP($A1051,'4.1. Druty do aluminium'!$A$4:$M$209,11,FALSE)</f>
        <v>37.074800000000003</v>
      </c>
      <c r="E1051" s="758">
        <v>85.296399999999991</v>
      </c>
      <c r="F1051" s="758">
        <v>560</v>
      </c>
      <c r="G1051" s="758">
        <v>37.074800000000003</v>
      </c>
      <c r="H1051" s="728" t="s">
        <v>1648</v>
      </c>
      <c r="I1051" s="759">
        <v>224</v>
      </c>
      <c r="J1051" s="728" t="s">
        <v>2874</v>
      </c>
      <c r="K1051" s="760">
        <v>7</v>
      </c>
      <c r="L1051" s="761" t="s">
        <v>1649</v>
      </c>
      <c r="M1051" s="762"/>
      <c r="N1051" s="2055">
        <f>'Spis treści'!$D$69/100</f>
        <v>0</v>
      </c>
      <c r="O1051" s="762">
        <v>76052900</v>
      </c>
      <c r="P1051" s="6">
        <v>7</v>
      </c>
    </row>
    <row r="1052" spans="1:16">
      <c r="A1052" s="754">
        <v>1816169440</v>
      </c>
      <c r="B1052" s="758">
        <f>VLOOKUP($A1052,'4.1. Druty do aluminium'!$A$4:$M$209,12,FALSE)</f>
        <v>84.729024113475177</v>
      </c>
      <c r="C1052" s="758">
        <f>VLOOKUP($A1052,'4.1. Druty do aluminium'!$A$4:$M$209,10,FALSE)</f>
        <v>11200</v>
      </c>
      <c r="D1052" s="758">
        <f>VLOOKUP($A1052,'4.1. Druty do aluminium'!$A$4:$M$209,11,FALSE)</f>
        <v>746.79240000000004</v>
      </c>
      <c r="E1052" s="758">
        <v>84.729024113475177</v>
      </c>
      <c r="F1052" s="758">
        <v>11200</v>
      </c>
      <c r="G1052" s="758">
        <v>746.79240000000004</v>
      </c>
      <c r="H1052" s="728" t="s">
        <v>5133</v>
      </c>
      <c r="I1052" s="759">
        <v>224</v>
      </c>
      <c r="J1052" s="728" t="s">
        <v>2875</v>
      </c>
      <c r="K1052" s="760">
        <v>282</v>
      </c>
      <c r="L1052" s="761" t="s">
        <v>5134</v>
      </c>
      <c r="M1052" s="762"/>
      <c r="N1052" s="2055">
        <f>'Spis treści'!$D$69/100</f>
        <v>0</v>
      </c>
      <c r="O1052" s="762">
        <v>76052900</v>
      </c>
      <c r="P1052" s="6">
        <v>141</v>
      </c>
    </row>
    <row r="1053" spans="1:16">
      <c r="A1053" s="754">
        <v>1817109870</v>
      </c>
      <c r="B1053" s="758">
        <f>VLOOKUP($A1053,'4.1. Druty do aluminium'!$A$4:$M$209,12,FALSE)</f>
        <v>128.15354285714287</v>
      </c>
      <c r="C1053" s="758">
        <f>VLOOKUP($A1053,'4.1. Druty do aluminium'!$A$4:$M$209,10,FALSE)</f>
        <v>860</v>
      </c>
      <c r="D1053" s="758">
        <f>VLOOKUP($A1053,'4.1. Druty do aluminium'!$A$4:$M$209,11,FALSE)</f>
        <v>37.074800000000003</v>
      </c>
      <c r="E1053" s="758">
        <v>128.15354285714287</v>
      </c>
      <c r="F1053" s="758">
        <v>860</v>
      </c>
      <c r="G1053" s="758">
        <v>37.074800000000003</v>
      </c>
      <c r="H1053" s="728" t="s">
        <v>1650</v>
      </c>
      <c r="I1053" s="759">
        <v>224</v>
      </c>
      <c r="J1053" s="728" t="s">
        <v>2874</v>
      </c>
      <c r="K1053" s="760">
        <v>7</v>
      </c>
      <c r="L1053" s="761" t="s">
        <v>1651</v>
      </c>
      <c r="M1053" s="762"/>
      <c r="N1053" s="2055">
        <f>'Spis treści'!$D$69/100</f>
        <v>0</v>
      </c>
      <c r="O1053" s="762">
        <v>76052900</v>
      </c>
      <c r="P1053" s="6">
        <v>7</v>
      </c>
    </row>
    <row r="1054" spans="1:16">
      <c r="A1054" s="754">
        <v>1817129870</v>
      </c>
      <c r="B1054" s="758">
        <f>VLOOKUP($A1054,'4.1. Druty do aluminium'!$A$4:$M$209,12,FALSE)</f>
        <v>126.72497142857142</v>
      </c>
      <c r="C1054" s="758">
        <f>VLOOKUP($A1054,'4.1. Druty do aluminium'!$A$4:$M$209,10,FALSE)</f>
        <v>850</v>
      </c>
      <c r="D1054" s="758">
        <f>VLOOKUP($A1054,'4.1. Druty do aluminium'!$A$4:$M$209,11,FALSE)</f>
        <v>37.074800000000003</v>
      </c>
      <c r="E1054" s="758">
        <v>126.72497142857142</v>
      </c>
      <c r="F1054" s="758">
        <v>850</v>
      </c>
      <c r="G1054" s="758">
        <v>37.074800000000003</v>
      </c>
      <c r="H1054" s="728" t="s">
        <v>1652</v>
      </c>
      <c r="I1054" s="759">
        <v>224</v>
      </c>
      <c r="J1054" s="728" t="s">
        <v>2874</v>
      </c>
      <c r="K1054" s="760">
        <v>7</v>
      </c>
      <c r="L1054" s="761" t="s">
        <v>1653</v>
      </c>
      <c r="M1054" s="762"/>
      <c r="N1054" s="2055">
        <f>'Spis treści'!$D$69/100</f>
        <v>0</v>
      </c>
      <c r="O1054" s="762">
        <v>76052900</v>
      </c>
      <c r="P1054" s="6">
        <v>7</v>
      </c>
    </row>
    <row r="1055" spans="1:16">
      <c r="A1055" s="754">
        <v>1817169870</v>
      </c>
      <c r="B1055" s="758">
        <f>VLOOKUP($A1055,'4.1. Druty do aluminium'!$A$4:$M$209,12,FALSE)</f>
        <v>109.58211428571428</v>
      </c>
      <c r="C1055" s="758">
        <f>VLOOKUP($A1055,'4.1. Druty do aluminium'!$A$4:$M$209,10,FALSE)</f>
        <v>730</v>
      </c>
      <c r="D1055" s="758">
        <f>VLOOKUP($A1055,'4.1. Druty do aluminium'!$A$4:$M$209,11,FALSE)</f>
        <v>37.074800000000003</v>
      </c>
      <c r="E1055" s="758">
        <v>109.58211428571428</v>
      </c>
      <c r="F1055" s="758">
        <v>730</v>
      </c>
      <c r="G1055" s="758">
        <v>37.074800000000003</v>
      </c>
      <c r="H1055" s="728" t="s">
        <v>1654</v>
      </c>
      <c r="I1055" s="759">
        <v>224</v>
      </c>
      <c r="J1055" s="728" t="s">
        <v>2874</v>
      </c>
      <c r="K1055" s="760">
        <v>7</v>
      </c>
      <c r="L1055" s="761" t="s">
        <v>1655</v>
      </c>
      <c r="M1055" s="762"/>
      <c r="N1055" s="2055">
        <f>'Spis treści'!$D$69/100</f>
        <v>0</v>
      </c>
      <c r="O1055" s="762">
        <v>76052900</v>
      </c>
      <c r="P1055" s="6">
        <v>7</v>
      </c>
    </row>
    <row r="1056" spans="1:16">
      <c r="A1056" s="754">
        <v>1818129870</v>
      </c>
      <c r="B1056" s="758">
        <f>VLOOKUP($A1056,'4.1. Druty do aluminium'!$A$4:$M$209,12,FALSE)</f>
        <v>133.44497142857142</v>
      </c>
      <c r="C1056" s="758">
        <f>VLOOKUP($A1056,'4.1. Druty do aluminium'!$A$4:$M$209,10,FALSE)</f>
        <v>897.04</v>
      </c>
      <c r="D1056" s="758">
        <f>VLOOKUP($A1056,'4.1. Druty do aluminium'!$A$4:$M$209,11,FALSE)</f>
        <v>37.074800000000003</v>
      </c>
      <c r="E1056" s="758">
        <v>133.44497142857142</v>
      </c>
      <c r="F1056" s="758">
        <v>897.04</v>
      </c>
      <c r="G1056" s="758">
        <v>37.074800000000003</v>
      </c>
      <c r="H1056" s="728" t="s">
        <v>5502</v>
      </c>
      <c r="I1056" s="759">
        <v>224</v>
      </c>
      <c r="J1056" s="728" t="s">
        <v>2875</v>
      </c>
      <c r="K1056" s="760">
        <v>525</v>
      </c>
      <c r="L1056" s="761" t="s">
        <v>5503</v>
      </c>
      <c r="M1056" s="762"/>
      <c r="N1056" s="2055">
        <v>0</v>
      </c>
      <c r="O1056" s="762">
        <v>76052900</v>
      </c>
      <c r="P1056" s="6">
        <v>7</v>
      </c>
    </row>
    <row r="1057" spans="1:16">
      <c r="A1057" s="754" t="s">
        <v>338</v>
      </c>
      <c r="B1057" s="758">
        <f>VLOOKUP($A1057,'4.2. Pręty do aluminium'!$A$4:$M$190,12,FALSE)</f>
        <v>90.096399999999988</v>
      </c>
      <c r="C1057" s="758">
        <f>VLOOKUP($A1057,'4.2. Pręty do aluminium'!$A$4:$M$190,10,FALSE)</f>
        <v>212</v>
      </c>
      <c r="D1057" s="758">
        <f>VLOOKUP($A1057,'4.2. Pręty do aluminium'!$A$4:$M$190,11,FALSE)</f>
        <v>13.241</v>
      </c>
      <c r="E1057" s="758">
        <v>90.096399999999988</v>
      </c>
      <c r="F1057" s="758">
        <v>212</v>
      </c>
      <c r="G1057" s="758">
        <v>13.241</v>
      </c>
      <c r="H1057" s="728" t="s">
        <v>2050</v>
      </c>
      <c r="I1057" s="759">
        <v>224</v>
      </c>
      <c r="J1057" s="728" t="s">
        <v>2874</v>
      </c>
      <c r="K1057" s="760">
        <v>2.5</v>
      </c>
      <c r="L1057" s="761" t="s">
        <v>2051</v>
      </c>
      <c r="M1057" s="762"/>
      <c r="N1057" s="2055">
        <f>'Spis treści'!$D$69/100</f>
        <v>0</v>
      </c>
      <c r="O1057" s="762">
        <v>76042910</v>
      </c>
      <c r="P1057" s="6">
        <v>2.5</v>
      </c>
    </row>
    <row r="1058" spans="1:16">
      <c r="A1058" s="754" t="s">
        <v>339</v>
      </c>
      <c r="B1058" s="758">
        <f>VLOOKUP($A1058,'4.2. Pręty do aluminium'!$A$4:$M$190,12,FALSE)</f>
        <v>84.096399999999988</v>
      </c>
      <c r="C1058" s="758">
        <f>VLOOKUP($A1058,'4.2. Pręty do aluminium'!$A$4:$M$190,10,FALSE)</f>
        <v>197</v>
      </c>
      <c r="D1058" s="758">
        <f>VLOOKUP($A1058,'4.2. Pręty do aluminium'!$A$4:$M$190,11,FALSE)</f>
        <v>13.241</v>
      </c>
      <c r="E1058" s="758">
        <v>84.096399999999988</v>
      </c>
      <c r="F1058" s="758">
        <v>197</v>
      </c>
      <c r="G1058" s="758">
        <v>13.241</v>
      </c>
      <c r="H1058" s="728" t="s">
        <v>2052</v>
      </c>
      <c r="I1058" s="759">
        <v>224</v>
      </c>
      <c r="J1058" s="728" t="s">
        <v>2874</v>
      </c>
      <c r="K1058" s="760">
        <v>2.5</v>
      </c>
      <c r="L1058" s="761" t="s">
        <v>2053</v>
      </c>
      <c r="M1058" s="762"/>
      <c r="N1058" s="2055">
        <f>'Spis treści'!$D$69/100</f>
        <v>0</v>
      </c>
      <c r="O1058" s="762">
        <v>76042910</v>
      </c>
      <c r="P1058" s="6">
        <v>2.5</v>
      </c>
    </row>
    <row r="1059" spans="1:16">
      <c r="A1059" s="754" t="s">
        <v>340</v>
      </c>
      <c r="B1059" s="758">
        <f>VLOOKUP($A1059,'4.2. Pręty do aluminium'!$A$4:$M$190,12,FALSE)</f>
        <v>80.22247999999999</v>
      </c>
      <c r="C1059" s="758">
        <f>VLOOKUP($A1059,'4.2. Pręty do aluminium'!$A$4:$M$190,10,FALSE)</f>
        <v>187.3152</v>
      </c>
      <c r="D1059" s="758">
        <f>VLOOKUP($A1059,'4.2. Pręty do aluminium'!$A$4:$M$190,11,FALSE)</f>
        <v>13.241</v>
      </c>
      <c r="E1059" s="758">
        <v>80.22247999999999</v>
      </c>
      <c r="F1059" s="758">
        <v>187.3152</v>
      </c>
      <c r="G1059" s="758">
        <v>13.241</v>
      </c>
      <c r="H1059" s="728" t="s">
        <v>2054</v>
      </c>
      <c r="I1059" s="759">
        <v>224</v>
      </c>
      <c r="J1059" s="728" t="s">
        <v>2874</v>
      </c>
      <c r="K1059" s="760">
        <v>2.5</v>
      </c>
      <c r="L1059" s="761" t="s">
        <v>2055</v>
      </c>
      <c r="M1059" s="762"/>
      <c r="N1059" s="2055">
        <f>'Spis treści'!$D$69/100</f>
        <v>0</v>
      </c>
      <c r="O1059" s="762">
        <v>76042910</v>
      </c>
      <c r="P1059" s="6">
        <v>2.5</v>
      </c>
    </row>
    <row r="1060" spans="1:16">
      <c r="A1060" s="754" t="s">
        <v>1223</v>
      </c>
      <c r="B1060" s="758">
        <f>VLOOKUP($A1060,'4.2. Pręty do aluminium'!$A$4:$M$190,12,FALSE)</f>
        <v>79.587440000000015</v>
      </c>
      <c r="C1060" s="758">
        <f>VLOOKUP($A1060,'4.2. Pręty do aluminium'!$A$4:$M$190,10,FALSE)</f>
        <v>185.72760000000002</v>
      </c>
      <c r="D1060" s="758">
        <f>VLOOKUP($A1060,'4.2. Pręty do aluminium'!$A$4:$M$190,11,FALSE)</f>
        <v>13.241</v>
      </c>
      <c r="E1060" s="758">
        <v>79.587440000000015</v>
      </c>
      <c r="F1060" s="758">
        <v>185.72760000000002</v>
      </c>
      <c r="G1060" s="758">
        <v>13.241</v>
      </c>
      <c r="H1060" s="728" t="s">
        <v>2056</v>
      </c>
      <c r="I1060" s="759">
        <v>224</v>
      </c>
      <c r="J1060" s="728" t="s">
        <v>2874</v>
      </c>
      <c r="K1060" s="760">
        <v>2.5</v>
      </c>
      <c r="L1060" s="761" t="s">
        <v>2057</v>
      </c>
      <c r="M1060" s="762"/>
      <c r="N1060" s="2055">
        <f>'Spis treści'!$D$69/100</f>
        <v>0</v>
      </c>
      <c r="O1060" s="762">
        <v>76042910</v>
      </c>
      <c r="P1060" s="6">
        <v>2.5</v>
      </c>
    </row>
    <row r="1061" spans="1:16">
      <c r="A1061" s="754" t="s">
        <v>341</v>
      </c>
      <c r="B1061" s="758">
        <f>VLOOKUP($A1061,'4.2. Pręty do aluminium'!$A$4:$M$190,12,FALSE)</f>
        <v>79.296399999999991</v>
      </c>
      <c r="C1061" s="758">
        <f>VLOOKUP($A1061,'4.2. Pręty do aluminium'!$A$4:$M$190,10,FALSE)</f>
        <v>185</v>
      </c>
      <c r="D1061" s="758">
        <f>VLOOKUP($A1061,'4.2. Pręty do aluminium'!$A$4:$M$190,11,FALSE)</f>
        <v>13.241</v>
      </c>
      <c r="E1061" s="758">
        <v>79.296399999999991</v>
      </c>
      <c r="F1061" s="758">
        <v>185</v>
      </c>
      <c r="G1061" s="758">
        <v>13.241</v>
      </c>
      <c r="H1061" s="728" t="s">
        <v>2058</v>
      </c>
      <c r="I1061" s="759">
        <v>224</v>
      </c>
      <c r="J1061" s="728" t="s">
        <v>2874</v>
      </c>
      <c r="K1061" s="760">
        <v>2.5</v>
      </c>
      <c r="L1061" s="761" t="s">
        <v>2059</v>
      </c>
      <c r="M1061" s="762"/>
      <c r="N1061" s="2055">
        <f>'Spis treści'!$D$69/100</f>
        <v>0</v>
      </c>
      <c r="O1061" s="762">
        <v>76042910</v>
      </c>
      <c r="P1061" s="6">
        <v>2.5</v>
      </c>
    </row>
    <row r="1062" spans="1:16">
      <c r="A1062" s="754" t="s">
        <v>342</v>
      </c>
      <c r="B1062" s="758">
        <f>VLOOKUP($A1062,'4.2. Pręty do aluminium'!$A$4:$M$190,12,FALSE)</f>
        <v>102.65192000000002</v>
      </c>
      <c r="C1062" s="758">
        <f>VLOOKUP($A1062,'4.2. Pręty do aluminium'!$A$4:$M$190,10,FALSE)</f>
        <v>243.38880000000003</v>
      </c>
      <c r="D1062" s="758">
        <f>VLOOKUP($A1062,'4.2. Pręty do aluminium'!$A$4:$M$190,11,FALSE)</f>
        <v>13.241</v>
      </c>
      <c r="E1062" s="758">
        <v>102.65192000000002</v>
      </c>
      <c r="F1062" s="758">
        <v>243.38880000000003</v>
      </c>
      <c r="G1062" s="758">
        <v>13.241</v>
      </c>
      <c r="H1062" s="728" t="s">
        <v>2060</v>
      </c>
      <c r="I1062" s="759">
        <v>224</v>
      </c>
      <c r="J1062" s="728" t="s">
        <v>2874</v>
      </c>
      <c r="K1062" s="760">
        <v>2.5</v>
      </c>
      <c r="L1062" s="761" t="s">
        <v>2061</v>
      </c>
      <c r="M1062" s="762"/>
      <c r="N1062" s="2055">
        <f>'Spis treści'!$D$69/100</f>
        <v>0</v>
      </c>
      <c r="O1062" s="762">
        <v>76042910</v>
      </c>
      <c r="P1062" s="6">
        <v>2.5</v>
      </c>
    </row>
    <row r="1063" spans="1:16">
      <c r="A1063" s="754" t="s">
        <v>343</v>
      </c>
      <c r="B1063" s="758">
        <f>VLOOKUP($A1063,'4.2. Pręty do aluminium'!$A$4:$M$190,12,FALSE)</f>
        <v>100.0124</v>
      </c>
      <c r="C1063" s="758">
        <f>VLOOKUP($A1063,'4.2. Pręty do aluminium'!$A$4:$M$190,10,FALSE)</f>
        <v>236.79000000000002</v>
      </c>
      <c r="D1063" s="758">
        <f>VLOOKUP($A1063,'4.2. Pręty do aluminium'!$A$4:$M$190,11,FALSE)</f>
        <v>13.241</v>
      </c>
      <c r="E1063" s="758">
        <v>100.0124</v>
      </c>
      <c r="F1063" s="758">
        <v>236.79000000000002</v>
      </c>
      <c r="G1063" s="758">
        <v>13.241</v>
      </c>
      <c r="H1063" s="728" t="s">
        <v>2062</v>
      </c>
      <c r="I1063" s="759">
        <v>224</v>
      </c>
      <c r="J1063" s="728" t="s">
        <v>2874</v>
      </c>
      <c r="K1063" s="760">
        <v>2.5</v>
      </c>
      <c r="L1063" s="761" t="s">
        <v>2063</v>
      </c>
      <c r="M1063" s="762"/>
      <c r="N1063" s="2055">
        <f>'Spis treści'!$D$69/100</f>
        <v>0</v>
      </c>
      <c r="O1063" s="762">
        <v>76042910</v>
      </c>
      <c r="P1063" s="6">
        <v>2.5</v>
      </c>
    </row>
    <row r="1064" spans="1:16">
      <c r="A1064" s="754" t="s">
        <v>344</v>
      </c>
      <c r="B1064" s="758">
        <f>VLOOKUP($A1064,'4.2. Pręty do aluminium'!$A$4:$M$190,12,FALSE)</f>
        <v>94.508719999999997</v>
      </c>
      <c r="C1064" s="758">
        <f>VLOOKUP($A1064,'4.2. Pręty do aluminium'!$A$4:$M$190,10,FALSE)</f>
        <v>223.0308</v>
      </c>
      <c r="D1064" s="758">
        <f>VLOOKUP($A1064,'4.2. Pręty do aluminium'!$A$4:$M$190,11,FALSE)</f>
        <v>13.241</v>
      </c>
      <c r="E1064" s="758">
        <v>94.508719999999997</v>
      </c>
      <c r="F1064" s="758">
        <v>223.0308</v>
      </c>
      <c r="G1064" s="758">
        <v>13.241</v>
      </c>
      <c r="H1064" s="728" t="s">
        <v>2064</v>
      </c>
      <c r="I1064" s="759">
        <v>224</v>
      </c>
      <c r="J1064" s="728" t="s">
        <v>2874</v>
      </c>
      <c r="K1064" s="760">
        <v>2.5</v>
      </c>
      <c r="L1064" s="761" t="s">
        <v>2065</v>
      </c>
      <c r="M1064" s="762"/>
      <c r="N1064" s="2055">
        <f>'Spis treści'!$D$69/100</f>
        <v>0</v>
      </c>
      <c r="O1064" s="762">
        <v>76042910</v>
      </c>
      <c r="P1064" s="6">
        <v>2.5</v>
      </c>
    </row>
    <row r="1065" spans="1:16">
      <c r="A1065" s="754" t="s">
        <v>1333</v>
      </c>
      <c r="B1065" s="758">
        <f>VLOOKUP($A1065,'4.1. Druty do aluminium'!$A$4:$M$209,12,FALSE)</f>
        <v>137.88028571428572</v>
      </c>
      <c r="C1065" s="758">
        <f>VLOOKUP($A1065,'4.1. Druty do aluminium'!$A$4:$M$209,10,FALSE)</f>
        <v>928.08720000000005</v>
      </c>
      <c r="D1065" s="758">
        <f>VLOOKUP($A1065,'4.1. Druty do aluminium'!$A$4:$M$209,11,FALSE)</f>
        <v>37.074800000000003</v>
      </c>
      <c r="E1065" s="758">
        <v>137.88028571428572</v>
      </c>
      <c r="F1065" s="758">
        <v>928.08720000000005</v>
      </c>
      <c r="G1065" s="758">
        <v>37.074800000000003</v>
      </c>
      <c r="H1065" s="728" t="s">
        <v>1628</v>
      </c>
      <c r="I1065" s="759">
        <v>224</v>
      </c>
      <c r="J1065" s="728" t="s">
        <v>2874</v>
      </c>
      <c r="K1065" s="760">
        <v>7</v>
      </c>
      <c r="L1065" s="761" t="s">
        <v>1629</v>
      </c>
      <c r="M1065" s="762"/>
      <c r="N1065" s="2055">
        <f>'Spis treści'!$D$69/100</f>
        <v>0</v>
      </c>
      <c r="O1065" s="762">
        <v>76052900</v>
      </c>
      <c r="P1065" s="6">
        <v>7</v>
      </c>
    </row>
    <row r="1066" spans="1:16">
      <c r="A1066" s="754" t="s">
        <v>1334</v>
      </c>
      <c r="B1066" s="758">
        <f>VLOOKUP($A1066,'4.1. Druty do aluminium'!$A$4:$M$209,12,FALSE)</f>
        <v>124.58857142857144</v>
      </c>
      <c r="C1066" s="758">
        <f>VLOOKUP($A1066,'4.1. Druty do aluminium'!$A$4:$M$209,10,FALSE)</f>
        <v>835.04520000000014</v>
      </c>
      <c r="D1066" s="758">
        <f>VLOOKUP($A1066,'4.1. Druty do aluminium'!$A$4:$M$209,11,FALSE)</f>
        <v>37.074800000000003</v>
      </c>
      <c r="E1066" s="758">
        <v>124.58857142857144</v>
      </c>
      <c r="F1066" s="758">
        <v>835.04520000000014</v>
      </c>
      <c r="G1066" s="758">
        <v>37.074800000000003</v>
      </c>
      <c r="H1066" s="728" t="s">
        <v>1630</v>
      </c>
      <c r="I1066" s="759">
        <v>224</v>
      </c>
      <c r="J1066" s="728" t="s">
        <v>2875</v>
      </c>
      <c r="K1066" s="760">
        <v>105</v>
      </c>
      <c r="L1066" s="761" t="s">
        <v>1631</v>
      </c>
      <c r="M1066" s="762"/>
      <c r="N1066" s="2055">
        <f>'Spis treści'!$D$69/100</f>
        <v>0</v>
      </c>
      <c r="O1066" s="762">
        <v>76052900</v>
      </c>
      <c r="P1066" s="6">
        <v>7</v>
      </c>
    </row>
    <row r="1067" spans="1:16">
      <c r="A1067" s="754" t="s">
        <v>345</v>
      </c>
      <c r="B1067" s="758">
        <f>VLOOKUP($A1067,'4.2. Pręty do aluminium'!$A$4:$M$190,12,FALSE)</f>
        <v>99.296399999999991</v>
      </c>
      <c r="C1067" s="758">
        <f>VLOOKUP($A1067,'4.2. Pręty do aluminium'!$A$4:$M$190,10,FALSE)</f>
        <v>235</v>
      </c>
      <c r="D1067" s="758">
        <f>VLOOKUP($A1067,'4.2. Pręty do aluminium'!$A$4:$M$190,11,FALSE)</f>
        <v>13.241</v>
      </c>
      <c r="E1067" s="758">
        <v>99.296399999999991</v>
      </c>
      <c r="F1067" s="758">
        <v>235</v>
      </c>
      <c r="G1067" s="758">
        <v>13.241</v>
      </c>
      <c r="H1067" s="728" t="s">
        <v>2066</v>
      </c>
      <c r="I1067" s="759">
        <v>224</v>
      </c>
      <c r="J1067" s="728" t="s">
        <v>2874</v>
      </c>
      <c r="K1067" s="760">
        <v>2.5</v>
      </c>
      <c r="L1067" s="761" t="s">
        <v>2067</v>
      </c>
      <c r="M1067" s="762"/>
      <c r="N1067" s="2055">
        <f>'Spis treści'!$D$69/100</f>
        <v>0</v>
      </c>
      <c r="O1067" s="762">
        <v>76042910</v>
      </c>
      <c r="P1067" s="6">
        <v>2.5</v>
      </c>
    </row>
    <row r="1068" spans="1:16">
      <c r="A1068" s="754" t="s">
        <v>346</v>
      </c>
      <c r="B1068" s="758">
        <f>VLOOKUP($A1068,'4.2. Pręty do aluminium'!$A$4:$M$190,12,FALSE)</f>
        <v>94.096399999999988</v>
      </c>
      <c r="C1068" s="758">
        <f>VLOOKUP($A1068,'4.2. Pręty do aluminium'!$A$4:$M$190,10,FALSE)</f>
        <v>222</v>
      </c>
      <c r="D1068" s="758">
        <f>VLOOKUP($A1068,'4.2. Pręty do aluminium'!$A$4:$M$190,11,FALSE)</f>
        <v>13.241</v>
      </c>
      <c r="E1068" s="758">
        <v>94.096399999999988</v>
      </c>
      <c r="F1068" s="758">
        <v>222</v>
      </c>
      <c r="G1068" s="758">
        <v>13.241</v>
      </c>
      <c r="H1068" s="728" t="s">
        <v>2068</v>
      </c>
      <c r="I1068" s="759">
        <v>224</v>
      </c>
      <c r="J1068" s="728" t="s">
        <v>2874</v>
      </c>
      <c r="K1068" s="760">
        <v>2.5</v>
      </c>
      <c r="L1068" s="761" t="s">
        <v>2069</v>
      </c>
      <c r="M1068" s="762"/>
      <c r="N1068" s="2055">
        <f>'Spis treści'!$D$69/100</f>
        <v>0</v>
      </c>
      <c r="O1068" s="762">
        <v>76042910</v>
      </c>
      <c r="P1068" s="6">
        <v>2.5</v>
      </c>
    </row>
    <row r="1069" spans="1:16">
      <c r="A1069" s="754" t="s">
        <v>347</v>
      </c>
      <c r="B1069" s="758">
        <f>VLOOKUP($A1069,'4.2. Pręty do aluminium'!$A$4:$M$190,12,FALSE)</f>
        <v>89.296399999999991</v>
      </c>
      <c r="C1069" s="758">
        <f>VLOOKUP($A1069,'4.2. Pręty do aluminium'!$A$4:$M$190,10,FALSE)</f>
        <v>210</v>
      </c>
      <c r="D1069" s="758">
        <f>VLOOKUP($A1069,'4.2. Pręty do aluminium'!$A$4:$M$190,11,FALSE)</f>
        <v>13.241</v>
      </c>
      <c r="E1069" s="758">
        <v>89.296399999999991</v>
      </c>
      <c r="F1069" s="758">
        <v>210</v>
      </c>
      <c r="G1069" s="758">
        <v>13.241</v>
      </c>
      <c r="H1069" s="728" t="s">
        <v>2070</v>
      </c>
      <c r="I1069" s="759">
        <v>224</v>
      </c>
      <c r="J1069" s="728" t="s">
        <v>2874</v>
      </c>
      <c r="K1069" s="760">
        <v>2.5</v>
      </c>
      <c r="L1069" s="761" t="s">
        <v>2071</v>
      </c>
      <c r="M1069" s="762"/>
      <c r="N1069" s="2055">
        <f>'Spis treści'!$D$69/100</f>
        <v>0</v>
      </c>
      <c r="O1069" s="762">
        <v>76042910</v>
      </c>
      <c r="P1069" s="6">
        <v>2.5</v>
      </c>
    </row>
    <row r="1070" spans="1:16">
      <c r="A1070" s="754" t="s">
        <v>348</v>
      </c>
      <c r="B1070" s="758">
        <f>VLOOKUP($A1070,'4.2. Pręty do aluminium'!$A$4:$M$190,12,FALSE)</f>
        <v>80.496399999999994</v>
      </c>
      <c r="C1070" s="758">
        <f>VLOOKUP($A1070,'4.2. Pręty do aluminium'!$A$4:$M$190,10,FALSE)</f>
        <v>188</v>
      </c>
      <c r="D1070" s="758">
        <f>VLOOKUP($A1070,'4.2. Pręty do aluminium'!$A$4:$M$190,11,FALSE)</f>
        <v>13.241</v>
      </c>
      <c r="E1070" s="758">
        <v>80.496399999999994</v>
      </c>
      <c r="F1070" s="758">
        <v>188</v>
      </c>
      <c r="G1070" s="758">
        <v>13.241</v>
      </c>
      <c r="H1070" s="728" t="s">
        <v>2072</v>
      </c>
      <c r="I1070" s="759">
        <v>224</v>
      </c>
      <c r="J1070" s="728" t="s">
        <v>2874</v>
      </c>
      <c r="K1070" s="760">
        <v>2.5</v>
      </c>
      <c r="L1070" s="761" t="s">
        <v>2073</v>
      </c>
      <c r="M1070" s="762"/>
      <c r="N1070" s="2055">
        <f>'Spis treści'!$D$69/100</f>
        <v>0</v>
      </c>
      <c r="O1070" s="762">
        <v>76042910</v>
      </c>
      <c r="P1070" s="6">
        <v>2.5</v>
      </c>
    </row>
    <row r="1071" spans="1:16">
      <c r="A1071" s="754" t="s">
        <v>349</v>
      </c>
      <c r="B1071" s="758">
        <f>VLOOKUP($A1071,'4.2. Pręty do aluminium'!$A$4:$M$190,12,FALSE)</f>
        <v>87.296399999999991</v>
      </c>
      <c r="C1071" s="758">
        <f>VLOOKUP($A1071,'4.2. Pręty do aluminium'!$A$4:$M$190,10,FALSE)</f>
        <v>205</v>
      </c>
      <c r="D1071" s="758">
        <f>VLOOKUP($A1071,'4.2. Pręty do aluminium'!$A$4:$M$190,11,FALSE)</f>
        <v>13.241</v>
      </c>
      <c r="E1071" s="758">
        <v>87.296399999999991</v>
      </c>
      <c r="F1071" s="758">
        <v>205</v>
      </c>
      <c r="G1071" s="758">
        <v>13.241</v>
      </c>
      <c r="H1071" s="728" t="s">
        <v>2074</v>
      </c>
      <c r="I1071" s="759">
        <v>224</v>
      </c>
      <c r="J1071" s="728" t="s">
        <v>2874</v>
      </c>
      <c r="K1071" s="760">
        <v>2.5</v>
      </c>
      <c r="L1071" s="761" t="s">
        <v>2075</v>
      </c>
      <c r="M1071" s="762"/>
      <c r="N1071" s="2055">
        <f>'Spis treści'!$D$69/100</f>
        <v>0</v>
      </c>
      <c r="O1071" s="762">
        <v>76042910</v>
      </c>
      <c r="P1071" s="6">
        <v>2.5</v>
      </c>
    </row>
    <row r="1072" spans="1:16">
      <c r="A1072" s="754" t="s">
        <v>350</v>
      </c>
      <c r="B1072" s="758">
        <f>VLOOKUP($A1072,'4.2. Pręty do aluminium'!$A$4:$M$190,12,FALSE)</f>
        <v>101.29639999999999</v>
      </c>
      <c r="C1072" s="758">
        <f>VLOOKUP($A1072,'4.2. Pręty do aluminium'!$A$4:$M$190,10,FALSE)</f>
        <v>240</v>
      </c>
      <c r="D1072" s="758">
        <f>VLOOKUP($A1072,'4.2. Pręty do aluminium'!$A$4:$M$190,11,FALSE)</f>
        <v>13.241</v>
      </c>
      <c r="E1072" s="758">
        <v>101.29639999999999</v>
      </c>
      <c r="F1072" s="758">
        <v>240</v>
      </c>
      <c r="G1072" s="758">
        <v>13.241</v>
      </c>
      <c r="H1072" s="728" t="s">
        <v>2076</v>
      </c>
      <c r="I1072" s="759">
        <v>224</v>
      </c>
      <c r="J1072" s="728" t="s">
        <v>2874</v>
      </c>
      <c r="K1072" s="760">
        <v>2.5</v>
      </c>
      <c r="L1072" s="761" t="s">
        <v>2077</v>
      </c>
      <c r="M1072" s="762"/>
      <c r="N1072" s="2055">
        <f>'Spis treści'!$D$69/100</f>
        <v>0</v>
      </c>
      <c r="O1072" s="762">
        <v>76042910</v>
      </c>
      <c r="P1072" s="6">
        <v>2.5</v>
      </c>
    </row>
    <row r="1073" spans="1:17">
      <c r="A1073" s="754" t="s">
        <v>547</v>
      </c>
      <c r="B1073" s="758">
        <f>VLOOKUP($A1073,'4.2. Pręty do aluminium'!$A$4:$M$190,12,FALSE)</f>
        <v>96.133040000000008</v>
      </c>
      <c r="C1073" s="758">
        <f>VLOOKUP($A1073,'4.2. Pręty do aluminium'!$A$4:$M$190,10,FALSE)</f>
        <v>227.09160000000003</v>
      </c>
      <c r="D1073" s="758">
        <f>VLOOKUP($A1073,'4.2. Pręty do aluminium'!$A$4:$M$190,11,FALSE)</f>
        <v>13.241</v>
      </c>
      <c r="E1073" s="758">
        <v>96.133040000000008</v>
      </c>
      <c r="F1073" s="758">
        <v>227.09160000000003</v>
      </c>
      <c r="G1073" s="758">
        <v>13.241</v>
      </c>
      <c r="H1073" s="728" t="s">
        <v>2078</v>
      </c>
      <c r="I1073" s="759">
        <v>224</v>
      </c>
      <c r="J1073" s="728" t="s">
        <v>2874</v>
      </c>
      <c r="K1073" s="760">
        <v>2.5</v>
      </c>
      <c r="L1073" s="761" t="s">
        <v>2079</v>
      </c>
      <c r="M1073" s="762"/>
      <c r="N1073" s="2055">
        <f>'Spis treści'!$D$69/100</f>
        <v>0</v>
      </c>
      <c r="O1073" s="762">
        <v>76052900</v>
      </c>
      <c r="P1073" s="6">
        <v>2.5</v>
      </c>
    </row>
    <row r="1074" spans="1:17">
      <c r="A1074" s="754" t="s">
        <v>351</v>
      </c>
      <c r="B1074" s="758">
        <f>VLOOKUP($A1074,'4.2. Pręty do aluminium'!$A$4:$M$190,12,FALSE)</f>
        <v>93.484880000000004</v>
      </c>
      <c r="C1074" s="758">
        <f>VLOOKUP($A1074,'4.2. Pręty do aluminium'!$A$4:$M$190,10,FALSE)</f>
        <v>220.47120000000001</v>
      </c>
      <c r="D1074" s="758">
        <f>VLOOKUP($A1074,'4.2. Pręty do aluminium'!$A$4:$M$190,11,FALSE)</f>
        <v>13.241</v>
      </c>
      <c r="E1074" s="758">
        <v>93.484880000000004</v>
      </c>
      <c r="F1074" s="758">
        <v>220.47120000000001</v>
      </c>
      <c r="G1074" s="758">
        <v>13.241</v>
      </c>
      <c r="H1074" s="728" t="s">
        <v>2080</v>
      </c>
      <c r="I1074" s="759">
        <v>224</v>
      </c>
      <c r="J1074" s="728" t="s">
        <v>2874</v>
      </c>
      <c r="K1074" s="760">
        <v>2.5</v>
      </c>
      <c r="L1074" s="761" t="s">
        <v>2081</v>
      </c>
      <c r="M1074" s="762"/>
      <c r="N1074" s="2055">
        <f>'Spis treści'!$D$69/100</f>
        <v>0</v>
      </c>
      <c r="O1074" s="762">
        <v>76042910</v>
      </c>
      <c r="P1074" s="6">
        <v>2.5</v>
      </c>
    </row>
    <row r="1075" spans="1:17">
      <c r="A1075" s="754" t="s">
        <v>352</v>
      </c>
      <c r="B1075" s="758">
        <f>VLOOKUP($A1075,'4.2. Pręty do aluminium'!$A$4:$M$190,12,FALSE)</f>
        <v>88.387280000000004</v>
      </c>
      <c r="C1075" s="758">
        <f>VLOOKUP($A1075,'4.2. Pręty do aluminium'!$A$4:$M$190,10,FALSE)</f>
        <v>207.72720000000001</v>
      </c>
      <c r="D1075" s="758">
        <f>VLOOKUP($A1075,'4.2. Pręty do aluminium'!$A$4:$M$190,11,FALSE)</f>
        <v>13.241</v>
      </c>
      <c r="E1075" s="758">
        <v>88.387280000000004</v>
      </c>
      <c r="F1075" s="758">
        <v>207.72720000000001</v>
      </c>
      <c r="G1075" s="758">
        <v>13.241</v>
      </c>
      <c r="H1075" s="728" t="s">
        <v>2082</v>
      </c>
      <c r="I1075" s="759">
        <v>224</v>
      </c>
      <c r="J1075" s="728" t="s">
        <v>2874</v>
      </c>
      <c r="K1075" s="760">
        <v>2.5</v>
      </c>
      <c r="L1075" s="761" t="s">
        <v>2083</v>
      </c>
      <c r="M1075" s="762"/>
      <c r="N1075" s="2055">
        <f>'Spis treści'!$D$69/100</f>
        <v>0</v>
      </c>
      <c r="O1075" s="762">
        <v>76042910</v>
      </c>
      <c r="P1075" s="6">
        <v>2.5</v>
      </c>
    </row>
    <row r="1076" spans="1:17">
      <c r="A1076" s="754" t="s">
        <v>353</v>
      </c>
      <c r="B1076" s="758">
        <f>VLOOKUP($A1076,'4.2. Pręty do aluminium'!$A$4:$M$190,12,FALSE)</f>
        <v>89.296399999999991</v>
      </c>
      <c r="C1076" s="758">
        <f>VLOOKUP($A1076,'4.2. Pręty do aluminium'!$A$4:$M$190,10,FALSE)</f>
        <v>210</v>
      </c>
      <c r="D1076" s="758">
        <f>VLOOKUP($A1076,'4.2. Pręty do aluminium'!$A$4:$M$190,11,FALSE)</f>
        <v>13.241</v>
      </c>
      <c r="E1076" s="758">
        <v>89.296399999999991</v>
      </c>
      <c r="F1076" s="758">
        <v>210</v>
      </c>
      <c r="G1076" s="758">
        <v>13.241</v>
      </c>
      <c r="H1076" s="728" t="s">
        <v>2084</v>
      </c>
      <c r="I1076" s="759">
        <v>224</v>
      </c>
      <c r="J1076" s="728" t="s">
        <v>2874</v>
      </c>
      <c r="K1076" s="760">
        <v>2.5</v>
      </c>
      <c r="L1076" s="761" t="s">
        <v>2085</v>
      </c>
      <c r="M1076" s="762"/>
      <c r="N1076" s="2055">
        <f>'Spis treści'!$D$69/100</f>
        <v>0</v>
      </c>
      <c r="O1076" s="762">
        <v>76042910</v>
      </c>
      <c r="P1076" s="6">
        <v>2.5</v>
      </c>
    </row>
    <row r="1077" spans="1:17">
      <c r="A1077" s="754" t="s">
        <v>354</v>
      </c>
      <c r="B1077" s="758">
        <f>VLOOKUP($A1077,'4.2. Pręty do aluminium'!$A$4:$M$190,12,FALSE)</f>
        <v>107.29639999999999</v>
      </c>
      <c r="C1077" s="758">
        <f>VLOOKUP($A1077,'4.2. Pręty do aluminium'!$A$4:$M$190,10,FALSE)</f>
        <v>255</v>
      </c>
      <c r="D1077" s="758">
        <f>VLOOKUP($A1077,'4.2. Pręty do aluminium'!$A$4:$M$190,11,FALSE)</f>
        <v>13.241</v>
      </c>
      <c r="E1077" s="758">
        <v>107.29639999999999</v>
      </c>
      <c r="F1077" s="758">
        <v>255</v>
      </c>
      <c r="G1077" s="758">
        <v>13.241</v>
      </c>
      <c r="H1077" s="728" t="s">
        <v>2086</v>
      </c>
      <c r="I1077" s="759">
        <v>224</v>
      </c>
      <c r="J1077" s="728" t="s">
        <v>2874</v>
      </c>
      <c r="K1077" s="760">
        <v>2.5</v>
      </c>
      <c r="L1077" s="761" t="s">
        <v>2087</v>
      </c>
      <c r="M1077" s="762"/>
      <c r="N1077" s="2055">
        <f>'Spis treści'!$D$69/100</f>
        <v>0</v>
      </c>
      <c r="O1077" s="762">
        <v>76042910</v>
      </c>
      <c r="P1077" s="6">
        <v>2.5</v>
      </c>
    </row>
    <row r="1078" spans="1:17">
      <c r="A1078" s="754" t="s">
        <v>355</v>
      </c>
      <c r="B1078" s="758">
        <f>VLOOKUP($A1078,'4.2. Pręty do aluminium'!$A$4:$M$190,12,FALSE)</f>
        <v>98.180719999999994</v>
      </c>
      <c r="C1078" s="758">
        <f>VLOOKUP($A1078,'4.2. Pręty do aluminium'!$A$4:$M$190,10,FALSE)</f>
        <v>232.21080000000001</v>
      </c>
      <c r="D1078" s="758">
        <f>VLOOKUP($A1078,'4.2. Pręty do aluminium'!$A$4:$M$190,11,FALSE)</f>
        <v>13.241</v>
      </c>
      <c r="E1078" s="758">
        <v>98.180719999999994</v>
      </c>
      <c r="F1078" s="758">
        <v>232.21080000000001</v>
      </c>
      <c r="G1078" s="758">
        <v>13.241</v>
      </c>
      <c r="H1078" s="728" t="s">
        <v>2088</v>
      </c>
      <c r="I1078" s="759">
        <v>224</v>
      </c>
      <c r="J1078" s="728" t="s">
        <v>2874</v>
      </c>
      <c r="K1078" s="760">
        <v>2.5</v>
      </c>
      <c r="L1078" s="761" t="s">
        <v>2089</v>
      </c>
      <c r="M1078" s="762"/>
      <c r="N1078" s="2055">
        <f>'Spis treści'!$D$69/100</f>
        <v>0</v>
      </c>
      <c r="O1078" s="762">
        <v>76042910</v>
      </c>
      <c r="P1078" s="6">
        <v>2.5</v>
      </c>
    </row>
    <row r="1079" spans="1:17">
      <c r="A1079" s="754">
        <v>1912129820</v>
      </c>
      <c r="B1079" s="758">
        <f>VLOOKUP($A1079,'5.1. Druty Ni, Cu'!$A$4:$M$199,12,FALSE)</f>
        <v>146.51859999999999</v>
      </c>
      <c r="C1079" s="758">
        <f>VLOOKUP($A1079,'5.1. Druty Ni, Cu'!$A$4:$M$199,10,FALSE)</f>
        <v>1543.08</v>
      </c>
      <c r="D1079" s="758">
        <f>VLOOKUP($A1079,'5.1. Druty Ni, Cu'!$A$4:$M$199,11,FALSE)</f>
        <v>654.69899999999996</v>
      </c>
      <c r="E1079" s="758">
        <v>146.51859999999999</v>
      </c>
      <c r="F1079" s="758">
        <v>1543.08</v>
      </c>
      <c r="G1079" s="758">
        <v>654.69899999999996</v>
      </c>
      <c r="H1079" s="728" t="s">
        <v>2899</v>
      </c>
      <c r="I1079" s="759">
        <v>225</v>
      </c>
      <c r="J1079" s="728" t="s">
        <v>2874</v>
      </c>
      <c r="K1079" s="760">
        <v>15</v>
      </c>
      <c r="L1079" s="761" t="s">
        <v>1656</v>
      </c>
      <c r="M1079" s="762"/>
      <c r="N1079" s="2055">
        <f>'Spis treści'!$D$69/100</f>
        <v>0</v>
      </c>
      <c r="O1079" s="762">
        <v>74082900</v>
      </c>
      <c r="P1079" s="6">
        <v>15</v>
      </c>
    </row>
    <row r="1080" spans="1:17">
      <c r="A1080" s="754">
        <v>1930089820</v>
      </c>
      <c r="B1080" s="758">
        <f>VLOOKUP($A1080,'5.1. Druty Ni, Cu'!$A$4:$M$199,12,FALSE)</f>
        <v>162.5926</v>
      </c>
      <c r="C1080" s="758">
        <f>VLOOKUP($A1080,'5.1. Druty Ni, Cu'!$A$4:$M$199,10,FALSE)</f>
        <v>1784.19</v>
      </c>
      <c r="D1080" s="758">
        <f>VLOOKUP($A1080,'5.1. Druty Ni, Cu'!$A$4:$M$199,11,FALSE)</f>
        <v>654.69899999999996</v>
      </c>
      <c r="E1080" s="758">
        <v>162.5926</v>
      </c>
      <c r="F1080" s="758">
        <v>1784.19</v>
      </c>
      <c r="G1080" s="758">
        <v>654.69899999999996</v>
      </c>
      <c r="H1080" s="728" t="s">
        <v>1657</v>
      </c>
      <c r="I1080" s="759">
        <v>225</v>
      </c>
      <c r="J1080" s="728" t="s">
        <v>2874</v>
      </c>
      <c r="K1080" s="760">
        <v>15</v>
      </c>
      <c r="L1080" s="761" t="s">
        <v>1658</v>
      </c>
      <c r="M1080" s="762"/>
      <c r="N1080" s="2055">
        <f>'Spis treści'!$D$69/100</f>
        <v>0</v>
      </c>
      <c r="O1080" s="762">
        <v>74082900</v>
      </c>
      <c r="P1080" s="6">
        <v>15</v>
      </c>
    </row>
    <row r="1081" spans="1:17">
      <c r="A1081" s="754">
        <v>1930104600</v>
      </c>
      <c r="B1081" s="758">
        <f>VLOOKUP($A1081,'5.1. Druty Ni, Cu'!$A$4:$M$199,12,FALSE)</f>
        <v>169.02260000000001</v>
      </c>
      <c r="C1081" s="758">
        <f>VLOOKUP($A1081,'5.1. Druty Ni, Cu'!$A$4:$M$199,10,FALSE)</f>
        <v>626.88</v>
      </c>
      <c r="D1081" s="758">
        <f>VLOOKUP($A1081,'5.1. Druty Ni, Cu'!$A$4:$M$199,11,FALSE)</f>
        <v>218.233</v>
      </c>
      <c r="E1081" s="758">
        <v>169.02260000000001</v>
      </c>
      <c r="F1081" s="758">
        <v>626.88</v>
      </c>
      <c r="G1081" s="758">
        <v>218.233</v>
      </c>
      <c r="H1081" s="728" t="s">
        <v>3086</v>
      </c>
      <c r="I1081" s="759">
        <v>225</v>
      </c>
      <c r="J1081" s="728" t="s">
        <v>2874</v>
      </c>
      <c r="K1081" s="760">
        <v>5</v>
      </c>
      <c r="L1081" s="761" t="s">
        <v>3085</v>
      </c>
      <c r="M1081" s="762"/>
      <c r="N1081" s="2055">
        <f>'Spis treści'!$D$69/100</f>
        <v>0</v>
      </c>
      <c r="O1081" s="762">
        <v>74082900</v>
      </c>
      <c r="P1081" s="6">
        <v>5</v>
      </c>
    </row>
    <row r="1082" spans="1:17">
      <c r="A1082" s="754">
        <v>1930109820</v>
      </c>
      <c r="B1082" s="758">
        <f>VLOOKUP($A1082,'5.1. Druty Ni, Cu'!$A$4:$M$199,12,FALSE)</f>
        <v>142.66060000000002</v>
      </c>
      <c r="C1082" s="758">
        <f>VLOOKUP($A1082,'5.1. Druty Ni, Cu'!$A$4:$M$199,10,FALSE)</f>
        <v>1485.21</v>
      </c>
      <c r="D1082" s="758">
        <f>VLOOKUP($A1082,'5.1. Druty Ni, Cu'!$A$4:$M$199,11,FALSE)</f>
        <v>654.69899999999996</v>
      </c>
      <c r="E1082" s="758">
        <v>142.66060000000002</v>
      </c>
      <c r="F1082" s="758">
        <v>1485.21</v>
      </c>
      <c r="G1082" s="758">
        <v>654.69899999999996</v>
      </c>
      <c r="H1082" s="728" t="s">
        <v>1659</v>
      </c>
      <c r="I1082" s="759">
        <v>225</v>
      </c>
      <c r="J1082" s="728" t="s">
        <v>2874</v>
      </c>
      <c r="K1082" s="760">
        <v>15</v>
      </c>
      <c r="L1082" s="761" t="s">
        <v>1660</v>
      </c>
      <c r="M1082" s="762"/>
      <c r="N1082" s="2055">
        <f>'Spis treści'!$D$69/100</f>
        <v>0</v>
      </c>
      <c r="O1082" s="762">
        <v>74082900</v>
      </c>
      <c r="P1082" s="6">
        <v>15</v>
      </c>
    </row>
    <row r="1083" spans="1:17" s="763" customFormat="1">
      <c r="A1083" s="754">
        <v>1930109300</v>
      </c>
      <c r="B1083" s="758">
        <f>VLOOKUP($A1083,'5.1. Druty Ni, Cu'!$A$4:$M$199,12,FALSE)</f>
        <v>142.4999</v>
      </c>
      <c r="C1083" s="758">
        <f>VLOOKUP($A1083,'5.1. Druty Ni, Cu'!$A$4:$M$199,10,FALSE)</f>
        <v>19770.66</v>
      </c>
      <c r="D1083" s="758">
        <f>VLOOKUP($A1083,'5.1. Druty Ni, Cu'!$A$4:$M$199,11,FALSE)</f>
        <v>8729.32</v>
      </c>
      <c r="E1083" s="758">
        <v>142.4999</v>
      </c>
      <c r="F1083" s="758">
        <v>19770.66</v>
      </c>
      <c r="G1083" s="758">
        <v>8729.32</v>
      </c>
      <c r="H1083" s="728" t="s">
        <v>3734</v>
      </c>
      <c r="I1083" s="759">
        <v>225</v>
      </c>
      <c r="J1083" s="728" t="s">
        <v>2874</v>
      </c>
      <c r="K1083" s="760">
        <v>200</v>
      </c>
      <c r="L1083" s="761" t="s">
        <v>3739</v>
      </c>
      <c r="M1083" s="762"/>
      <c r="N1083" s="2055">
        <f>'Spis treści'!$D$69/100</f>
        <v>0</v>
      </c>
      <c r="O1083" s="762">
        <v>74082900</v>
      </c>
      <c r="P1083" s="6">
        <v>200</v>
      </c>
      <c r="Q1083" s="167"/>
    </row>
    <row r="1084" spans="1:17" s="763" customFormat="1">
      <c r="A1084" s="754">
        <v>1930129300</v>
      </c>
      <c r="B1084" s="758">
        <f>VLOOKUP($A1084,'5.1. Druty Ni, Cu'!$A$4:$M$199,12,FALSE)</f>
        <v>142.4999</v>
      </c>
      <c r="C1084" s="758">
        <f>VLOOKUP($A1084,'5.1. Druty Ni, Cu'!$A$4:$M$199,10,FALSE)</f>
        <v>19770.66</v>
      </c>
      <c r="D1084" s="758">
        <f>VLOOKUP($A1084,'5.1. Druty Ni, Cu'!$A$4:$M$199,11,FALSE)</f>
        <v>8729.32</v>
      </c>
      <c r="E1084" s="758">
        <v>142.4999</v>
      </c>
      <c r="F1084" s="758">
        <v>19770.66</v>
      </c>
      <c r="G1084" s="758">
        <v>8729.32</v>
      </c>
      <c r="H1084" s="728" t="s">
        <v>4033</v>
      </c>
      <c r="I1084" s="759">
        <v>225</v>
      </c>
      <c r="J1084" s="728" t="s">
        <v>2875</v>
      </c>
      <c r="K1084" s="760">
        <v>800</v>
      </c>
      <c r="L1084" s="761" t="s">
        <v>4706</v>
      </c>
      <c r="M1084" s="762"/>
      <c r="N1084" s="2055">
        <f>'Spis treści'!$D$69/100</f>
        <v>0</v>
      </c>
      <c r="O1084" s="762">
        <v>74082900</v>
      </c>
      <c r="P1084" s="6">
        <v>200</v>
      </c>
      <c r="Q1084" s="167"/>
    </row>
    <row r="1085" spans="1:17">
      <c r="A1085" s="754">
        <v>1930129820</v>
      </c>
      <c r="B1085" s="758">
        <f>VLOOKUP($A1085,'5.1. Druty Ni, Cu'!$A$4:$M$199,12,FALSE)</f>
        <v>142.66060000000002</v>
      </c>
      <c r="C1085" s="758">
        <f>VLOOKUP($A1085,'5.1. Druty Ni, Cu'!$A$4:$M$199,10,FALSE)</f>
        <v>1485.21</v>
      </c>
      <c r="D1085" s="758">
        <f>VLOOKUP($A1085,'5.1. Druty Ni, Cu'!$A$4:$M$199,11,FALSE)</f>
        <v>654.69899999999996</v>
      </c>
      <c r="E1085" s="758">
        <v>142.66060000000002</v>
      </c>
      <c r="F1085" s="758">
        <v>1485.21</v>
      </c>
      <c r="G1085" s="758">
        <v>654.69899999999996</v>
      </c>
      <c r="H1085" s="728" t="s">
        <v>1661</v>
      </c>
      <c r="I1085" s="759">
        <v>225</v>
      </c>
      <c r="J1085" s="728" t="s">
        <v>2874</v>
      </c>
      <c r="K1085" s="760">
        <v>15</v>
      </c>
      <c r="L1085" s="761" t="s">
        <v>1662</v>
      </c>
      <c r="M1085" s="762"/>
      <c r="N1085" s="2055">
        <f>'Spis treści'!$D$69/100</f>
        <v>0</v>
      </c>
      <c r="O1085" s="762">
        <v>74082900</v>
      </c>
      <c r="P1085" s="6">
        <v>15</v>
      </c>
    </row>
    <row r="1086" spans="1:17">
      <c r="A1086" s="754">
        <v>1940109820</v>
      </c>
      <c r="B1086" s="758">
        <f>VLOOKUP($A1086,'5.1. Druty Ni, Cu'!$A$4:$M$199,12,FALSE)</f>
        <v>146.51859999999999</v>
      </c>
      <c r="C1086" s="758">
        <f>VLOOKUP($A1086,'5.1. Druty Ni, Cu'!$A$4:$M$199,10,FALSE)</f>
        <v>1543.08</v>
      </c>
      <c r="D1086" s="758">
        <f>VLOOKUP($A1086,'5.1. Druty Ni, Cu'!$A$4:$M$199,11,FALSE)</f>
        <v>654.69899999999996</v>
      </c>
      <c r="E1086" s="758">
        <v>146.51859999999999</v>
      </c>
      <c r="F1086" s="758">
        <v>1543.08</v>
      </c>
      <c r="G1086" s="758">
        <v>654.69899999999996</v>
      </c>
      <c r="H1086" s="728" t="s">
        <v>1663</v>
      </c>
      <c r="I1086" s="759">
        <v>225</v>
      </c>
      <c r="J1086" s="728" t="s">
        <v>2874</v>
      </c>
      <c r="K1086" s="760">
        <v>15</v>
      </c>
      <c r="L1086" s="761" t="s">
        <v>1664</v>
      </c>
      <c r="M1086" s="762"/>
      <c r="N1086" s="2055">
        <f>'Spis treści'!$D$69/100</f>
        <v>0</v>
      </c>
      <c r="O1086" s="762">
        <v>74082900</v>
      </c>
      <c r="P1086" s="6">
        <v>15</v>
      </c>
    </row>
    <row r="1087" spans="1:17" s="763" customFormat="1">
      <c r="A1087" s="754">
        <v>1940109630</v>
      </c>
      <c r="B1087" s="758">
        <f>VLOOKUP($A1087,'5.1. Druty Ni, Cu'!$A$4:$M$199,12,FALSE)</f>
        <v>144.42875000000001</v>
      </c>
      <c r="C1087" s="758">
        <f>VLOOKUP($A1087,'5.1. Druty Ni, Cu'!$A$4:$M$199,10,FALSE)</f>
        <v>20156.43</v>
      </c>
      <c r="D1087" s="758">
        <f>VLOOKUP($A1087,'5.1. Druty Ni, Cu'!$A$4:$M$199,11,FALSE)</f>
        <v>8729.32</v>
      </c>
      <c r="E1087" s="758">
        <v>144.42875000000001</v>
      </c>
      <c r="F1087" s="758">
        <v>20156.43</v>
      </c>
      <c r="G1087" s="758">
        <v>8729.32</v>
      </c>
      <c r="H1087" s="728" t="s">
        <v>3740</v>
      </c>
      <c r="I1087" s="759">
        <v>225</v>
      </c>
      <c r="J1087" s="728" t="s">
        <v>2874</v>
      </c>
      <c r="K1087" s="760">
        <v>200</v>
      </c>
      <c r="L1087" s="761" t="s">
        <v>3741</v>
      </c>
      <c r="M1087" s="762"/>
      <c r="N1087" s="2055">
        <f>'Spis treści'!$D$69/100</f>
        <v>0</v>
      </c>
      <c r="O1087" s="762">
        <v>74082900</v>
      </c>
      <c r="P1087" s="6">
        <v>200</v>
      </c>
      <c r="Q1087" s="167"/>
    </row>
    <row r="1088" spans="1:17">
      <c r="A1088" s="754">
        <v>1940129820</v>
      </c>
      <c r="B1088" s="758">
        <f>VLOOKUP($A1088,'5.1. Druty Ni, Cu'!$A$4:$M$199,12,FALSE)</f>
        <v>146.51859999999999</v>
      </c>
      <c r="C1088" s="758">
        <f>VLOOKUP($A1088,'5.1. Druty Ni, Cu'!$A$4:$M$199,10,FALSE)</f>
        <v>1543.08</v>
      </c>
      <c r="D1088" s="758">
        <f>VLOOKUP($A1088,'5.1. Druty Ni, Cu'!$A$4:$M$199,11,FALSE)</f>
        <v>654.69899999999996</v>
      </c>
      <c r="E1088" s="758">
        <v>146.51859999999999</v>
      </c>
      <c r="F1088" s="758">
        <v>1543.08</v>
      </c>
      <c r="G1088" s="758">
        <v>654.69899999999996</v>
      </c>
      <c r="H1088" s="728" t="s">
        <v>1665</v>
      </c>
      <c r="I1088" s="759">
        <v>225</v>
      </c>
      <c r="J1088" s="728" t="s">
        <v>2874</v>
      </c>
      <c r="K1088" s="760">
        <v>15</v>
      </c>
      <c r="L1088" s="761" t="s">
        <v>1666</v>
      </c>
      <c r="M1088" s="762"/>
      <c r="N1088" s="2055">
        <f>'Spis treści'!$D$69/100</f>
        <v>0</v>
      </c>
      <c r="O1088" s="762">
        <v>74082900</v>
      </c>
      <c r="P1088" s="6">
        <v>15</v>
      </c>
    </row>
    <row r="1089" spans="1:17">
      <c r="A1089" s="754">
        <v>1949129820</v>
      </c>
      <c r="B1089" s="758">
        <f>VLOOKUP($A1089,'5.1. Druty Ni, Cu'!$A$4:$M$199,12,FALSE)</f>
        <v>308.93149999999997</v>
      </c>
      <c r="C1089" s="758">
        <f>VLOOKUP($A1089,'5.1. Druty Ni, Cu'!$A$4:$M$199,12,FALSE)</f>
        <v>308.93149999999997</v>
      </c>
      <c r="D1089" s="758">
        <f>VLOOKUP($A1089,'5.1. Druty Ni, Cu'!$A$4:$M$199,11,FALSE)</f>
        <v>872.72249999999997</v>
      </c>
      <c r="E1089" s="758">
        <v>308.93149999999997</v>
      </c>
      <c r="F1089" s="758">
        <v>308.93149999999997</v>
      </c>
      <c r="G1089" s="758">
        <v>872.72249999999997</v>
      </c>
      <c r="H1089" s="728" t="s">
        <v>5484</v>
      </c>
      <c r="I1089" s="759">
        <v>225</v>
      </c>
      <c r="J1089" s="728" t="s">
        <v>2875</v>
      </c>
      <c r="K1089" s="760">
        <v>150</v>
      </c>
      <c r="L1089" s="761" t="s">
        <v>5485</v>
      </c>
      <c r="M1089" s="762"/>
      <c r="N1089" s="2055">
        <f>'Spis treści'!$D$69/100</f>
        <v>0</v>
      </c>
      <c r="O1089" s="762">
        <v>74082900</v>
      </c>
      <c r="P1089" s="6">
        <v>15</v>
      </c>
    </row>
    <row r="1090" spans="1:17">
      <c r="A1090" s="754">
        <v>1984109820</v>
      </c>
      <c r="B1090" s="758">
        <f>VLOOKUP($A1090,'5.1. Druty Ni, Cu'!$A$4:$M$199,12,FALSE)</f>
        <v>501.38803333333334</v>
      </c>
      <c r="C1090" s="758">
        <f>VLOOKUP($A1090,'5.1. Druty Ni, Cu'!$A$4:$M$199,10,FALSE)</f>
        <v>5873.33</v>
      </c>
      <c r="D1090" s="758">
        <f>VLOOKUP($A1090,'5.1. Druty Ni, Cu'!$A$4:$M$199,11,FALSE)</f>
        <v>1647.4905000000001</v>
      </c>
      <c r="E1090" s="758">
        <v>501.38803333333334</v>
      </c>
      <c r="F1090" s="758">
        <v>5873.33</v>
      </c>
      <c r="G1090" s="758">
        <v>1647.4905000000001</v>
      </c>
      <c r="H1090" s="728" t="s">
        <v>3269</v>
      </c>
      <c r="I1090" s="759">
        <v>225</v>
      </c>
      <c r="J1090" s="728" t="s">
        <v>2874</v>
      </c>
      <c r="K1090" s="760">
        <v>15</v>
      </c>
      <c r="L1090" s="761" t="s">
        <v>3331</v>
      </c>
      <c r="M1090" s="762"/>
      <c r="N1090" s="2055">
        <f>'Spis treści'!$D$69/100</f>
        <v>0</v>
      </c>
      <c r="O1090" s="762">
        <v>75052200</v>
      </c>
      <c r="P1090" s="6">
        <v>15</v>
      </c>
    </row>
    <row r="1091" spans="1:17">
      <c r="A1091" s="754">
        <v>1984129820</v>
      </c>
      <c r="B1091" s="758">
        <f>VLOOKUP($A1091,'5.1. Druty Ni, Cu'!$A$4:$M$199,12,FALSE)</f>
        <v>495.60203333333334</v>
      </c>
      <c r="C1091" s="758">
        <f>VLOOKUP($A1091,'5.1. Druty Ni, Cu'!$A$4:$M$199,10,FALSE)</f>
        <v>5786.54</v>
      </c>
      <c r="D1091" s="758">
        <f>VLOOKUP($A1091,'5.1. Druty Ni, Cu'!$A$4:$M$199,11,FALSE)</f>
        <v>1647.4905000000001</v>
      </c>
      <c r="E1091" s="758">
        <v>495.60203333333334</v>
      </c>
      <c r="F1091" s="758">
        <v>5786.54</v>
      </c>
      <c r="G1091" s="758">
        <v>1647.4905000000001</v>
      </c>
      <c r="H1091" s="728" t="s">
        <v>3270</v>
      </c>
      <c r="I1091" s="759">
        <v>225</v>
      </c>
      <c r="J1091" s="728" t="s">
        <v>2874</v>
      </c>
      <c r="K1091" s="760">
        <v>15</v>
      </c>
      <c r="L1091" s="761" t="s">
        <v>3332</v>
      </c>
      <c r="M1091" s="762"/>
      <c r="N1091" s="2055">
        <f>'Spis treści'!$D$69/100</f>
        <v>0</v>
      </c>
      <c r="O1091" s="762">
        <v>75052200</v>
      </c>
      <c r="P1091" s="6">
        <v>15</v>
      </c>
    </row>
    <row r="1092" spans="1:17">
      <c r="A1092" s="754">
        <v>1992109820</v>
      </c>
      <c r="B1092" s="758">
        <f>VLOOKUP($A1092,'5.1. Druty Ni, Cu'!$A$4:$M$199,12,FALSE)</f>
        <v>576.38943333333339</v>
      </c>
      <c r="C1092" s="758">
        <f>VLOOKUP($A1092,'5.1. Druty Ni, Cu'!$A$4:$M$199,10,FALSE)</f>
        <v>7149.2</v>
      </c>
      <c r="D1092" s="758">
        <f>VLOOKUP($A1092,'5.1. Druty Ni, Cu'!$A$4:$M$199,11,FALSE)</f>
        <v>1496.6415</v>
      </c>
      <c r="E1092" s="758">
        <v>576.38943333333339</v>
      </c>
      <c r="F1092" s="758">
        <v>7149.2</v>
      </c>
      <c r="G1092" s="758">
        <v>1496.6415</v>
      </c>
      <c r="H1092" s="728" t="s">
        <v>5509</v>
      </c>
      <c r="I1092" s="759">
        <v>225</v>
      </c>
      <c r="J1092" s="728" t="s">
        <v>2875</v>
      </c>
      <c r="K1092" s="760">
        <v>15</v>
      </c>
      <c r="L1092" s="761" t="s">
        <v>5510</v>
      </c>
      <c r="M1092" s="762"/>
      <c r="N1092" s="2055">
        <v>0</v>
      </c>
      <c r="O1092" s="762">
        <v>75052200</v>
      </c>
      <c r="P1092" s="6">
        <v>15</v>
      </c>
    </row>
    <row r="1093" spans="1:17">
      <c r="A1093" s="754">
        <v>1993109820</v>
      </c>
      <c r="B1093" s="758">
        <f>VLOOKUP($A1093,'5.1. Druty Ni, Cu'!$A$4:$M$199,12,FALSE)</f>
        <v>419.67426666666665</v>
      </c>
      <c r="C1093" s="758">
        <f>VLOOKUP($A1093,'5.1. Druty Ni, Cu'!$A$4:$M$199,10,FALSE)</f>
        <v>5079.79</v>
      </c>
      <c r="D1093" s="758">
        <f>VLOOKUP($A1093,'5.1. Druty Ni, Cu'!$A$4:$M$199,11,FALSE)</f>
        <v>1215.3240000000001</v>
      </c>
      <c r="E1093" s="758">
        <v>419.67426666666665</v>
      </c>
      <c r="F1093" s="758">
        <v>5079.79</v>
      </c>
      <c r="G1093" s="758">
        <v>1215.3240000000001</v>
      </c>
      <c r="H1093" s="728" t="s">
        <v>4263</v>
      </c>
      <c r="I1093" s="759">
        <v>225</v>
      </c>
      <c r="J1093" s="728" t="s">
        <v>2875</v>
      </c>
      <c r="K1093" s="760">
        <v>15</v>
      </c>
      <c r="L1093" s="761" t="s">
        <v>4267</v>
      </c>
      <c r="M1093" s="762"/>
      <c r="N1093" s="2055">
        <f>'Spis treści'!$D$69/100</f>
        <v>0</v>
      </c>
      <c r="O1093" s="762">
        <v>75052200</v>
      </c>
      <c r="P1093" s="6">
        <v>15</v>
      </c>
    </row>
    <row r="1094" spans="1:17">
      <c r="A1094" s="754">
        <v>1993129820</v>
      </c>
      <c r="B1094" s="758">
        <f>VLOOKUP($A1094,'5.1. Druty Ni, Cu'!$A$4:$M$199,12,FALSE)</f>
        <v>417.22160000000002</v>
      </c>
      <c r="C1094" s="758">
        <f>VLOOKUP($A1094,'5.1. Druty Ni, Cu'!$A$4:$M$199,10,FALSE)</f>
        <v>5043</v>
      </c>
      <c r="D1094" s="758">
        <f>VLOOKUP($A1094,'5.1. Druty Ni, Cu'!$A$4:$M$199,11,FALSE)</f>
        <v>1215.3240000000001</v>
      </c>
      <c r="E1094" s="758">
        <v>417.22160000000002</v>
      </c>
      <c r="F1094" s="758">
        <v>5043</v>
      </c>
      <c r="G1094" s="758">
        <v>1215.3240000000001</v>
      </c>
      <c r="H1094" s="728" t="s">
        <v>4264</v>
      </c>
      <c r="I1094" s="759">
        <v>225</v>
      </c>
      <c r="J1094" s="728" t="s">
        <v>2875</v>
      </c>
      <c r="K1094" s="760">
        <v>15</v>
      </c>
      <c r="L1094" s="761" t="s">
        <v>4268</v>
      </c>
      <c r="M1094" s="762"/>
      <c r="N1094" s="2055">
        <f>'Spis treści'!$D$69/100</f>
        <v>0</v>
      </c>
      <c r="O1094" s="762">
        <v>75052200</v>
      </c>
      <c r="P1094" s="6">
        <v>15</v>
      </c>
    </row>
    <row r="1095" spans="1:17">
      <c r="A1095" s="754" t="s">
        <v>1309</v>
      </c>
      <c r="B1095" s="758">
        <f>VLOOKUP($A1095,'5.2. Pręty Ni, Cu'!$A$4:$M$200,12,FALSE)</f>
        <v>188.31060000000002</v>
      </c>
      <c r="C1095" s="758">
        <f>VLOOKUP($A1095,'5.2. Pręty Ni, Cu'!$A$4:$M$200,10,FALSE)</f>
        <v>723.32</v>
      </c>
      <c r="D1095" s="758">
        <f>VLOOKUP($A1095,'5.2. Pręty Ni, Cu'!$A$4:$M$200,11,FALSE)</f>
        <v>218.233</v>
      </c>
      <c r="E1095" s="758">
        <v>188.31060000000002</v>
      </c>
      <c r="F1095" s="758">
        <v>723.32</v>
      </c>
      <c r="G1095" s="758">
        <v>218.233</v>
      </c>
      <c r="H1095" s="728" t="s">
        <v>2090</v>
      </c>
      <c r="I1095" s="759">
        <v>225</v>
      </c>
      <c r="J1095" s="728" t="s">
        <v>2874</v>
      </c>
      <c r="K1095" s="760">
        <v>5</v>
      </c>
      <c r="L1095" s="761" t="s">
        <v>2091</v>
      </c>
      <c r="M1095" s="762"/>
      <c r="N1095" s="2055">
        <f>'Spis treści'!$D$69/100</f>
        <v>0</v>
      </c>
      <c r="O1095" s="762">
        <v>74072900</v>
      </c>
      <c r="P1095" s="6">
        <v>5</v>
      </c>
    </row>
    <row r="1096" spans="1:17">
      <c r="A1096" s="754" t="s">
        <v>1310</v>
      </c>
      <c r="B1096" s="758">
        <f>VLOOKUP($A1096,'5.2. Pręty Ni, Cu'!$A$4:$M$200,12,FALSE)</f>
        <v>184.45259999999999</v>
      </c>
      <c r="C1096" s="758">
        <f>VLOOKUP($A1096,'5.2. Pręty Ni, Cu'!$A$4:$M$200,10,FALSE)</f>
        <v>704.03</v>
      </c>
      <c r="D1096" s="758">
        <f>VLOOKUP($A1096,'5.2. Pręty Ni, Cu'!$A$4:$M$200,11,FALSE)</f>
        <v>218.233</v>
      </c>
      <c r="E1096" s="758">
        <v>184.45259999999999</v>
      </c>
      <c r="F1096" s="758">
        <v>704.03</v>
      </c>
      <c r="G1096" s="758">
        <v>218.233</v>
      </c>
      <c r="H1096" s="728" t="s">
        <v>2092</v>
      </c>
      <c r="I1096" s="759">
        <v>225</v>
      </c>
      <c r="J1096" s="728" t="s">
        <v>2874</v>
      </c>
      <c r="K1096" s="760">
        <v>5</v>
      </c>
      <c r="L1096" s="761" t="s">
        <v>2093</v>
      </c>
      <c r="M1096" s="762"/>
      <c r="N1096" s="2055">
        <f>'Spis treści'!$D$69/100</f>
        <v>0</v>
      </c>
      <c r="O1096" s="762">
        <v>74072900</v>
      </c>
      <c r="P1096" s="6">
        <v>5</v>
      </c>
    </row>
    <row r="1097" spans="1:17">
      <c r="A1097" s="754" t="s">
        <v>3720</v>
      </c>
      <c r="B1097" s="758">
        <f>VLOOKUP($A1097,'5.2. Pręty Ni, Cu'!$A$4:$M$200,12,FALSE)</f>
        <v>223.03059999999999</v>
      </c>
      <c r="C1097" s="758">
        <f>VLOOKUP($A1097,'5.2. Pręty Ni, Cu'!$A$4:$M$200,10,FALSE)</f>
        <v>896.92</v>
      </c>
      <c r="D1097" s="758">
        <f>VLOOKUP($A1097,'5.2. Pręty Ni, Cu'!$A$4:$M$200,11,FALSE)</f>
        <v>218.233</v>
      </c>
      <c r="E1097" s="758">
        <v>223.03059999999999</v>
      </c>
      <c r="F1097" s="758">
        <v>896.92</v>
      </c>
      <c r="G1097" s="758">
        <v>218.233</v>
      </c>
      <c r="H1097" s="728" t="s">
        <v>3689</v>
      </c>
      <c r="I1097" s="759">
        <v>225</v>
      </c>
      <c r="J1097" s="728" t="s">
        <v>2874</v>
      </c>
      <c r="K1097" s="760">
        <v>5</v>
      </c>
      <c r="L1097" s="761" t="s">
        <v>3692</v>
      </c>
      <c r="M1097" s="762"/>
      <c r="N1097" s="2055">
        <f>'Spis treści'!$D$69/100</f>
        <v>0</v>
      </c>
      <c r="O1097" s="762">
        <v>74072900</v>
      </c>
      <c r="P1097" s="6">
        <v>5</v>
      </c>
    </row>
    <row r="1098" spans="1:17">
      <c r="A1098" s="754" t="s">
        <v>4624</v>
      </c>
      <c r="B1098" s="758">
        <f>VLOOKUP($A1098,'5.2. Pręty Ni, Cu'!$A$4:$M$200,12,FALSE)</f>
        <v>424.4255</v>
      </c>
      <c r="C1098" s="758">
        <f>VLOOKUP($A1098,'5.2. Pręty Ni, Cu'!$A$4:$M$200,10,FALSE)</f>
        <v>1831.22</v>
      </c>
      <c r="D1098" s="758">
        <f>VLOOKUP($A1098,'5.2. Pręty Ni, Cu'!$A$4:$M$200,11,FALSE)</f>
        <v>290.90750000000003</v>
      </c>
      <c r="E1098" s="758">
        <v>424.4255</v>
      </c>
      <c r="F1098" s="758">
        <v>1831.22</v>
      </c>
      <c r="G1098" s="758">
        <v>290.90750000000003</v>
      </c>
      <c r="H1098" s="728" t="s">
        <v>4625</v>
      </c>
      <c r="I1098" s="759">
        <v>225</v>
      </c>
      <c r="J1098" s="728" t="s">
        <v>2874</v>
      </c>
      <c r="K1098" s="760">
        <v>5</v>
      </c>
      <c r="L1098" s="761" t="s">
        <v>4626</v>
      </c>
      <c r="M1098" s="762"/>
      <c r="N1098" s="2055">
        <f>'Spis treści'!$D$69/100</f>
        <v>0</v>
      </c>
      <c r="O1098" s="762">
        <v>74072900</v>
      </c>
      <c r="P1098" s="6">
        <v>5</v>
      </c>
    </row>
    <row r="1099" spans="1:17">
      <c r="A1099" s="754" t="s">
        <v>1316</v>
      </c>
      <c r="B1099" s="758">
        <f>VLOOKUP($A1099,'5.2. Pręty Ni, Cu'!$A$4:$M$200,12,FALSE)</f>
        <v>399.34749999999997</v>
      </c>
      <c r="C1099" s="758">
        <f>VLOOKUP($A1099,'5.2. Pręty Ni, Cu'!$A$4:$M$200,10,FALSE)</f>
        <v>1705.83</v>
      </c>
      <c r="D1099" s="758">
        <f>VLOOKUP($A1099,'5.2. Pręty Ni, Cu'!$A$4:$M$200,11,FALSE)</f>
        <v>290.90750000000003</v>
      </c>
      <c r="E1099" s="758">
        <v>399.34749999999997</v>
      </c>
      <c r="F1099" s="758">
        <v>1705.83</v>
      </c>
      <c r="G1099" s="758">
        <v>290.90750000000003</v>
      </c>
      <c r="H1099" s="728" t="s">
        <v>2094</v>
      </c>
      <c r="I1099" s="759">
        <v>225</v>
      </c>
      <c r="J1099" s="728" t="s">
        <v>2874</v>
      </c>
      <c r="K1099" s="760">
        <v>5</v>
      </c>
      <c r="L1099" s="761" t="s">
        <v>2095</v>
      </c>
      <c r="M1099" s="762"/>
      <c r="N1099" s="2055">
        <f>'Spis treści'!$D$69/100</f>
        <v>0</v>
      </c>
      <c r="O1099" s="762">
        <v>74072900</v>
      </c>
      <c r="P1099" s="6">
        <v>5</v>
      </c>
    </row>
    <row r="1100" spans="1:17">
      <c r="A1100" s="754" t="s">
        <v>1317</v>
      </c>
      <c r="B1100" s="758">
        <f>VLOOKUP($A1100,'5.2. Pręty Ni, Cu'!$A$4:$M$200,12,FALSE)</f>
        <v>385.69349999999997</v>
      </c>
      <c r="C1100" s="758">
        <f>VLOOKUP($A1100,'5.2. Pręty Ni, Cu'!$A$4:$M$200,10,FALSE)</f>
        <v>1637.56</v>
      </c>
      <c r="D1100" s="758">
        <f>VLOOKUP($A1100,'5.2. Pręty Ni, Cu'!$A$4:$M$200,11,FALSE)</f>
        <v>290.90750000000003</v>
      </c>
      <c r="E1100" s="758">
        <v>385.69349999999997</v>
      </c>
      <c r="F1100" s="758">
        <v>1637.56</v>
      </c>
      <c r="G1100" s="758">
        <v>290.90750000000003</v>
      </c>
      <c r="H1100" s="728" t="s">
        <v>2096</v>
      </c>
      <c r="I1100" s="759">
        <v>225</v>
      </c>
      <c r="J1100" s="728" t="s">
        <v>2874</v>
      </c>
      <c r="K1100" s="760">
        <v>5</v>
      </c>
      <c r="L1100" s="761" t="s">
        <v>2097</v>
      </c>
      <c r="M1100" s="762"/>
      <c r="N1100" s="2055">
        <f>'Spis treści'!$D$69/100</f>
        <v>0</v>
      </c>
      <c r="O1100" s="762">
        <v>74072900</v>
      </c>
      <c r="P1100" s="6">
        <v>5</v>
      </c>
    </row>
    <row r="1101" spans="1:17">
      <c r="A1101" s="754" t="s">
        <v>3687</v>
      </c>
      <c r="B1101" s="758">
        <f>VLOOKUP($A1101,'5.2. Pręty Ni, Cu'!$A$4:$M$200,12,FALSE)</f>
        <v>980.33640000000003</v>
      </c>
      <c r="C1101" s="758">
        <f>VLOOKUP($A1101,'5.2. Pręty Ni, Cu'!$A$4:$M$200,10,FALSE)</f>
        <v>902</v>
      </c>
      <c r="D1101" s="758">
        <f>VLOOKUP($A1101,'5.2. Pręty Ni, Cu'!$A$4:$M$200,11,FALSE)</f>
        <v>78.336399999999998</v>
      </c>
      <c r="E1101" s="758">
        <v>980.33640000000003</v>
      </c>
      <c r="F1101" s="758">
        <v>902</v>
      </c>
      <c r="G1101" s="758">
        <v>78.336399999999998</v>
      </c>
      <c r="H1101" s="728" t="s">
        <v>3691</v>
      </c>
      <c r="I1101" s="759">
        <v>225</v>
      </c>
      <c r="J1101" s="728" t="s">
        <v>5080</v>
      </c>
      <c r="K1101" s="760">
        <v>1</v>
      </c>
      <c r="L1101" s="761" t="s">
        <v>3693</v>
      </c>
      <c r="M1101" s="762"/>
      <c r="N1101" s="2055">
        <f>'Spis treści'!$D$69/100</f>
        <v>0</v>
      </c>
      <c r="O1101" s="762">
        <v>75051200</v>
      </c>
      <c r="P1101" s="6">
        <v>1</v>
      </c>
      <c r="Q1101" s="471"/>
    </row>
    <row r="1102" spans="1:17">
      <c r="A1102" s="754" t="s">
        <v>3266</v>
      </c>
      <c r="B1102" s="758">
        <f>VLOOKUP($A1102,'5.2. Pręty Ni, Cu'!$A$4:$M$200,12,FALSE)</f>
        <v>559.37270000000001</v>
      </c>
      <c r="C1102" s="758">
        <f>VLOOKUP($A1102,'5.2. Pręty Ni, Cu'!$A$4:$M$200,10,FALSE)</f>
        <v>2247.6999999999998</v>
      </c>
      <c r="D1102" s="758">
        <f>VLOOKUP($A1102,'5.2. Pręty Ni, Cu'!$A$4:$M$200,11,FALSE)</f>
        <v>549.1635</v>
      </c>
      <c r="E1102" s="758">
        <v>559.37270000000001</v>
      </c>
      <c r="F1102" s="758">
        <v>2247.6999999999998</v>
      </c>
      <c r="G1102" s="758">
        <v>549.1635</v>
      </c>
      <c r="H1102" s="728" t="s">
        <v>3690</v>
      </c>
      <c r="I1102" s="759">
        <v>225</v>
      </c>
      <c r="J1102" s="728" t="s">
        <v>2874</v>
      </c>
      <c r="K1102" s="760">
        <v>5</v>
      </c>
      <c r="L1102" s="761" t="s">
        <v>3333</v>
      </c>
      <c r="M1102" s="762"/>
      <c r="N1102" s="2055">
        <f>'Spis treści'!$D$69/100</f>
        <v>0</v>
      </c>
      <c r="O1102" s="762">
        <v>75051200</v>
      </c>
      <c r="P1102" s="6">
        <v>5</v>
      </c>
    </row>
    <row r="1103" spans="1:17">
      <c r="A1103" s="754" t="s">
        <v>3267</v>
      </c>
      <c r="B1103" s="758">
        <f>VLOOKUP($A1103,'5.2. Pręty Ni, Cu'!$A$4:$M$200,12,FALSE)</f>
        <v>559.37270000000001</v>
      </c>
      <c r="C1103" s="758">
        <f>VLOOKUP($A1103,'5.2. Pręty Ni, Cu'!$A$4:$M$200,10,FALSE)</f>
        <v>2247.6999999999998</v>
      </c>
      <c r="D1103" s="758">
        <f>VLOOKUP($A1103,'5.2. Pręty Ni, Cu'!$A$4:$M$200,11,FALSE)</f>
        <v>549.1635</v>
      </c>
      <c r="E1103" s="758">
        <v>559.37270000000001</v>
      </c>
      <c r="F1103" s="758">
        <v>2247.6999999999998</v>
      </c>
      <c r="G1103" s="758">
        <v>549.1635</v>
      </c>
      <c r="H1103" s="728" t="s">
        <v>3271</v>
      </c>
      <c r="I1103" s="759">
        <v>225</v>
      </c>
      <c r="J1103" s="728" t="s">
        <v>2874</v>
      </c>
      <c r="K1103" s="760">
        <v>5</v>
      </c>
      <c r="L1103" s="761" t="s">
        <v>3334</v>
      </c>
      <c r="M1103" s="762"/>
      <c r="N1103" s="2055">
        <f>'Spis treści'!$D$69/100</f>
        <v>0</v>
      </c>
      <c r="O1103" s="762">
        <v>75051200</v>
      </c>
      <c r="P1103" s="6">
        <v>5</v>
      </c>
    </row>
    <row r="1104" spans="1:17">
      <c r="A1104" s="754" t="s">
        <v>3268</v>
      </c>
      <c r="B1104" s="758">
        <f>VLOOKUP($A1104,'5.2. Pręty Ni, Cu'!$A$4:$M$200,12,FALSE)</f>
        <v>559.37270000000001</v>
      </c>
      <c r="C1104" s="758">
        <f>VLOOKUP($A1104,'5.2. Pręty Ni, Cu'!$A$4:$M$200,10,FALSE)</f>
        <v>2247.6999999999998</v>
      </c>
      <c r="D1104" s="758">
        <f>VLOOKUP($A1104,'5.2. Pręty Ni, Cu'!$A$4:$M$200,11,FALSE)</f>
        <v>549.1635</v>
      </c>
      <c r="E1104" s="758">
        <v>559.37270000000001</v>
      </c>
      <c r="F1104" s="758">
        <v>2247.6999999999998</v>
      </c>
      <c r="G1104" s="758">
        <v>549.1635</v>
      </c>
      <c r="H1104" s="728" t="s">
        <v>3272</v>
      </c>
      <c r="I1104" s="759">
        <v>225</v>
      </c>
      <c r="J1104" s="728" t="s">
        <v>2874</v>
      </c>
      <c r="K1104" s="760">
        <v>5</v>
      </c>
      <c r="L1104" s="761" t="s">
        <v>3335</v>
      </c>
      <c r="M1104" s="762"/>
      <c r="N1104" s="2055">
        <f>'Spis treści'!$D$69/100</f>
        <v>0</v>
      </c>
      <c r="O1104" s="762">
        <v>75051200</v>
      </c>
      <c r="P1104" s="6">
        <v>5</v>
      </c>
    </row>
    <row r="1105" spans="1:16">
      <c r="A1105" s="754" t="s">
        <v>4253</v>
      </c>
      <c r="B1105" s="758">
        <f>VLOOKUP($A1105,'5.2. Pręty Ni, Cu'!$A$4:$M$200,12,FALSE)</f>
        <v>426.56760000000003</v>
      </c>
      <c r="C1105" s="758">
        <f>VLOOKUP($A1105,'5.2. Pręty Ni, Cu'!$A$4:$M$200,10,FALSE)</f>
        <v>1727.73</v>
      </c>
      <c r="D1105" s="758">
        <f>VLOOKUP($A1105,'5.2. Pręty Ni, Cu'!$A$4:$M$200,11,FALSE)</f>
        <v>405.10800000000006</v>
      </c>
      <c r="E1105" s="758">
        <v>426.56760000000003</v>
      </c>
      <c r="F1105" s="758">
        <v>1727.73</v>
      </c>
      <c r="G1105" s="758">
        <v>405.10800000000006</v>
      </c>
      <c r="H1105" s="728" t="s">
        <v>4260</v>
      </c>
      <c r="I1105" s="759">
        <v>225</v>
      </c>
      <c r="J1105" s="728" t="s">
        <v>2875</v>
      </c>
      <c r="K1105" s="760">
        <v>5</v>
      </c>
      <c r="L1105" s="761" t="s">
        <v>4269</v>
      </c>
      <c r="M1105" s="762"/>
      <c r="N1105" s="2055">
        <f>'Spis treści'!$D$69/100</f>
        <v>0</v>
      </c>
      <c r="O1105" s="762">
        <v>75051200</v>
      </c>
      <c r="P1105" s="6">
        <v>5</v>
      </c>
    </row>
    <row r="1106" spans="1:16">
      <c r="A1106" s="754" t="s">
        <v>4257</v>
      </c>
      <c r="B1106" s="758">
        <f>VLOOKUP($A1106,'5.2. Pręty Ni, Cu'!$A$4:$M$200,12,FALSE)</f>
        <v>399.97160000000002</v>
      </c>
      <c r="C1106" s="758">
        <f>VLOOKUP($A1106,'5.2. Pręty Ni, Cu'!$A$4:$M$200,10,FALSE)</f>
        <v>1594.75</v>
      </c>
      <c r="D1106" s="758">
        <f>VLOOKUP($A1106,'5.2. Pręty Ni, Cu'!$A$4:$M$200,11,FALSE)</f>
        <v>405.10800000000006</v>
      </c>
      <c r="E1106" s="758">
        <v>399.97160000000002</v>
      </c>
      <c r="F1106" s="758">
        <v>1594.75</v>
      </c>
      <c r="G1106" s="758">
        <v>405.10800000000006</v>
      </c>
      <c r="H1106" s="728" t="s">
        <v>4261</v>
      </c>
      <c r="I1106" s="759">
        <v>225</v>
      </c>
      <c r="J1106" s="728" t="s">
        <v>2875</v>
      </c>
      <c r="K1106" s="760">
        <v>5</v>
      </c>
      <c r="L1106" s="761" t="s">
        <v>4270</v>
      </c>
      <c r="M1106" s="762"/>
      <c r="N1106" s="2055">
        <f>'Spis treści'!$D$69/100</f>
        <v>0</v>
      </c>
      <c r="O1106" s="762">
        <v>75051200</v>
      </c>
      <c r="P1106" s="6">
        <v>5</v>
      </c>
    </row>
    <row r="1107" spans="1:16">
      <c r="A1107" s="754" t="s">
        <v>4258</v>
      </c>
      <c r="B1107" s="758">
        <f>VLOOKUP($A1107,'5.2. Pręty Ni, Cu'!$A$4:$M$200,12,FALSE)</f>
        <v>399.97160000000002</v>
      </c>
      <c r="C1107" s="758">
        <f>VLOOKUP($A1107,'5.2. Pręty Ni, Cu'!$A$4:$M$200,10,FALSE)</f>
        <v>1594.75</v>
      </c>
      <c r="D1107" s="758">
        <f>VLOOKUP($A1107,'5.2. Pręty Ni, Cu'!$A$4:$M$200,11,FALSE)</f>
        <v>405.10800000000006</v>
      </c>
      <c r="E1107" s="758">
        <v>399.97160000000002</v>
      </c>
      <c r="F1107" s="758">
        <v>1594.75</v>
      </c>
      <c r="G1107" s="758">
        <v>405.10800000000006</v>
      </c>
      <c r="H1107" s="728" t="s">
        <v>4262</v>
      </c>
      <c r="I1107" s="759">
        <v>225</v>
      </c>
      <c r="J1107" s="728" t="s">
        <v>2874</v>
      </c>
      <c r="K1107" s="760">
        <v>5</v>
      </c>
      <c r="L1107" s="761" t="s">
        <v>4271</v>
      </c>
      <c r="M1107" s="762"/>
      <c r="N1107" s="2055">
        <f>'Spis treści'!$D$69/100</f>
        <v>0</v>
      </c>
      <c r="O1107" s="762">
        <v>75051200</v>
      </c>
      <c r="P1107" s="6">
        <v>5</v>
      </c>
    </row>
    <row r="1108" spans="1:16">
      <c r="A1108" s="754">
        <v>1531129840</v>
      </c>
      <c r="B1108" s="758">
        <f>VLOOKUP($A1108,'3.2. Druty rdzeniowe wysokostop'!$A$4:$M$208,12,FALSE)</f>
        <v>139.49340000000001</v>
      </c>
      <c r="C1108" s="758">
        <f>VLOOKUP($A1108,'3.2. Druty rdzeniowe wysokostop'!$A$4:$M$208,10,FALSE)</f>
        <v>1762.56</v>
      </c>
      <c r="D1108" s="758">
        <f>VLOOKUP($A1108,'3.2. Druty rdzeniowe wysokostop'!$A$4:$M$208,11,FALSE)</f>
        <v>469.33440000000002</v>
      </c>
      <c r="E1108" s="758">
        <v>139.49340000000001</v>
      </c>
      <c r="F1108" s="758">
        <v>1762.56</v>
      </c>
      <c r="G1108" s="758">
        <v>469.33440000000002</v>
      </c>
      <c r="H1108" s="728" t="s">
        <v>3400</v>
      </c>
      <c r="I1108" s="759">
        <v>226</v>
      </c>
      <c r="J1108" s="728" t="s">
        <v>2874</v>
      </c>
      <c r="K1108" s="760">
        <v>16</v>
      </c>
      <c r="L1108" s="761" t="s">
        <v>3402</v>
      </c>
      <c r="M1108" s="762"/>
      <c r="N1108" s="2055">
        <f>'Spis treści'!$D$69/100</f>
        <v>0</v>
      </c>
      <c r="O1108" s="762">
        <v>83112000</v>
      </c>
      <c r="P1108" s="6">
        <v>16</v>
      </c>
    </row>
    <row r="1109" spans="1:16">
      <c r="A1109" s="754">
        <v>1534129840</v>
      </c>
      <c r="B1109" s="758">
        <f>VLOOKUP($A1109,'3.2. Druty rdzeniowe wysokostop'!$A$4:$M$208,12,FALSE)</f>
        <v>122.86064999999999</v>
      </c>
      <c r="C1109" s="758">
        <f>VLOOKUP($A1109,'3.2. Druty rdzeniowe wysokostop'!$A$4:$M$208,10,FALSE)</f>
        <v>1694.02</v>
      </c>
      <c r="D1109" s="758">
        <f>VLOOKUP($A1109,'3.2. Druty rdzeniowe wysokostop'!$A$4:$M$208,11,FALSE)</f>
        <v>271.75040000000001</v>
      </c>
      <c r="E1109" s="758">
        <v>122.86064999999999</v>
      </c>
      <c r="F1109" s="758">
        <v>1694.02</v>
      </c>
      <c r="G1109" s="758">
        <v>271.75040000000001</v>
      </c>
      <c r="H1109" s="728" t="s">
        <v>3401</v>
      </c>
      <c r="I1109" s="759">
        <v>226</v>
      </c>
      <c r="J1109" s="728" t="s">
        <v>2874</v>
      </c>
      <c r="K1109" s="760">
        <v>16</v>
      </c>
      <c r="L1109" s="761" t="s">
        <v>3403</v>
      </c>
      <c r="M1109" s="762"/>
      <c r="N1109" s="2055">
        <f>'Spis treści'!$D$69/100</f>
        <v>0</v>
      </c>
      <c r="O1109" s="762">
        <v>83112000</v>
      </c>
      <c r="P1109" s="6">
        <v>16</v>
      </c>
    </row>
    <row r="1110" spans="1:16">
      <c r="A1110" s="754">
        <v>1537129840</v>
      </c>
      <c r="B1110" s="758">
        <f>VLOOKUP($A1110,'3.2. Druty rdzeniowe wysokostop'!$A$4:$M$208,12,FALSE)</f>
        <v>173.18684999999999</v>
      </c>
      <c r="C1110" s="758">
        <f>VLOOKUP($A1110,'3.2. Druty rdzeniowe wysokostop'!$A$4:$M$208,10,FALSE)</f>
        <v>2327.98</v>
      </c>
      <c r="D1110" s="758">
        <f>VLOOKUP($A1110,'3.2. Druty rdzeniowe wysokostop'!$A$4:$M$208,11,FALSE)</f>
        <v>443.00959999999998</v>
      </c>
      <c r="E1110" s="758">
        <v>173.18684999999999</v>
      </c>
      <c r="F1110" s="758">
        <v>2327.98</v>
      </c>
      <c r="G1110" s="758">
        <v>443.00959999999998</v>
      </c>
      <c r="H1110" s="728" t="s">
        <v>3399</v>
      </c>
      <c r="I1110" s="759">
        <v>226</v>
      </c>
      <c r="J1110" s="728" t="s">
        <v>2875</v>
      </c>
      <c r="K1110" s="760">
        <v>896</v>
      </c>
      <c r="L1110" s="761" t="s">
        <v>3404</v>
      </c>
      <c r="M1110" s="762"/>
      <c r="N1110" s="2055">
        <f>'Spis treści'!$D$69/100</f>
        <v>0</v>
      </c>
      <c r="O1110" s="762">
        <v>83112000</v>
      </c>
      <c r="P1110" s="6">
        <v>16</v>
      </c>
    </row>
    <row r="1111" spans="1:16">
      <c r="A1111" s="754" t="s">
        <v>3448</v>
      </c>
      <c r="B1111" s="758">
        <f>VLOOKUP($A1111,'3.2. Druty rdzeniowe wysokostop'!$A$4:$M$208,12,FALSE)</f>
        <v>152.35566666666668</v>
      </c>
      <c r="C1111" s="758">
        <f>VLOOKUP($A1111,'3.2. Druty rdzeniowe wysokostop'!$A$4:$M$208,10,FALSE)</f>
        <v>1995.49</v>
      </c>
      <c r="D1111" s="758">
        <f>VLOOKUP($A1111,'3.2. Druty rdzeniowe wysokostop'!$A$4:$M$208,11,FALSE)</f>
        <v>289.84500000000003</v>
      </c>
      <c r="E1111" s="758">
        <v>152.35566666666668</v>
      </c>
      <c r="F1111" s="758">
        <v>1995.49</v>
      </c>
      <c r="G1111" s="758">
        <v>289.84500000000003</v>
      </c>
      <c r="H1111" s="728" t="s">
        <v>3993</v>
      </c>
      <c r="I1111" s="759">
        <v>226</v>
      </c>
      <c r="J1111" s="728" t="s">
        <v>2874</v>
      </c>
      <c r="K1111" s="760">
        <v>15</v>
      </c>
      <c r="L1111" s="761" t="s">
        <v>2206</v>
      </c>
      <c r="M1111" s="762"/>
      <c r="N1111" s="2055">
        <f>'Spis treści'!$D$69/100</f>
        <v>0</v>
      </c>
      <c r="O1111" s="762">
        <v>83112000</v>
      </c>
      <c r="P1111" s="6">
        <v>15</v>
      </c>
    </row>
    <row r="1112" spans="1:16">
      <c r="A1112" s="754" t="s">
        <v>3988</v>
      </c>
      <c r="B1112" s="758">
        <f>VLOOKUP($A1112,'3.2. Druty rdzeniowe wysokostop'!$A$4:$M$208,12,FALSE)</f>
        <v>183.79649999999998</v>
      </c>
      <c r="C1112" s="758">
        <f>VLOOKUP($A1112,'3.2. Druty rdzeniowe wysokostop'!$A$4:$M$208,10,FALSE)</f>
        <v>3289.47</v>
      </c>
      <c r="D1112" s="758">
        <f>VLOOKUP($A1112,'3.2. Druty rdzeniowe wysokostop'!$A$4:$M$208,11,FALSE)</f>
        <v>386.46000000000004</v>
      </c>
      <c r="E1112" s="758">
        <v>183.79649999999998</v>
      </c>
      <c r="F1112" s="758">
        <v>3289.47</v>
      </c>
      <c r="G1112" s="758">
        <v>386.46000000000004</v>
      </c>
      <c r="H1112" s="728" t="s">
        <v>3989</v>
      </c>
      <c r="I1112" s="759">
        <v>226</v>
      </c>
      <c r="J1112" s="728" t="s">
        <v>2875</v>
      </c>
      <c r="K1112" s="760">
        <v>640</v>
      </c>
      <c r="L1112" s="761" t="s">
        <v>4005</v>
      </c>
      <c r="M1112" s="762"/>
      <c r="N1112" s="2055">
        <f>'Spis treści'!$D$69/100</f>
        <v>0</v>
      </c>
      <c r="O1112" s="762">
        <v>83112000</v>
      </c>
      <c r="P1112" s="6">
        <v>20</v>
      </c>
    </row>
    <row r="1113" spans="1:16">
      <c r="A1113" s="754" t="s">
        <v>3451</v>
      </c>
      <c r="B1113" s="758">
        <f>VLOOKUP($A1113,'3.2. Druty rdzeniowe wysokostop'!$A$4:$M$208,12,FALSE)</f>
        <v>204.82233333333335</v>
      </c>
      <c r="C1113" s="758">
        <f>VLOOKUP($A1113,'3.2. Druty rdzeniowe wysokostop'!$A$4:$M$208,10,FALSE)</f>
        <v>2782.49</v>
      </c>
      <c r="D1113" s="758">
        <f>VLOOKUP($A1113,'3.2. Druty rdzeniowe wysokostop'!$A$4:$M$208,11,FALSE)</f>
        <v>289.84500000000003</v>
      </c>
      <c r="E1113" s="758">
        <v>204.82233333333335</v>
      </c>
      <c r="F1113" s="758">
        <v>2782.49</v>
      </c>
      <c r="G1113" s="758">
        <v>289.84500000000003</v>
      </c>
      <c r="H1113" s="728" t="s">
        <v>3994</v>
      </c>
      <c r="I1113" s="759">
        <v>226</v>
      </c>
      <c r="J1113" s="728" t="s">
        <v>2874</v>
      </c>
      <c r="K1113" s="760">
        <v>15</v>
      </c>
      <c r="L1113" s="761" t="s">
        <v>2207</v>
      </c>
      <c r="M1113" s="762"/>
      <c r="N1113" s="2055">
        <f>'Spis treści'!$D$69/100</f>
        <v>0</v>
      </c>
      <c r="O1113" s="762">
        <v>83112000</v>
      </c>
      <c r="P1113" s="6">
        <v>15</v>
      </c>
    </row>
    <row r="1114" spans="1:16">
      <c r="A1114" s="754" t="s">
        <v>3450</v>
      </c>
      <c r="B1114" s="758">
        <f>VLOOKUP($A1114,'3.2. Druty rdzeniowe wysokostop'!$A$4:$M$208,12,FALSE)</f>
        <v>193.35930000000002</v>
      </c>
      <c r="C1114" s="758">
        <f>VLOOKUP($A1114,'3.2. Druty rdzeniowe wysokostop'!$A$4:$M$208,10,FALSE)</f>
        <v>2540.25</v>
      </c>
      <c r="D1114" s="758">
        <f>VLOOKUP($A1114,'3.2. Druty rdzeniowe wysokostop'!$A$4:$M$208,11,FALSE)</f>
        <v>360.1395</v>
      </c>
      <c r="E1114" s="758">
        <v>193.35930000000002</v>
      </c>
      <c r="F1114" s="758">
        <v>2540.25</v>
      </c>
      <c r="G1114" s="758">
        <v>360.1395</v>
      </c>
      <c r="H1114" s="728" t="s">
        <v>3995</v>
      </c>
      <c r="I1114" s="759">
        <v>226</v>
      </c>
      <c r="J1114" s="728" t="s">
        <v>2874</v>
      </c>
      <c r="K1114" s="760">
        <v>15</v>
      </c>
      <c r="L1114" s="761" t="s">
        <v>2208</v>
      </c>
      <c r="M1114" s="762"/>
      <c r="N1114" s="2055">
        <f>'Spis treści'!$D$69/100</f>
        <v>0</v>
      </c>
      <c r="O1114" s="762">
        <v>83112000</v>
      </c>
      <c r="P1114" s="6">
        <v>15</v>
      </c>
    </row>
    <row r="1115" spans="1:16">
      <c r="A1115" s="754" t="s">
        <v>3990</v>
      </c>
      <c r="B1115" s="758">
        <f>VLOOKUP($A1115,'3.2. Druty rdzeniowe wysokostop'!$A$4:$M$208,12,FALSE)</f>
        <v>225.55030000000002</v>
      </c>
      <c r="C1115" s="758">
        <f>VLOOKUP($A1115,'3.2. Druty rdzeniowe wysokostop'!$A$4:$M$208,10,FALSE)</f>
        <v>4030.82</v>
      </c>
      <c r="D1115" s="758">
        <f>VLOOKUP($A1115,'3.2. Druty rdzeniowe wysokostop'!$A$4:$M$208,11,FALSE)</f>
        <v>480.18599999999998</v>
      </c>
      <c r="E1115" s="758">
        <v>225.55030000000002</v>
      </c>
      <c r="F1115" s="758">
        <v>4030.82</v>
      </c>
      <c r="G1115" s="758">
        <v>480.18599999999998</v>
      </c>
      <c r="H1115" s="728" t="s">
        <v>3992</v>
      </c>
      <c r="I1115" s="759">
        <v>226</v>
      </c>
      <c r="J1115" s="728" t="s">
        <v>2874</v>
      </c>
      <c r="K1115" s="760">
        <v>20</v>
      </c>
      <c r="L1115" s="761" t="s">
        <v>4006</v>
      </c>
      <c r="M1115" s="762"/>
      <c r="N1115" s="2055">
        <f>'Spis treści'!$D$69/100</f>
        <v>0</v>
      </c>
      <c r="O1115" s="762">
        <v>83112000</v>
      </c>
      <c r="P1115" s="6">
        <v>20</v>
      </c>
    </row>
    <row r="1116" spans="1:16">
      <c r="A1116" s="754" t="s">
        <v>3984</v>
      </c>
      <c r="B1116" s="758">
        <f>VLOOKUP($A1116,'3.2. Druty rdzeniowe wysokostop'!$A$4:$M$208,12,FALSE)</f>
        <v>243.55083333333332</v>
      </c>
      <c r="C1116" s="758">
        <f>VLOOKUP($A1116,'3.2. Druty rdzeniowe wysokostop'!$A$4:$M$208,10,FALSE)</f>
        <v>3161.06</v>
      </c>
      <c r="D1116" s="758">
        <f>VLOOKUP($A1116,'3.2. Druty rdzeniowe wysokostop'!$A$4:$M$208,11,FALSE)</f>
        <v>492.20249999999999</v>
      </c>
      <c r="E1116" s="758">
        <v>243.55083333333332</v>
      </c>
      <c r="F1116" s="758">
        <v>3161.06</v>
      </c>
      <c r="G1116" s="758">
        <v>492.20249999999999</v>
      </c>
      <c r="H1116" s="728" t="s">
        <v>3996</v>
      </c>
      <c r="I1116" s="759">
        <v>226</v>
      </c>
      <c r="J1116" s="728" t="s">
        <v>2875</v>
      </c>
      <c r="K1116" s="760">
        <v>945</v>
      </c>
      <c r="L1116" s="761" t="s">
        <v>4007</v>
      </c>
      <c r="M1116" s="762"/>
      <c r="N1116" s="2055">
        <f>'Spis treści'!$D$69/100</f>
        <v>0</v>
      </c>
      <c r="O1116" s="762">
        <v>83112000</v>
      </c>
      <c r="P1116" s="6">
        <v>15</v>
      </c>
    </row>
    <row r="1117" spans="1:16">
      <c r="A1117" s="754" t="s">
        <v>3987</v>
      </c>
      <c r="B1117" s="758">
        <f>VLOOKUP($A1117,'3.2. Druty rdzeniowe wysokostop'!$A$4:$M$208,12,FALSE)</f>
        <v>248.79949999999999</v>
      </c>
      <c r="C1117" s="758">
        <f>VLOOKUP($A1117,'3.2. Druty rdzeniowe wysokostop'!$A$4:$M$208,10,FALSE)</f>
        <v>4319.72</v>
      </c>
      <c r="D1117" s="758">
        <f>VLOOKUP($A1117,'3.2. Druty rdzeniowe wysokostop'!$A$4:$M$208,11,FALSE)</f>
        <v>656.27</v>
      </c>
      <c r="E1117" s="758">
        <v>248.79949999999999</v>
      </c>
      <c r="F1117" s="758">
        <v>4319.72</v>
      </c>
      <c r="G1117" s="758">
        <v>656.27</v>
      </c>
      <c r="H1117" s="728" t="s">
        <v>4002</v>
      </c>
      <c r="I1117" s="759">
        <v>226</v>
      </c>
      <c r="J1117" s="728" t="s">
        <v>5080</v>
      </c>
      <c r="K1117" s="760">
        <v>640</v>
      </c>
      <c r="L1117" s="761" t="s">
        <v>4008</v>
      </c>
      <c r="M1117" s="762"/>
      <c r="N1117" s="2055">
        <f>'Spis treści'!$D$69/100</f>
        <v>0</v>
      </c>
      <c r="O1117" s="762">
        <v>83112000</v>
      </c>
      <c r="P1117" s="6">
        <v>20</v>
      </c>
    </row>
    <row r="1118" spans="1:16">
      <c r="A1118" s="754" t="s">
        <v>3453</v>
      </c>
      <c r="B1118" s="758">
        <f>VLOOKUP($A1118,'3.2. Druty rdzeniowe wysokostop'!$A$4:$M$208,12,FALSE)</f>
        <v>192.06996666666666</v>
      </c>
      <c r="C1118" s="758">
        <f>VLOOKUP($A1118,'3.2. Druty rdzeniowe wysokostop'!$A$4:$M$208,10,FALSE)</f>
        <v>2520.91</v>
      </c>
      <c r="D1118" s="758">
        <f>VLOOKUP($A1118,'3.2. Druty rdzeniowe wysokostop'!$A$4:$M$208,11,FALSE)</f>
        <v>360.1395</v>
      </c>
      <c r="E1118" s="758">
        <v>192.06996666666666</v>
      </c>
      <c r="F1118" s="758">
        <v>2520.91</v>
      </c>
      <c r="G1118" s="758">
        <v>360.1395</v>
      </c>
      <c r="H1118" s="728" t="s">
        <v>3997</v>
      </c>
      <c r="I1118" s="759">
        <v>226</v>
      </c>
      <c r="J1118" s="728" t="s">
        <v>2874</v>
      </c>
      <c r="K1118" s="760">
        <v>15</v>
      </c>
      <c r="L1118" s="761" t="s">
        <v>2209</v>
      </c>
      <c r="M1118" s="762"/>
      <c r="N1118" s="2055">
        <f>'Spis treści'!$D$69/100</f>
        <v>0</v>
      </c>
      <c r="O1118" s="762">
        <v>83112000</v>
      </c>
      <c r="P1118" s="6">
        <v>15</v>
      </c>
    </row>
    <row r="1119" spans="1:16">
      <c r="A1119" s="754" t="s">
        <v>3454</v>
      </c>
      <c r="B1119" s="758">
        <f>VLOOKUP($A1119,'3.2. Druty rdzeniowe wysokostop'!$A$4:$M$208,12,FALSE)</f>
        <v>240.87816666666666</v>
      </c>
      <c r="C1119" s="758">
        <f>VLOOKUP($A1119,'3.2. Druty rdzeniowe wysokostop'!$A$4:$M$208,10,FALSE)</f>
        <v>3120.97</v>
      </c>
      <c r="D1119" s="758">
        <f>VLOOKUP($A1119,'3.2. Druty rdzeniowe wysokostop'!$A$4:$M$208,11,FALSE)</f>
        <v>492.20249999999999</v>
      </c>
      <c r="E1119" s="758">
        <v>240.87816666666666</v>
      </c>
      <c r="F1119" s="758">
        <v>3120.97</v>
      </c>
      <c r="G1119" s="758">
        <v>492.20249999999999</v>
      </c>
      <c r="H1119" s="728" t="s">
        <v>3998</v>
      </c>
      <c r="I1119" s="759">
        <v>226</v>
      </c>
      <c r="J1119" s="728" t="s">
        <v>2876</v>
      </c>
      <c r="K1119" s="760">
        <v>15</v>
      </c>
      <c r="L1119" s="761" t="s">
        <v>2210</v>
      </c>
      <c r="M1119" s="762"/>
      <c r="N1119" s="2055">
        <f>'Spis treści'!$D$69/100</f>
        <v>0</v>
      </c>
      <c r="O1119" s="762">
        <v>83112000</v>
      </c>
      <c r="P1119" s="6">
        <v>15</v>
      </c>
    </row>
    <row r="1120" spans="1:16">
      <c r="A1120" s="754" t="s">
        <v>3449</v>
      </c>
      <c r="B1120" s="758">
        <f>VLOOKUP($A1120,'3.2. Druty rdzeniowe wysokostop'!$A$4:$M$208,12,FALSE)</f>
        <v>201.22740000000002</v>
      </c>
      <c r="C1120" s="758">
        <f>VLOOKUP($A1120,'3.2. Druty rdzeniowe wysokostop'!$A$4:$M$208,10,FALSE)</f>
        <v>2578.41</v>
      </c>
      <c r="D1120" s="758">
        <f>VLOOKUP($A1120,'3.2. Druty rdzeniowe wysokostop'!$A$4:$M$208,11,FALSE)</f>
        <v>440.00100000000003</v>
      </c>
      <c r="E1120" s="758">
        <v>201.22740000000002</v>
      </c>
      <c r="F1120" s="758">
        <v>2578.41</v>
      </c>
      <c r="G1120" s="758">
        <v>440.00100000000003</v>
      </c>
      <c r="H1120" s="728" t="s">
        <v>3999</v>
      </c>
      <c r="I1120" s="759">
        <v>226</v>
      </c>
      <c r="J1120" s="728" t="s">
        <v>2874</v>
      </c>
      <c r="K1120" s="760">
        <v>15</v>
      </c>
      <c r="L1120" s="761" t="s">
        <v>2211</v>
      </c>
      <c r="M1120" s="762"/>
      <c r="N1120" s="2055">
        <f>'Spis treści'!$D$69/100</f>
        <v>0</v>
      </c>
      <c r="O1120" s="762">
        <v>83112000</v>
      </c>
      <c r="P1120" s="6">
        <v>15</v>
      </c>
    </row>
    <row r="1121" spans="1:16">
      <c r="A1121" s="754" t="s">
        <v>3986</v>
      </c>
      <c r="B1121" s="758">
        <f>VLOOKUP($A1121,'3.2. Druty rdzeniowe wysokostop'!$A$4:$M$208,12,FALSE)</f>
        <v>232.33789999999999</v>
      </c>
      <c r="C1121" s="758">
        <f>VLOOKUP($A1121,'3.2. Druty rdzeniowe wysokostop'!$A$4:$M$208,10,FALSE)</f>
        <v>4060.09</v>
      </c>
      <c r="D1121" s="758">
        <f>VLOOKUP($A1121,'3.2. Druty rdzeniowe wysokostop'!$A$4:$M$208,11,FALSE)</f>
        <v>586.66800000000001</v>
      </c>
      <c r="E1121" s="758">
        <v>232.33789999999999</v>
      </c>
      <c r="F1121" s="758">
        <v>4060.09</v>
      </c>
      <c r="G1121" s="758">
        <v>586.66800000000001</v>
      </c>
      <c r="H1121" s="728" t="s">
        <v>3991</v>
      </c>
      <c r="I1121" s="759">
        <v>226</v>
      </c>
      <c r="J1121" s="728" t="s">
        <v>2874</v>
      </c>
      <c r="K1121" s="760">
        <v>20</v>
      </c>
      <c r="L1121" s="761" t="s">
        <v>4009</v>
      </c>
      <c r="M1121" s="762"/>
      <c r="N1121" s="2055">
        <f>'Spis treści'!$D$69/100</f>
        <v>0</v>
      </c>
      <c r="O1121" s="762">
        <v>83112000</v>
      </c>
      <c r="P1121" s="6">
        <v>20</v>
      </c>
    </row>
    <row r="1122" spans="1:16">
      <c r="A1122" s="754" t="s">
        <v>3452</v>
      </c>
      <c r="B1122" s="758">
        <f>VLOOKUP($A1122,'3.2. Druty rdzeniowe wysokostop'!$A$4:$M$208,12,FALSE)</f>
        <v>211.07873333333333</v>
      </c>
      <c r="C1122" s="758">
        <f>VLOOKUP($A1122,'3.2. Druty rdzeniowe wysokostop'!$A$4:$M$208,10,FALSE)</f>
        <v>2726.18</v>
      </c>
      <c r="D1122" s="758">
        <f>VLOOKUP($A1122,'3.2. Druty rdzeniowe wysokostop'!$A$4:$M$208,11,FALSE)</f>
        <v>440.00100000000003</v>
      </c>
      <c r="E1122" s="758">
        <v>211.07873333333333</v>
      </c>
      <c r="F1122" s="758">
        <v>2726.18</v>
      </c>
      <c r="G1122" s="758">
        <v>440.00100000000003</v>
      </c>
      <c r="H1122" s="728" t="s">
        <v>4000</v>
      </c>
      <c r="I1122" s="759">
        <v>226</v>
      </c>
      <c r="J1122" s="728" t="s">
        <v>2874</v>
      </c>
      <c r="K1122" s="760">
        <v>15</v>
      </c>
      <c r="L1122" s="761" t="s">
        <v>2212</v>
      </c>
      <c r="M1122" s="762"/>
      <c r="N1122" s="2055">
        <f>'Spis treści'!$D$69/100</f>
        <v>0</v>
      </c>
      <c r="O1122" s="762">
        <v>83112000</v>
      </c>
      <c r="P1122" s="6">
        <v>15</v>
      </c>
    </row>
    <row r="1123" spans="1:16">
      <c r="A1123" s="754" t="s">
        <v>3491</v>
      </c>
      <c r="B1123" s="758">
        <f>VLOOKUP($A1123,'3.2. Druty rdzeniowe wysokostop'!$A$4:$M$208,12,FALSE)</f>
        <v>214.75676666666669</v>
      </c>
      <c r="C1123" s="758">
        <f>VLOOKUP($A1123,'3.2. Druty rdzeniowe wysokostop'!$A$4:$M$208,10,FALSE)</f>
        <v>2806.03</v>
      </c>
      <c r="D1123" s="758">
        <f>VLOOKUP($A1123,'3.2. Druty rdzeniowe wysokostop'!$A$4:$M$208,11,FALSE)</f>
        <v>415.32149999999996</v>
      </c>
      <c r="E1123" s="758">
        <v>214.75676666666669</v>
      </c>
      <c r="F1123" s="758">
        <v>2806.03</v>
      </c>
      <c r="G1123" s="758">
        <v>415.32149999999996</v>
      </c>
      <c r="H1123" s="728" t="s">
        <v>4001</v>
      </c>
      <c r="I1123" s="759">
        <v>226</v>
      </c>
      <c r="J1123" s="728" t="s">
        <v>2874</v>
      </c>
      <c r="K1123" s="760">
        <v>15</v>
      </c>
      <c r="L1123" s="761" t="s">
        <v>3130</v>
      </c>
      <c r="M1123" s="762"/>
      <c r="N1123" s="2055">
        <f>'Spis treści'!$D$69/100</f>
        <v>0</v>
      </c>
      <c r="O1123" s="762">
        <v>83112000</v>
      </c>
      <c r="P1123" s="6">
        <v>15</v>
      </c>
    </row>
    <row r="1124" spans="1:16">
      <c r="A1124" s="754" t="s">
        <v>4004</v>
      </c>
      <c r="B1124" s="758">
        <f>VLOOKUP($A1124,'3.2. Druty rdzeniowe wysokostop'!$A$4:$M$208,12,FALSE)</f>
        <v>225.58359999999999</v>
      </c>
      <c r="C1124" s="758">
        <f>VLOOKUP($A1124,'3.2. Druty rdzeniowe wysokostop'!$A$4:$M$208,10,FALSE)</f>
        <v>3957.91</v>
      </c>
      <c r="D1124" s="758">
        <f>VLOOKUP($A1124,'3.2. Druty rdzeniowe wysokostop'!$A$4:$M$208,11,FALSE)</f>
        <v>553.76199999999994</v>
      </c>
      <c r="E1124" s="758">
        <v>225.58359999999999</v>
      </c>
      <c r="F1124" s="758">
        <v>3957.91</v>
      </c>
      <c r="G1124" s="758">
        <v>553.76199999999994</v>
      </c>
      <c r="H1124" s="728" t="s">
        <v>4003</v>
      </c>
      <c r="I1124" s="759">
        <v>226</v>
      </c>
      <c r="J1124" s="728" t="s">
        <v>2874</v>
      </c>
      <c r="K1124" s="760">
        <v>20</v>
      </c>
      <c r="L1124" s="761" t="s">
        <v>4010</v>
      </c>
      <c r="M1124" s="762"/>
      <c r="N1124" s="2055">
        <f>'Spis treści'!$D$69/100</f>
        <v>0</v>
      </c>
      <c r="O1124" s="762">
        <v>83112000</v>
      </c>
      <c r="P1124" s="6">
        <v>20</v>
      </c>
    </row>
    <row r="1125" spans="1:16">
      <c r="A1125" s="754" t="s">
        <v>4627</v>
      </c>
      <c r="B1125" s="758">
        <f>VLOOKUP($A1125,'3.2. Druty rdzeniowe wysokostop'!$A$4:$M$208,12,FALSE)</f>
        <v>288.9360666666667</v>
      </c>
      <c r="C1125" s="758">
        <f>VLOOKUP($A1125,'3.2. Druty rdzeniowe wysokostop'!$A$4:$M$208,10,FALSE)</f>
        <v>3858.13</v>
      </c>
      <c r="D1125" s="758">
        <f>VLOOKUP($A1125,'3.2. Druty rdzeniowe wysokostop'!$A$4:$M$208,11,FALSE)</f>
        <v>475.911</v>
      </c>
      <c r="E1125" s="758">
        <v>288.9360666666667</v>
      </c>
      <c r="F1125" s="758">
        <v>3858.13</v>
      </c>
      <c r="G1125" s="758">
        <v>475.911</v>
      </c>
      <c r="H1125" s="728" t="s">
        <v>3666</v>
      </c>
      <c r="I1125" s="759">
        <v>226</v>
      </c>
      <c r="J1125" s="728" t="s">
        <v>2874</v>
      </c>
      <c r="K1125" s="760">
        <v>15</v>
      </c>
      <c r="L1125" s="761" t="s">
        <v>4628</v>
      </c>
      <c r="M1125" s="762"/>
      <c r="N1125" s="2055">
        <f>'Spis treści'!$D$69/100</f>
        <v>0</v>
      </c>
      <c r="O1125" s="762">
        <v>83112000</v>
      </c>
      <c r="P1125" s="6">
        <v>15</v>
      </c>
    </row>
    <row r="1126" spans="1:16">
      <c r="A1126" s="754">
        <v>12026600</v>
      </c>
      <c r="B1126" s="758">
        <f>VLOOKUP($A1126,'3.2. Druty rdzeniowe wysokostop'!$A$4:$M$208,12,FALSE)</f>
        <v>900</v>
      </c>
      <c r="C1126" s="758">
        <f>VLOOKUP($A1126,'3.2. Druty rdzeniowe wysokostop'!$A$4:$M$208,10,FALSE)</f>
        <v>4500</v>
      </c>
      <c r="D1126" s="758">
        <f>VLOOKUP($A1126,'3.2. Druty rdzeniowe wysokostop'!$A$4:$M$208,11,FALSE)</f>
        <v>0</v>
      </c>
      <c r="E1126" s="758">
        <v>900</v>
      </c>
      <c r="F1126" s="758">
        <v>4500</v>
      </c>
      <c r="G1126" s="758">
        <v>0</v>
      </c>
      <c r="H1126" s="728" t="s">
        <v>3852</v>
      </c>
      <c r="I1126" s="759">
        <v>226</v>
      </c>
      <c r="J1126" s="728" t="s">
        <v>2875</v>
      </c>
      <c r="K1126" s="760">
        <v>230</v>
      </c>
      <c r="L1126" s="761" t="s">
        <v>3854</v>
      </c>
      <c r="M1126" s="762"/>
      <c r="N1126" s="2055">
        <f>'Spis treści'!$D$69/100</f>
        <v>0</v>
      </c>
      <c r="O1126" s="762">
        <v>83112000</v>
      </c>
      <c r="P1126" s="6">
        <v>5</v>
      </c>
    </row>
    <row r="1127" spans="1:16">
      <c r="A1127" s="754">
        <v>12026800</v>
      </c>
      <c r="B1127" s="758">
        <f>VLOOKUP($A1127,'3.2. Druty rdzeniowe wysokostop'!$A$4:$M$208,12,FALSE)</f>
        <v>900</v>
      </c>
      <c r="C1127" s="758">
        <f>VLOOKUP($A1127,'3.2. Druty rdzeniowe wysokostop'!$A$4:$M$208,10,FALSE)</f>
        <v>13500</v>
      </c>
      <c r="D1127" s="758">
        <f>VLOOKUP($A1127,'3.2. Druty rdzeniowe wysokostop'!$A$4:$M$208,11,FALSE)</f>
        <v>0</v>
      </c>
      <c r="E1127" s="758">
        <v>900</v>
      </c>
      <c r="F1127" s="758">
        <v>13500</v>
      </c>
      <c r="G1127" s="758">
        <v>0</v>
      </c>
      <c r="H1127" s="728" t="s">
        <v>3853</v>
      </c>
      <c r="I1127" s="759">
        <v>226</v>
      </c>
      <c r="J1127" s="728" t="s">
        <v>2875</v>
      </c>
      <c r="K1127" s="760">
        <v>105</v>
      </c>
      <c r="L1127" s="761" t="s">
        <v>3855</v>
      </c>
      <c r="M1127" s="762"/>
      <c r="N1127" s="2055">
        <f>'Spis treści'!$D$69/100</f>
        <v>0</v>
      </c>
      <c r="O1127" s="762">
        <v>83112000</v>
      </c>
      <c r="P1127" s="6">
        <v>15</v>
      </c>
    </row>
    <row r="1128" spans="1:16">
      <c r="A1128" s="754">
        <v>1005100000</v>
      </c>
      <c r="B1128" s="758">
        <f>VLOOKUP($A1128,'7. Topniki'!$A$4:$L$215,7,FALSE)</f>
        <v>51.558777777777763</v>
      </c>
      <c r="C1128" s="758">
        <f>VLOOKUP($A1128,'7. Topniki'!$A$4:$L$215,6,FALSE)</f>
        <v>1031.1755555555553</v>
      </c>
      <c r="D1128" s="758">
        <v>0</v>
      </c>
      <c r="E1128" s="758">
        <v>51.558777777777763</v>
      </c>
      <c r="F1128" s="758">
        <v>1031.1755555555553</v>
      </c>
      <c r="G1128" s="758">
        <v>0</v>
      </c>
      <c r="H1128" s="728" t="s">
        <v>1343</v>
      </c>
      <c r="I1128" s="759">
        <v>227</v>
      </c>
      <c r="J1128" s="728" t="s">
        <v>2876</v>
      </c>
      <c r="K1128" s="760">
        <v>20</v>
      </c>
      <c r="L1128" s="761" t="s">
        <v>1344</v>
      </c>
      <c r="M1128" s="762"/>
      <c r="N1128" s="2055">
        <f>'Spis treści'!$D$69/100</f>
        <v>0</v>
      </c>
      <c r="O1128" s="762">
        <v>38109090</v>
      </c>
      <c r="P1128" s="6">
        <v>20</v>
      </c>
    </row>
    <row r="1129" spans="1:16">
      <c r="A1129" s="754">
        <v>1007000000</v>
      </c>
      <c r="B1129" s="758">
        <f>VLOOKUP($A1129,'7. Topniki'!$A$4:$L$215,7,FALSE)</f>
        <v>85.110977777777777</v>
      </c>
      <c r="C1129" s="758">
        <f>VLOOKUP($A1129,'7. Topniki'!$A$4:$L$215,6,FALSE)</f>
        <v>2127.7744444444443</v>
      </c>
      <c r="D1129" s="758">
        <v>0</v>
      </c>
      <c r="E1129" s="758">
        <v>85.110977777777777</v>
      </c>
      <c r="F1129" s="758">
        <v>2127.7744444444443</v>
      </c>
      <c r="G1129" s="758">
        <v>0</v>
      </c>
      <c r="H1129" s="728" t="s">
        <v>4353</v>
      </c>
      <c r="I1129" s="759">
        <v>227</v>
      </c>
      <c r="J1129" s="728" t="s">
        <v>2876</v>
      </c>
      <c r="K1129" s="760">
        <v>25</v>
      </c>
      <c r="L1129" s="761" t="s">
        <v>4367</v>
      </c>
      <c r="M1129" s="762"/>
      <c r="N1129" s="2055">
        <f>'Spis treści'!$D$69/100</f>
        <v>0</v>
      </c>
      <c r="O1129" s="762">
        <v>38109090</v>
      </c>
      <c r="P1129" s="6">
        <v>25</v>
      </c>
    </row>
    <row r="1130" spans="1:16">
      <c r="A1130" s="754">
        <v>1010000000</v>
      </c>
      <c r="B1130" s="758">
        <f>VLOOKUP($A1130,'7. Topniki'!$A$4:$L$215,7,FALSE)</f>
        <v>38.784177777777778</v>
      </c>
      <c r="C1130" s="758">
        <f>VLOOKUP($A1130,'7. Topniki'!$A$4:$L$215,6,FALSE)</f>
        <v>969.60444444444443</v>
      </c>
      <c r="D1130" s="758">
        <v>0</v>
      </c>
      <c r="E1130" s="758">
        <v>38.784177777777778</v>
      </c>
      <c r="F1130" s="758">
        <v>969.60444444444443</v>
      </c>
      <c r="G1130" s="758">
        <v>0</v>
      </c>
      <c r="H1130" s="728" t="s">
        <v>1345</v>
      </c>
      <c r="I1130" s="759">
        <v>227</v>
      </c>
      <c r="J1130" s="728" t="s">
        <v>2874</v>
      </c>
      <c r="K1130" s="760">
        <v>25</v>
      </c>
      <c r="L1130" s="761" t="s">
        <v>1346</v>
      </c>
      <c r="M1130" s="762"/>
      <c r="N1130" s="2055">
        <f>'Spis treści'!$D$69/100</f>
        <v>0</v>
      </c>
      <c r="O1130" s="762">
        <v>38109090</v>
      </c>
      <c r="P1130" s="6">
        <v>25</v>
      </c>
    </row>
    <row r="1131" spans="1:16">
      <c r="A1131" s="754">
        <v>1011000000</v>
      </c>
      <c r="B1131" s="758">
        <f>VLOOKUP($A1131,'7. Topniki'!$A$4:$L$215,7,FALSE)</f>
        <v>34.54537777777778</v>
      </c>
      <c r="C1131" s="758">
        <f>VLOOKUP($A1131,'7. Topniki'!$A$4:$L$215,6,FALSE)</f>
        <v>863.63444444444451</v>
      </c>
      <c r="D1131" s="758">
        <v>0</v>
      </c>
      <c r="E1131" s="758">
        <v>34.54537777777778</v>
      </c>
      <c r="F1131" s="758">
        <v>863.63444444444451</v>
      </c>
      <c r="G1131" s="758">
        <v>0</v>
      </c>
      <c r="H1131" s="728" t="s">
        <v>4354</v>
      </c>
      <c r="I1131" s="759">
        <v>227</v>
      </c>
      <c r="J1131" s="728" t="s">
        <v>2876</v>
      </c>
      <c r="K1131" s="760">
        <v>25</v>
      </c>
      <c r="L1131" s="761" t="s">
        <v>4368</v>
      </c>
      <c r="M1131" s="762"/>
      <c r="N1131" s="2055">
        <f>'Spis treści'!$D$69/100</f>
        <v>0</v>
      </c>
      <c r="O1131" s="762">
        <v>38109090</v>
      </c>
      <c r="P1131" s="6">
        <v>25</v>
      </c>
    </row>
    <row r="1132" spans="1:16">
      <c r="A1132" s="754">
        <v>1014000000</v>
      </c>
      <c r="B1132" s="758">
        <f>VLOOKUP($A1132,'7. Topniki'!$A$4:$L$215,7,FALSE)</f>
        <v>36.214977777777776</v>
      </c>
      <c r="C1132" s="758">
        <f>VLOOKUP($A1132,'7. Topniki'!$A$4:$L$215,6,FALSE)</f>
        <v>905.37444444444441</v>
      </c>
      <c r="D1132" s="758">
        <v>0</v>
      </c>
      <c r="E1132" s="758">
        <v>36.214977777777776</v>
      </c>
      <c r="F1132" s="758">
        <v>905.37444444444441</v>
      </c>
      <c r="G1132" s="758">
        <v>0</v>
      </c>
      <c r="H1132" s="728" t="s">
        <v>4355</v>
      </c>
      <c r="I1132" s="759">
        <v>227</v>
      </c>
      <c r="J1132" s="728" t="s">
        <v>2876</v>
      </c>
      <c r="K1132" s="760">
        <v>25</v>
      </c>
      <c r="L1132" s="761" t="s">
        <v>4369</v>
      </c>
      <c r="M1132" s="762"/>
      <c r="N1132" s="2055">
        <f>'Spis treści'!$D$69/100</f>
        <v>0</v>
      </c>
      <c r="O1132" s="762">
        <v>38109090</v>
      </c>
      <c r="P1132" s="6">
        <v>25</v>
      </c>
    </row>
    <row r="1133" spans="1:16">
      <c r="A1133" s="754">
        <v>1016000000</v>
      </c>
      <c r="B1133" s="758">
        <f>VLOOKUP($A1133,'7. Topniki'!$A$4:$L$215,7,FALSE)</f>
        <v>44.129377777777769</v>
      </c>
      <c r="C1133" s="758">
        <f>VLOOKUP($A1133,'7. Topniki'!$A$4:$L$215,6,FALSE)</f>
        <v>1103.2344444444443</v>
      </c>
      <c r="D1133" s="758">
        <v>0</v>
      </c>
      <c r="E1133" s="758">
        <v>44.129377777777769</v>
      </c>
      <c r="F1133" s="758">
        <v>1103.2344444444443</v>
      </c>
      <c r="G1133" s="758">
        <v>0</v>
      </c>
      <c r="H1133" s="728" t="s">
        <v>1347</v>
      </c>
      <c r="I1133" s="759">
        <v>227</v>
      </c>
      <c r="J1133" s="728" t="s">
        <v>2874</v>
      </c>
      <c r="K1133" s="760">
        <v>25</v>
      </c>
      <c r="L1133" s="761" t="s">
        <v>2893</v>
      </c>
      <c r="M1133" s="762"/>
      <c r="N1133" s="2055">
        <f>'Spis treści'!$D$69/100</f>
        <v>0</v>
      </c>
      <c r="O1133" s="762">
        <v>38109090</v>
      </c>
      <c r="P1133" s="6">
        <v>25</v>
      </c>
    </row>
    <row r="1134" spans="1:16">
      <c r="A1134" s="754">
        <v>1033000000</v>
      </c>
      <c r="B1134" s="758">
        <f>VLOOKUP($A1134,'7. Topniki'!$A$4:$L$215,7,FALSE)</f>
        <v>30.083777777777776</v>
      </c>
      <c r="C1134" s="758">
        <f>VLOOKUP($A1134,'7. Topniki'!$A$4:$L$215,6,FALSE)</f>
        <v>752.09444444444443</v>
      </c>
      <c r="D1134" s="758">
        <v>0</v>
      </c>
      <c r="E1134" s="758">
        <v>30.083777777777776</v>
      </c>
      <c r="F1134" s="758">
        <v>752.09444444444443</v>
      </c>
      <c r="G1134" s="758">
        <v>0</v>
      </c>
      <c r="H1134" s="728" t="s">
        <v>4370</v>
      </c>
      <c r="I1134" s="759">
        <v>227</v>
      </c>
      <c r="J1134" s="728" t="s">
        <v>2874</v>
      </c>
      <c r="K1134" s="760">
        <v>25</v>
      </c>
      <c r="L1134" s="761" t="s">
        <v>4371</v>
      </c>
      <c r="M1134" s="831"/>
      <c r="N1134" s="2055">
        <f>'Spis treści'!$D$69/100</f>
        <v>0</v>
      </c>
      <c r="O1134" s="2053">
        <v>38109090</v>
      </c>
      <c r="P1134" s="6">
        <v>25</v>
      </c>
    </row>
    <row r="1135" spans="1:16">
      <c r="A1135" s="754">
        <v>1090000000</v>
      </c>
      <c r="B1135" s="758">
        <f>VLOOKUP($A1135,'7. Topniki'!$A$4:$L$215,7,FALSE)</f>
        <v>51.110977777777777</v>
      </c>
      <c r="C1135" s="758">
        <f>VLOOKUP($A1135,'7. Topniki'!$A$4:$L$215,6,FALSE)</f>
        <v>1277.7744444444445</v>
      </c>
      <c r="D1135" s="758">
        <v>0</v>
      </c>
      <c r="E1135" s="758">
        <v>51.110977777777777</v>
      </c>
      <c r="F1135" s="758">
        <v>1277.7744444444445</v>
      </c>
      <c r="G1135" s="758">
        <v>0</v>
      </c>
      <c r="H1135" s="728" t="s">
        <v>4097</v>
      </c>
      <c r="I1135" s="759">
        <v>227</v>
      </c>
      <c r="J1135" s="728" t="s">
        <v>2874</v>
      </c>
      <c r="K1135" s="760">
        <v>25</v>
      </c>
      <c r="L1135" s="761" t="s">
        <v>4098</v>
      </c>
      <c r="M1135" s="762"/>
      <c r="N1135" s="2055">
        <f>'Spis treści'!$D$69/100</f>
        <v>0</v>
      </c>
      <c r="O1135" s="762">
        <v>38109090</v>
      </c>
      <c r="P1135" s="6">
        <v>25</v>
      </c>
    </row>
    <row r="1136" spans="1:16">
      <c r="A1136" s="754">
        <v>1092000000</v>
      </c>
      <c r="B1136" s="758">
        <f>VLOOKUP($A1136,'7. Topniki'!$A$4:$L$215,7,FALSE)</f>
        <v>39.672577777777775</v>
      </c>
      <c r="C1136" s="758">
        <f>VLOOKUP($A1136,'7. Topniki'!$A$4:$L$215,6,FALSE)</f>
        <v>991.81444444444446</v>
      </c>
      <c r="D1136" s="758">
        <v>0</v>
      </c>
      <c r="E1136" s="758">
        <v>39.672577777777775</v>
      </c>
      <c r="F1136" s="758">
        <v>991.81444444444446</v>
      </c>
      <c r="G1136" s="758">
        <v>0</v>
      </c>
      <c r="H1136" s="728" t="s">
        <v>1356</v>
      </c>
      <c r="I1136" s="759">
        <v>227</v>
      </c>
      <c r="J1136" s="728" t="s">
        <v>2874</v>
      </c>
      <c r="K1136" s="760">
        <v>25</v>
      </c>
      <c r="L1136" s="761" t="s">
        <v>1357</v>
      </c>
      <c r="M1136" s="762"/>
      <c r="N1136" s="2055">
        <f>'Spis treści'!$D$69/100</f>
        <v>0</v>
      </c>
      <c r="O1136" s="762">
        <v>38109090</v>
      </c>
      <c r="P1136" s="6">
        <v>25</v>
      </c>
    </row>
    <row r="1137" spans="1:16">
      <c r="A1137" s="754">
        <v>1093100000</v>
      </c>
      <c r="B1137" s="758">
        <f>VLOOKUP($A1137,'7. Topniki'!$A$4:$L$215,7,FALSE)</f>
        <v>42.606277777777777</v>
      </c>
      <c r="C1137" s="758">
        <f>VLOOKUP($A1137,'7. Topniki'!$A$4:$L$215,6,FALSE)</f>
        <v>852.12555555555559</v>
      </c>
      <c r="D1137" s="758">
        <v>0</v>
      </c>
      <c r="E1137" s="758">
        <v>42.606277777777777</v>
      </c>
      <c r="F1137" s="758">
        <v>852.12555555555559</v>
      </c>
      <c r="G1137" s="758">
        <v>0</v>
      </c>
      <c r="H1137" s="728" t="s">
        <v>1358</v>
      </c>
      <c r="I1137" s="759">
        <v>227</v>
      </c>
      <c r="J1137" s="728" t="s">
        <v>2874</v>
      </c>
      <c r="K1137" s="760">
        <v>20</v>
      </c>
      <c r="L1137" s="761" t="s">
        <v>1359</v>
      </c>
      <c r="M1137" s="762"/>
      <c r="N1137" s="2055">
        <f>'Spis treści'!$D$69/100</f>
        <v>0</v>
      </c>
      <c r="O1137" s="762">
        <v>38109090</v>
      </c>
      <c r="P1137" s="6">
        <v>20</v>
      </c>
    </row>
    <row r="1138" spans="1:16">
      <c r="A1138" s="754">
        <v>1094000000</v>
      </c>
      <c r="B1138" s="758">
        <f>VLOOKUP($A1138,'7. Topniki'!$A$4:$L$215,7,FALSE)</f>
        <v>40.602577777777782</v>
      </c>
      <c r="C1138" s="758">
        <f>VLOOKUP($A1138,'7. Topniki'!$A$4:$L$215,6,FALSE)</f>
        <v>1015.0644444444445</v>
      </c>
      <c r="D1138" s="758">
        <v>0</v>
      </c>
      <c r="E1138" s="758">
        <v>40.602577777777782</v>
      </c>
      <c r="F1138" s="758">
        <v>1015.0644444444445</v>
      </c>
      <c r="G1138" s="758">
        <v>0</v>
      </c>
      <c r="H1138" s="728" t="s">
        <v>3041</v>
      </c>
      <c r="I1138" s="759">
        <v>227</v>
      </c>
      <c r="J1138" s="728" t="s">
        <v>2874</v>
      </c>
      <c r="K1138" s="760">
        <v>25</v>
      </c>
      <c r="L1138" s="761" t="s">
        <v>3042</v>
      </c>
      <c r="M1138" s="762"/>
      <c r="N1138" s="2055">
        <f>'Spis treści'!$D$69/100</f>
        <v>0</v>
      </c>
      <c r="O1138" s="762">
        <v>38109090</v>
      </c>
      <c r="P1138" s="6">
        <v>25</v>
      </c>
    </row>
    <row r="1139" spans="1:16">
      <c r="A1139" s="754">
        <v>1096000000</v>
      </c>
      <c r="B1139" s="758">
        <f>VLOOKUP($A1139,'7. Topniki'!$A$4:$L$215,7,FALSE)</f>
        <v>40.710977777777778</v>
      </c>
      <c r="C1139" s="758">
        <f>VLOOKUP($A1139,'7. Topniki'!$A$4:$L$215,6,FALSE)</f>
        <v>1017.7744444444445</v>
      </c>
      <c r="D1139" s="758">
        <v>0</v>
      </c>
      <c r="E1139" s="758">
        <v>40.710977777777778</v>
      </c>
      <c r="F1139" s="758">
        <v>1017.7744444444445</v>
      </c>
      <c r="G1139" s="758">
        <v>0</v>
      </c>
      <c r="H1139" s="728" t="s">
        <v>1360</v>
      </c>
      <c r="I1139" s="759">
        <v>227</v>
      </c>
      <c r="J1139" s="728" t="s">
        <v>2874</v>
      </c>
      <c r="K1139" s="760">
        <v>25</v>
      </c>
      <c r="L1139" s="761" t="s">
        <v>1361</v>
      </c>
      <c r="M1139" s="762"/>
      <c r="N1139" s="2055">
        <f>'Spis treści'!$D$69/100</f>
        <v>0</v>
      </c>
      <c r="O1139" s="762">
        <v>38109090</v>
      </c>
      <c r="P1139" s="6">
        <v>25</v>
      </c>
    </row>
    <row r="1140" spans="1:16">
      <c r="A1140" s="754" t="s">
        <v>204</v>
      </c>
      <c r="B1140" s="758">
        <f>VLOOKUP($A1140,'7. Topniki'!$A$4:$L$215,7,FALSE)</f>
        <v>27.490177777777777</v>
      </c>
      <c r="C1140" s="758">
        <f>VLOOKUP($A1140,'7. Topniki'!$A$4:$L$215,6,FALSE)</f>
        <v>687.2544444444444</v>
      </c>
      <c r="D1140" s="758">
        <v>0</v>
      </c>
      <c r="E1140" s="758">
        <v>27.490177777777777</v>
      </c>
      <c r="F1140" s="758">
        <v>687.2544444444444</v>
      </c>
      <c r="G1140" s="758">
        <v>0</v>
      </c>
      <c r="H1140" s="728" t="s">
        <v>1837</v>
      </c>
      <c r="I1140" s="759">
        <v>227</v>
      </c>
      <c r="J1140" s="728" t="s">
        <v>2874</v>
      </c>
      <c r="K1140" s="760">
        <v>25</v>
      </c>
      <c r="L1140" s="761" t="s">
        <v>1838</v>
      </c>
      <c r="M1140" s="762"/>
      <c r="N1140" s="2055">
        <f>'Spis treści'!$D$69/100</f>
        <v>0</v>
      </c>
      <c r="O1140" s="762">
        <v>38109090</v>
      </c>
      <c r="P1140" s="6">
        <v>25</v>
      </c>
    </row>
    <row r="1141" spans="1:16">
      <c r="A1141" s="754">
        <v>1099000000</v>
      </c>
      <c r="B1141" s="758">
        <f>VLOOKUP($A1141,'7. Topniki'!$A$4:$L$215,7,FALSE)</f>
        <v>44.574577777777783</v>
      </c>
      <c r="C1141" s="758">
        <f>VLOOKUP($A1141,'7. Topniki'!$A$4:$L$215,6,FALSE)</f>
        <v>1114.3644444444446</v>
      </c>
      <c r="D1141" s="758">
        <v>0</v>
      </c>
      <c r="E1141" s="758">
        <v>44.574577777777783</v>
      </c>
      <c r="F1141" s="758">
        <v>1114.3644444444446</v>
      </c>
      <c r="G1141" s="758">
        <v>0</v>
      </c>
      <c r="H1141" s="728" t="s">
        <v>4992</v>
      </c>
      <c r="I1141" s="759">
        <v>227</v>
      </c>
      <c r="J1141" s="728" t="s">
        <v>2874</v>
      </c>
      <c r="K1141" s="760">
        <v>25</v>
      </c>
      <c r="L1141" s="761" t="s">
        <v>4993</v>
      </c>
      <c r="M1141" s="762"/>
      <c r="N1141" s="2055">
        <f>'Spis treści'!$D$69/100</f>
        <v>0</v>
      </c>
      <c r="O1141" s="762">
        <v>38109090</v>
      </c>
      <c r="P1141" s="6">
        <v>25</v>
      </c>
    </row>
    <row r="1142" spans="1:16">
      <c r="A1142" s="754" t="s">
        <v>3467</v>
      </c>
      <c r="B1142" s="758">
        <f>VLOOKUP($A1142,'8. Pręty do spawania gazowego'!$A$4:$M$200,11,FALSE)</f>
        <v>31.082000000000004</v>
      </c>
      <c r="C1142" s="758">
        <f>VLOOKUP($A1142,'8. Pręty do spawania gazowego'!$A$4:$M$200,10,FALSE)</f>
        <v>155.41000000000003</v>
      </c>
      <c r="D1142" s="758">
        <v>0</v>
      </c>
      <c r="E1142" s="758">
        <v>31.082000000000004</v>
      </c>
      <c r="F1142" s="758">
        <v>155.41000000000003</v>
      </c>
      <c r="G1142" s="758">
        <v>0</v>
      </c>
      <c r="H1142" s="728" t="s">
        <v>3468</v>
      </c>
      <c r="I1142" s="759">
        <v>230</v>
      </c>
      <c r="J1142" s="728" t="s">
        <v>2874</v>
      </c>
      <c r="K1142" s="760">
        <v>5</v>
      </c>
      <c r="L1142" s="761" t="s">
        <v>3469</v>
      </c>
      <c r="M1142" s="762"/>
      <c r="N1142" s="2055">
        <f>'Spis treści'!$D$69/100</f>
        <v>0</v>
      </c>
      <c r="O1142" s="762">
        <v>72155019</v>
      </c>
      <c r="P1142" s="6">
        <v>5</v>
      </c>
    </row>
    <row r="1143" spans="1:16">
      <c r="A1143" s="754" t="s">
        <v>541</v>
      </c>
      <c r="B1143" s="758">
        <f>VLOOKUP($A1143,'8. Pręty do spawania gazowego'!$A$4:$M$200,11,FALSE)</f>
        <v>30.032000000000004</v>
      </c>
      <c r="C1143" s="758">
        <f>VLOOKUP($A1143,'8. Pręty do spawania gazowego'!$A$4:$M$200,10,FALSE)</f>
        <v>150.16000000000003</v>
      </c>
      <c r="D1143" s="758">
        <v>0</v>
      </c>
      <c r="E1143" s="758">
        <v>30.032000000000004</v>
      </c>
      <c r="F1143" s="758">
        <v>150.16000000000003</v>
      </c>
      <c r="G1143" s="758">
        <v>0</v>
      </c>
      <c r="H1143" s="728" t="s">
        <v>2470</v>
      </c>
      <c r="I1143" s="759">
        <v>230</v>
      </c>
      <c r="J1143" s="728" t="s">
        <v>2874</v>
      </c>
      <c r="K1143" s="760">
        <v>5</v>
      </c>
      <c r="L1143" s="761" t="s">
        <v>2471</v>
      </c>
      <c r="M1143" s="762"/>
      <c r="N1143" s="2055">
        <f>'Spis treści'!$D$69/100</f>
        <v>0</v>
      </c>
      <c r="O1143" s="762">
        <v>72155019</v>
      </c>
      <c r="P1143" s="6">
        <v>5</v>
      </c>
    </row>
    <row r="1144" spans="1:16">
      <c r="A1144" s="754" t="s">
        <v>542</v>
      </c>
      <c r="B1144" s="758">
        <f>VLOOKUP($A1144,'8. Pręty do spawania gazowego'!$A$4:$M$200,11,FALSE)</f>
        <v>28.660000000000004</v>
      </c>
      <c r="C1144" s="758">
        <f>VLOOKUP($A1144,'8. Pręty do spawania gazowego'!$A$4:$M$200,10,FALSE)</f>
        <v>143.30000000000001</v>
      </c>
      <c r="D1144" s="758">
        <v>0</v>
      </c>
      <c r="E1144" s="758">
        <v>28.660000000000004</v>
      </c>
      <c r="F1144" s="758">
        <v>143.30000000000001</v>
      </c>
      <c r="G1144" s="758">
        <v>0</v>
      </c>
      <c r="H1144" s="728" t="s">
        <v>2472</v>
      </c>
      <c r="I1144" s="759">
        <v>230</v>
      </c>
      <c r="J1144" s="728" t="s">
        <v>2874</v>
      </c>
      <c r="K1144" s="760">
        <v>5</v>
      </c>
      <c r="L1144" s="761" t="s">
        <v>2473</v>
      </c>
      <c r="M1144" s="762"/>
      <c r="N1144" s="2055">
        <f>'Spis treści'!$D$69/100</f>
        <v>0</v>
      </c>
      <c r="O1144" s="762">
        <v>72155019</v>
      </c>
      <c r="P1144" s="6">
        <v>5</v>
      </c>
    </row>
    <row r="1145" spans="1:16">
      <c r="A1145" s="754" t="s">
        <v>543</v>
      </c>
      <c r="B1145" s="758">
        <f>VLOOKUP($A1145,'8. Pręty do spawania gazowego'!$A$4:$M$200,11,FALSE)</f>
        <v>27.544</v>
      </c>
      <c r="C1145" s="758">
        <f>VLOOKUP($A1145,'8. Pręty do spawania gazowego'!$A$4:$M$200,10,FALSE)</f>
        <v>137.72</v>
      </c>
      <c r="D1145" s="758">
        <v>0</v>
      </c>
      <c r="E1145" s="758">
        <v>27.544</v>
      </c>
      <c r="F1145" s="758">
        <v>137.72</v>
      </c>
      <c r="G1145" s="758">
        <v>0</v>
      </c>
      <c r="H1145" s="728" t="s">
        <v>2474</v>
      </c>
      <c r="I1145" s="759">
        <v>230</v>
      </c>
      <c r="J1145" s="728" t="s">
        <v>2874</v>
      </c>
      <c r="K1145" s="760">
        <v>5</v>
      </c>
      <c r="L1145" s="761" t="s">
        <v>2475</v>
      </c>
      <c r="M1145" s="762"/>
      <c r="N1145" s="2055">
        <f>'Spis treści'!$D$69/100</f>
        <v>0</v>
      </c>
      <c r="O1145" s="762">
        <v>72155019</v>
      </c>
      <c r="P1145" s="6">
        <v>5</v>
      </c>
    </row>
    <row r="1146" spans="1:16">
      <c r="A1146" s="754" t="s">
        <v>933</v>
      </c>
      <c r="B1146" s="758">
        <f>VLOOKUP($A1146,'8. Pręty do spawania gazowego'!$A$4:$M$200,11,FALSE)</f>
        <v>27.270000000000003</v>
      </c>
      <c r="C1146" s="758">
        <f>VLOOKUP($A1146,'8. Pręty do spawania gazowego'!$A$4:$M$200,10,FALSE)</f>
        <v>136.35000000000002</v>
      </c>
      <c r="D1146" s="758">
        <v>0</v>
      </c>
      <c r="E1146" s="758">
        <v>27.270000000000003</v>
      </c>
      <c r="F1146" s="758">
        <v>136.35000000000002</v>
      </c>
      <c r="G1146" s="758">
        <v>0</v>
      </c>
      <c r="H1146" s="728" t="s">
        <v>2476</v>
      </c>
      <c r="I1146" s="759">
        <v>230</v>
      </c>
      <c r="J1146" s="728" t="s">
        <v>2874</v>
      </c>
      <c r="K1146" s="760">
        <v>5</v>
      </c>
      <c r="L1146" s="761" t="s">
        <v>2477</v>
      </c>
      <c r="M1146" s="762"/>
      <c r="N1146" s="2055">
        <f>'Spis treści'!$D$69/100</f>
        <v>0</v>
      </c>
      <c r="O1146" s="762">
        <v>72155019</v>
      </c>
      <c r="P1146" s="6">
        <v>5</v>
      </c>
    </row>
    <row r="1147" spans="1:16">
      <c r="A1147" s="754">
        <v>11259600</v>
      </c>
      <c r="B1147" s="758">
        <f>VLOOKUP($A1147,'11. STOODY'!$A$4:$M$228,9,FALSE)</f>
        <v>914.41304347826099</v>
      </c>
      <c r="C1147" s="758">
        <f>VLOOKUP($A1147,'11. STOODY'!$A$4:$M$228,8,FALSE)</f>
        <v>2103.15</v>
      </c>
      <c r="D1147" s="758">
        <v>0</v>
      </c>
      <c r="E1147" s="758">
        <v>914.41304347826099</v>
      </c>
      <c r="F1147" s="758">
        <v>2103.15</v>
      </c>
      <c r="G1147" s="758">
        <v>0</v>
      </c>
      <c r="H1147" s="728" t="s">
        <v>3582</v>
      </c>
      <c r="I1147" s="759">
        <v>238</v>
      </c>
      <c r="J1147" s="728" t="s">
        <v>2875</v>
      </c>
      <c r="K1147" s="760">
        <v>2.2999999999999998</v>
      </c>
      <c r="L1147" s="761" t="s">
        <v>3601</v>
      </c>
      <c r="M1147" s="762"/>
      <c r="N1147" s="2055">
        <f>'Spis treści'!$D$69/100</f>
        <v>0</v>
      </c>
      <c r="O1147" s="762">
        <v>81059000</v>
      </c>
      <c r="P1147" s="6">
        <v>2.2999999999999998</v>
      </c>
    </row>
    <row r="1148" spans="1:16">
      <c r="A1148" s="754">
        <v>11347200</v>
      </c>
      <c r="B1148" s="758">
        <f>VLOOKUP($A1148,'11. STOODY'!$A$4:$M$228,9,FALSE)</f>
        <v>947.82608695652186</v>
      </c>
      <c r="C1148" s="758">
        <f>VLOOKUP($A1148,'11. STOODY'!$A$4:$M$228,8,FALSE)</f>
        <v>2180</v>
      </c>
      <c r="D1148" s="758">
        <v>0</v>
      </c>
      <c r="E1148" s="758">
        <v>947.82608695652186</v>
      </c>
      <c r="F1148" s="758">
        <v>2180</v>
      </c>
      <c r="G1148" s="758">
        <v>0</v>
      </c>
      <c r="H1148" s="728" t="s">
        <v>3583</v>
      </c>
      <c r="I1148" s="759">
        <v>238</v>
      </c>
      <c r="J1148" s="728" t="s">
        <v>2875</v>
      </c>
      <c r="K1148" s="760">
        <v>2.2999999999999998</v>
      </c>
      <c r="L1148" s="761" t="s">
        <v>3602</v>
      </c>
      <c r="M1148" s="762"/>
      <c r="N1148" s="2055">
        <f>'Spis treści'!$D$69/100</f>
        <v>0</v>
      </c>
      <c r="O1148" s="762">
        <v>81059000</v>
      </c>
      <c r="P1148" s="6">
        <v>2.2999999999999998</v>
      </c>
    </row>
    <row r="1149" spans="1:16">
      <c r="A1149" s="754">
        <v>11361100</v>
      </c>
      <c r="B1149" s="758">
        <f>VLOOKUP($A1149,'11. STOODY'!$A$4:$M$228,9,FALSE)</f>
        <v>1147.8260869565217</v>
      </c>
      <c r="C1149" s="758">
        <f>VLOOKUP($A1149,'11. STOODY'!$A$4:$M$228,8,FALSE)</f>
        <v>2640</v>
      </c>
      <c r="D1149" s="758">
        <v>0</v>
      </c>
      <c r="E1149" s="758">
        <v>1147.8260869565217</v>
      </c>
      <c r="F1149" s="758">
        <v>2640</v>
      </c>
      <c r="G1149" s="758">
        <v>0</v>
      </c>
      <c r="H1149" s="728" t="s">
        <v>3584</v>
      </c>
      <c r="I1149" s="759">
        <v>238</v>
      </c>
      <c r="J1149" s="728" t="s">
        <v>2874</v>
      </c>
      <c r="K1149" s="760">
        <v>2.2999999999999998</v>
      </c>
      <c r="L1149" s="761" t="s">
        <v>3603</v>
      </c>
      <c r="M1149" s="762"/>
      <c r="N1149" s="2055">
        <f>'Spis treści'!$D$69/100</f>
        <v>0</v>
      </c>
      <c r="O1149" s="762">
        <v>81059000</v>
      </c>
      <c r="P1149" s="6">
        <v>2.2999999999999998</v>
      </c>
    </row>
    <row r="1150" spans="1:16">
      <c r="A1150" s="1353">
        <v>812101105125</v>
      </c>
      <c r="B1150" s="758">
        <f>VLOOKUP($A1150,'11. STOODY'!$A$4:$M$228,9,FALSE)</f>
        <v>1365.217391304348</v>
      </c>
      <c r="C1150" s="758">
        <f>VLOOKUP($A1150,'11. STOODY'!$A$4:$M$228,8,FALSE)</f>
        <v>3140</v>
      </c>
      <c r="D1150" s="758">
        <v>0</v>
      </c>
      <c r="E1150" s="758">
        <v>1365.217391304348</v>
      </c>
      <c r="F1150" s="758">
        <v>3140</v>
      </c>
      <c r="G1150" s="758">
        <v>0</v>
      </c>
      <c r="H1150" s="728" t="s">
        <v>3585</v>
      </c>
      <c r="I1150" s="759">
        <v>238</v>
      </c>
      <c r="J1150" s="728" t="s">
        <v>2875</v>
      </c>
      <c r="K1150" s="760">
        <v>2.2999999999999998</v>
      </c>
      <c r="L1150" s="761" t="s">
        <v>3610</v>
      </c>
      <c r="M1150" s="762"/>
      <c r="N1150" s="2055">
        <f>'Spis treści'!$D$69/100</f>
        <v>0</v>
      </c>
      <c r="O1150" s="762">
        <v>81059000</v>
      </c>
      <c r="P1150" s="6">
        <v>2.2999999999999998</v>
      </c>
    </row>
    <row r="1151" spans="1:16">
      <c r="A1151" s="1353">
        <v>11423800</v>
      </c>
      <c r="B1151" s="758">
        <f>VLOOKUP($A1151,'11. STOODY'!$A$4:$M$228,9,FALSE)</f>
        <v>86.039999999999992</v>
      </c>
      <c r="C1151" s="758">
        <f>VLOOKUP($A1151,'11. STOODY'!$A$4:$M$228,8,FALSE)</f>
        <v>1290.5999999999999</v>
      </c>
      <c r="D1151" s="758">
        <v>0</v>
      </c>
      <c r="E1151" s="758">
        <v>86.039999999999992</v>
      </c>
      <c r="F1151" s="758">
        <v>1290.5999999999999</v>
      </c>
      <c r="G1151" s="758">
        <v>0</v>
      </c>
      <c r="H1151" s="728" t="s">
        <v>4339</v>
      </c>
      <c r="I1151" s="759">
        <v>229</v>
      </c>
      <c r="J1151" s="728" t="s">
        <v>2875</v>
      </c>
      <c r="K1151" s="760">
        <v>15</v>
      </c>
      <c r="L1151" s="761" t="s">
        <v>4343</v>
      </c>
      <c r="M1151" s="762"/>
      <c r="N1151" s="2055">
        <f>'Spis treści'!$D$69/100</f>
        <v>0</v>
      </c>
      <c r="O1151" s="762">
        <v>83112000</v>
      </c>
      <c r="P1151" s="6">
        <v>15</v>
      </c>
    </row>
    <row r="1152" spans="1:16">
      <c r="A1152" s="1353">
        <v>11304900</v>
      </c>
      <c r="B1152" s="758">
        <f>VLOOKUP($A1152,'11. STOODY'!$A$4:$M$228,9,FALSE)</f>
        <v>80</v>
      </c>
      <c r="C1152" s="758">
        <f>VLOOKUP($A1152,'11. STOODY'!$A$4:$M$228,8,FALSE)</f>
        <v>1200</v>
      </c>
      <c r="D1152" s="758">
        <v>0</v>
      </c>
      <c r="E1152" s="758">
        <v>80</v>
      </c>
      <c r="F1152" s="758">
        <v>1200</v>
      </c>
      <c r="G1152" s="758">
        <v>0</v>
      </c>
      <c r="H1152" s="728" t="s">
        <v>4326</v>
      </c>
      <c r="I1152" s="762">
        <v>229</v>
      </c>
      <c r="J1152" s="728" t="s">
        <v>2875</v>
      </c>
      <c r="K1152" s="760">
        <v>15</v>
      </c>
      <c r="L1152" s="759">
        <v>607872006460</v>
      </c>
      <c r="M1152" s="762"/>
      <c r="N1152" s="2055">
        <f>'Spis treści'!$D$69/100</f>
        <v>0</v>
      </c>
      <c r="O1152" s="762">
        <v>83112000</v>
      </c>
      <c r="P1152" s="6">
        <v>15</v>
      </c>
    </row>
    <row r="1153" spans="1:16">
      <c r="A1153" s="1353">
        <v>11423600</v>
      </c>
      <c r="B1153" s="758">
        <f>VLOOKUP($A1153,'11. STOODY'!$A$4:$M$228,9,FALSE)</f>
        <v>79.373333333333321</v>
      </c>
      <c r="C1153" s="758">
        <f>VLOOKUP($A1153,'11. STOODY'!$A$4:$M$228,8,FALSE)</f>
        <v>1190.5999999999999</v>
      </c>
      <c r="D1153" s="758">
        <v>0</v>
      </c>
      <c r="E1153" s="758">
        <v>79.373333333333321</v>
      </c>
      <c r="F1153" s="758">
        <v>1190.5999999999999</v>
      </c>
      <c r="G1153" s="758">
        <v>0</v>
      </c>
      <c r="H1153" s="728" t="s">
        <v>4344</v>
      </c>
      <c r="I1153" s="759">
        <v>229</v>
      </c>
      <c r="J1153" s="728" t="s">
        <v>2875</v>
      </c>
      <c r="K1153" s="760">
        <v>15</v>
      </c>
      <c r="L1153" s="759">
        <v>607872008839</v>
      </c>
      <c r="M1153" s="762"/>
      <c r="N1153" s="2055">
        <f>'Spis treści'!$D$69/100</f>
        <v>0</v>
      </c>
      <c r="O1153" s="762">
        <v>83112000</v>
      </c>
      <c r="P1153" s="6">
        <v>15</v>
      </c>
    </row>
    <row r="1154" spans="1:16">
      <c r="A1154" s="1353">
        <v>11446700</v>
      </c>
      <c r="B1154" s="758">
        <f>VLOOKUP($A1154,'11. STOODY'!$A$4:$M$228,9,FALSE)</f>
        <v>99.218000000000004</v>
      </c>
      <c r="C1154" s="758">
        <f>VLOOKUP($A1154,'11. STOODY'!$A$4:$M$228,8,FALSE)</f>
        <v>1488.27</v>
      </c>
      <c r="D1154" s="758">
        <v>0</v>
      </c>
      <c r="E1154" s="758">
        <v>99.218000000000004</v>
      </c>
      <c r="F1154" s="758">
        <v>1488.27</v>
      </c>
      <c r="G1154" s="758">
        <v>0</v>
      </c>
      <c r="H1154" s="728" t="s">
        <v>4560</v>
      </c>
      <c r="I1154" s="759">
        <v>229</v>
      </c>
      <c r="J1154" s="728" t="s">
        <v>2875</v>
      </c>
      <c r="K1154" s="760">
        <v>15</v>
      </c>
      <c r="L1154" s="759">
        <v>607872009874</v>
      </c>
      <c r="M1154" s="762"/>
      <c r="N1154" s="2055">
        <f>'Spis treści'!$D$69/100</f>
        <v>0</v>
      </c>
      <c r="O1154" s="762">
        <v>83112000</v>
      </c>
      <c r="P1154" s="6">
        <v>15</v>
      </c>
    </row>
    <row r="1155" spans="1:16">
      <c r="A1155" s="1353">
        <v>11304700</v>
      </c>
      <c r="B1155" s="758">
        <f>VLOOKUP($A1155,'11. STOODY'!$A$4:$M$228,9,FALSE)</f>
        <v>101.06933333333333</v>
      </c>
      <c r="C1155" s="758">
        <f>VLOOKUP($A1155,'11. STOODY'!$A$4:$M$228,8,FALSE)</f>
        <v>1516.04</v>
      </c>
      <c r="D1155" s="758">
        <v>0</v>
      </c>
      <c r="E1155" s="758">
        <v>101.06933333333333</v>
      </c>
      <c r="F1155" s="758">
        <v>1516.04</v>
      </c>
      <c r="G1155" s="758">
        <v>0</v>
      </c>
      <c r="H1155" s="728" t="s">
        <v>4558</v>
      </c>
      <c r="I1155" s="759">
        <v>229</v>
      </c>
      <c r="J1155" s="728" t="s">
        <v>2875</v>
      </c>
      <c r="K1155" s="760">
        <v>15</v>
      </c>
      <c r="L1155" s="759">
        <v>607872006446</v>
      </c>
      <c r="M1155" s="762"/>
      <c r="N1155" s="2055">
        <f>'Spis treści'!$D$69/100</f>
        <v>0</v>
      </c>
      <c r="O1155" s="762">
        <v>83112000</v>
      </c>
      <c r="P1155" s="6">
        <v>15</v>
      </c>
    </row>
    <row r="1156" spans="1:16">
      <c r="A1156" s="1353">
        <v>11943400</v>
      </c>
      <c r="B1156" s="758">
        <f>VLOOKUP($A1156,'11. STOODY'!$A$4:$M$228,9,FALSE)</f>
        <v>186.34266666666664</v>
      </c>
      <c r="C1156" s="758">
        <f>VLOOKUP($A1156,'11. STOODY'!$A$4:$M$228,8,FALSE)</f>
        <v>2795.14</v>
      </c>
      <c r="D1156" s="758">
        <v>0</v>
      </c>
      <c r="E1156" s="758">
        <v>186.34266666666664</v>
      </c>
      <c r="F1156" s="758">
        <v>2795.14</v>
      </c>
      <c r="G1156" s="758">
        <v>0</v>
      </c>
      <c r="H1156" s="728" t="s">
        <v>4569</v>
      </c>
      <c r="I1156" s="759">
        <v>229</v>
      </c>
      <c r="J1156" s="728" t="s">
        <v>2875</v>
      </c>
      <c r="K1156" s="760">
        <v>15</v>
      </c>
      <c r="L1156" s="759">
        <v>607872204316</v>
      </c>
      <c r="M1156" s="762"/>
      <c r="N1156" s="2055">
        <f>'Spis treści'!$D$69/100</f>
        <v>0</v>
      </c>
      <c r="O1156" s="762">
        <v>83112000</v>
      </c>
      <c r="P1156" s="6">
        <v>15</v>
      </c>
    </row>
    <row r="1157" spans="1:16">
      <c r="A1157" s="1353">
        <v>11420200</v>
      </c>
      <c r="B1157" s="758">
        <f>VLOOKUP($A1157,'11. STOODY'!$A$4:$M$228,9,FALSE)</f>
        <v>276.70666666666671</v>
      </c>
      <c r="C1157" s="758">
        <f>VLOOKUP($A1157,'11. STOODY'!$A$4:$M$228,8,FALSE)</f>
        <v>4150.6000000000004</v>
      </c>
      <c r="D1157" s="758">
        <v>0</v>
      </c>
      <c r="E1157" s="758">
        <v>276.70666666666671</v>
      </c>
      <c r="F1157" s="758">
        <v>4150.6000000000004</v>
      </c>
      <c r="G1157" s="758">
        <v>0</v>
      </c>
      <c r="H1157" s="728" t="s">
        <v>4327</v>
      </c>
      <c r="I1157" s="762">
        <v>229</v>
      </c>
      <c r="J1157" s="728" t="s">
        <v>2875</v>
      </c>
      <c r="K1157" s="760">
        <v>15</v>
      </c>
      <c r="L1157" s="759">
        <v>607872008563</v>
      </c>
      <c r="M1157" s="762"/>
      <c r="N1157" s="2055">
        <f>'Spis treści'!$D$69/100</f>
        <v>0</v>
      </c>
      <c r="O1157" s="762">
        <v>83112000</v>
      </c>
      <c r="P1157" s="6">
        <v>15</v>
      </c>
    </row>
    <row r="1158" spans="1:16">
      <c r="A1158" s="1353">
        <v>11422300</v>
      </c>
      <c r="B1158" s="758">
        <f>VLOOKUP($A1158,'11. STOODY'!$A$4:$M$228,9,FALSE)</f>
        <v>111.49533333333333</v>
      </c>
      <c r="C1158" s="758">
        <f>VLOOKUP($A1158,'11. STOODY'!$A$4:$M$228,8,FALSE)</f>
        <v>1672.43</v>
      </c>
      <c r="D1158" s="758">
        <v>0</v>
      </c>
      <c r="E1158" s="758">
        <v>111.49533333333333</v>
      </c>
      <c r="F1158" s="758">
        <v>1672.43</v>
      </c>
      <c r="G1158" s="758">
        <v>0</v>
      </c>
      <c r="H1158" s="728" t="s">
        <v>4328</v>
      </c>
      <c r="I1158" s="762">
        <v>229</v>
      </c>
      <c r="J1158" s="728" t="s">
        <v>2875</v>
      </c>
      <c r="K1158" s="760">
        <v>15</v>
      </c>
      <c r="L1158" s="759">
        <v>607872008730</v>
      </c>
      <c r="M1158" s="762"/>
      <c r="N1158" s="2055">
        <f>'Spis treści'!$D$69/100</f>
        <v>0</v>
      </c>
      <c r="O1158" s="762">
        <v>83112000</v>
      </c>
      <c r="P1158" s="6">
        <v>15</v>
      </c>
    </row>
    <row r="1159" spans="1:16">
      <c r="A1159" s="1353">
        <v>11424400</v>
      </c>
      <c r="B1159" s="758">
        <f>VLOOKUP($A1159,'11. STOODY'!$A$4:$M$228,9,FALSE)</f>
        <v>124</v>
      </c>
      <c r="C1159" s="758">
        <f>VLOOKUP($A1159,'11. STOODY'!$A$4:$M$228,8,FALSE)</f>
        <v>1860</v>
      </c>
      <c r="D1159" s="758">
        <v>0</v>
      </c>
      <c r="E1159" s="758">
        <v>124</v>
      </c>
      <c r="F1159" s="758">
        <v>1860</v>
      </c>
      <c r="G1159" s="758">
        <v>0</v>
      </c>
      <c r="H1159" s="728" t="s">
        <v>4329</v>
      </c>
      <c r="I1159" s="762">
        <v>229</v>
      </c>
      <c r="J1159" s="728" t="s">
        <v>2875</v>
      </c>
      <c r="K1159" s="760">
        <v>15</v>
      </c>
      <c r="L1159" s="759">
        <v>607872008914</v>
      </c>
      <c r="M1159" s="762"/>
      <c r="N1159" s="2055">
        <f>'Spis treści'!$D$69/100</f>
        <v>0</v>
      </c>
      <c r="O1159" s="762">
        <v>83112000</v>
      </c>
      <c r="P1159" s="6">
        <v>15</v>
      </c>
    </row>
    <row r="1160" spans="1:16">
      <c r="A1160" s="1353">
        <v>11810800</v>
      </c>
      <c r="B1160" s="758">
        <f>VLOOKUP($A1160,'11. STOODY'!$A$4:$M$228,9,FALSE)</f>
        <v>181.37333333333333</v>
      </c>
      <c r="C1160" s="758">
        <f>VLOOKUP($A1160,'11. STOODY'!$A$4:$M$228,8,FALSE)</f>
        <v>2720.6</v>
      </c>
      <c r="D1160" s="758">
        <v>0</v>
      </c>
      <c r="E1160" s="758">
        <v>181.37333333333333</v>
      </c>
      <c r="F1160" s="758">
        <v>2720.6</v>
      </c>
      <c r="G1160" s="758">
        <v>0</v>
      </c>
      <c r="H1160" s="728" t="s">
        <v>4337</v>
      </c>
      <c r="I1160" s="762">
        <v>229</v>
      </c>
      <c r="J1160" s="728" t="s">
        <v>2875</v>
      </c>
      <c r="K1160" s="760">
        <v>15</v>
      </c>
      <c r="L1160" s="759">
        <v>607872014410</v>
      </c>
      <c r="M1160" s="762"/>
      <c r="N1160" s="2055">
        <f>'Spis treści'!$D$69/100</f>
        <v>0</v>
      </c>
      <c r="O1160" s="762">
        <v>83112000</v>
      </c>
      <c r="P1160" s="6">
        <v>15</v>
      </c>
    </row>
    <row r="1161" spans="1:16">
      <c r="A1161" s="1353">
        <v>11886500</v>
      </c>
      <c r="B1161" s="758">
        <f>VLOOKUP($A1161,'11. STOODY'!$A$4:$M$228,9,FALSE)</f>
        <v>180</v>
      </c>
      <c r="C1161" s="758">
        <f>VLOOKUP($A1161,'11. STOODY'!$A$4:$M$228,8,FALSE)</f>
        <v>2700</v>
      </c>
      <c r="D1161" s="758">
        <v>0</v>
      </c>
      <c r="E1161" s="758">
        <v>180</v>
      </c>
      <c r="F1161" s="758">
        <v>2700</v>
      </c>
      <c r="G1161" s="758">
        <v>0</v>
      </c>
      <c r="H1161" s="728" t="s">
        <v>4330</v>
      </c>
      <c r="I1161" s="762">
        <v>229</v>
      </c>
      <c r="J1161" s="728" t="s">
        <v>2874</v>
      </c>
      <c r="K1161" s="760">
        <v>15</v>
      </c>
      <c r="L1161" s="759">
        <v>607872411813</v>
      </c>
      <c r="M1161" s="762"/>
      <c r="N1161" s="2055">
        <f>'Spis treści'!$D$69/100</f>
        <v>0</v>
      </c>
      <c r="O1161" s="762">
        <v>83112000</v>
      </c>
      <c r="P1161" s="6">
        <v>15</v>
      </c>
    </row>
    <row r="1162" spans="1:16">
      <c r="A1162" s="1353">
        <v>11907600</v>
      </c>
      <c r="B1162" s="758">
        <f>VLOOKUP($A1162,'11. STOODY'!$A$4:$M$228,9,FALSE)</f>
        <v>192</v>
      </c>
      <c r="C1162" s="758">
        <f>VLOOKUP($A1162,'11. STOODY'!$A$4:$M$228,8,FALSE)</f>
        <v>2880</v>
      </c>
      <c r="D1162" s="758">
        <v>0</v>
      </c>
      <c r="E1162" s="758">
        <v>192</v>
      </c>
      <c r="F1162" s="758">
        <v>2880</v>
      </c>
      <c r="G1162" s="758">
        <v>0</v>
      </c>
      <c r="H1162" s="728" t="s">
        <v>4330</v>
      </c>
      <c r="I1162" s="762">
        <v>229</v>
      </c>
      <c r="J1162" s="728" t="s">
        <v>2874</v>
      </c>
      <c r="K1162" s="760">
        <v>15</v>
      </c>
      <c r="L1162" s="759">
        <v>607872102605</v>
      </c>
      <c r="M1162" s="762"/>
      <c r="N1162" s="2055">
        <f>'Spis treści'!$D$69/100</f>
        <v>0</v>
      </c>
      <c r="O1162" s="762">
        <v>83112000</v>
      </c>
      <c r="P1162" s="6">
        <v>15</v>
      </c>
    </row>
    <row r="1163" spans="1:16">
      <c r="A1163" s="1353">
        <v>12038100</v>
      </c>
      <c r="B1163" s="758">
        <f>VLOOKUP($A1163,'11. STOODY'!$A$4:$M$228,9,FALSE)</f>
        <v>177.28200000000001</v>
      </c>
      <c r="C1163" s="758">
        <f>VLOOKUP($A1163,'11. STOODY'!$A$4:$M$228,8,FALSE)</f>
        <v>2659.23</v>
      </c>
      <c r="D1163" s="758">
        <v>0</v>
      </c>
      <c r="E1163" s="758">
        <v>177.28200000000001</v>
      </c>
      <c r="F1163" s="758">
        <v>2659.23</v>
      </c>
      <c r="G1163" s="758">
        <v>0</v>
      </c>
      <c r="H1163" s="728" t="s">
        <v>4330</v>
      </c>
      <c r="I1163" s="762">
        <v>229</v>
      </c>
      <c r="J1163" s="728" t="s">
        <v>2875</v>
      </c>
      <c r="K1163" s="760">
        <v>465</v>
      </c>
      <c r="L1163" s="759">
        <v>607872574952</v>
      </c>
      <c r="M1163" s="762"/>
      <c r="N1163" s="2055">
        <f>'Spis treści'!$D$69/100</f>
        <v>0</v>
      </c>
      <c r="O1163" s="762">
        <v>83112000</v>
      </c>
      <c r="P1163" s="6">
        <v>15</v>
      </c>
    </row>
    <row r="1164" spans="1:16">
      <c r="A1164" s="1353">
        <v>12038200</v>
      </c>
      <c r="B1164" s="758">
        <f>VLOOKUP($A1164,'11. STOODY'!$A$4:$M$228,9,FALSE)</f>
        <v>130.20704845814979</v>
      </c>
      <c r="C1164" s="758">
        <f>VLOOKUP($A1164,'11. STOODY'!$A$4:$M$228,8,FALSE)</f>
        <v>2955.7</v>
      </c>
      <c r="D1164" s="758">
        <v>0</v>
      </c>
      <c r="E1164" s="758">
        <v>130.20704845814979</v>
      </c>
      <c r="F1164" s="758">
        <v>2955.7</v>
      </c>
      <c r="G1164" s="758">
        <v>0</v>
      </c>
      <c r="H1164" s="728" t="s">
        <v>4330</v>
      </c>
      <c r="I1164" s="762">
        <v>229</v>
      </c>
      <c r="J1164" s="728" t="s">
        <v>2875</v>
      </c>
      <c r="K1164" s="760">
        <v>454</v>
      </c>
      <c r="L1164" s="759">
        <v>607872629997</v>
      </c>
      <c r="M1164" s="762"/>
      <c r="N1164" s="2055">
        <f>'Spis treści'!$D$69/100</f>
        <v>0</v>
      </c>
      <c r="O1164" s="762">
        <v>83112000</v>
      </c>
      <c r="P1164" s="6">
        <v>22.7</v>
      </c>
    </row>
    <row r="1165" spans="1:16">
      <c r="A1165" s="1353">
        <v>11890000</v>
      </c>
      <c r="B1165" s="758">
        <f>VLOOKUP($A1165,'11. STOODY'!$A$4:$M$228,9,FALSE)</f>
        <v>123.13161764705882</v>
      </c>
      <c r="C1165" s="758">
        <f>VLOOKUP($A1165,'11. STOODY'!$A$4:$M$228,8,FALSE)</f>
        <v>3349.18</v>
      </c>
      <c r="D1165" s="758">
        <v>0</v>
      </c>
      <c r="E1165" s="758">
        <v>123.13161764705882</v>
      </c>
      <c r="F1165" s="758">
        <v>3349.18</v>
      </c>
      <c r="G1165" s="758">
        <v>0</v>
      </c>
      <c r="H1165" s="728" t="s">
        <v>4330</v>
      </c>
      <c r="I1165" s="762">
        <v>229</v>
      </c>
      <c r="J1165" s="728" t="s">
        <v>2875</v>
      </c>
      <c r="K1165" s="760">
        <v>27.2</v>
      </c>
      <c r="L1165" s="759">
        <v>607872024457</v>
      </c>
      <c r="M1165" s="762"/>
      <c r="N1165" s="2055">
        <f>'Spis treści'!$D$69/100</f>
        <v>0</v>
      </c>
      <c r="O1165" s="762">
        <v>83112000</v>
      </c>
      <c r="P1165" s="6">
        <v>27.2</v>
      </c>
    </row>
    <row r="1166" spans="1:16">
      <c r="A1166" s="1353">
        <v>11807800</v>
      </c>
      <c r="B1166" s="758">
        <f>VLOOKUP($A1166,'11. STOODY'!$A$4:$M$228,9,FALSE)</f>
        <v>111.33333333333333</v>
      </c>
      <c r="C1166" s="758">
        <f>VLOOKUP($A1166,'11. STOODY'!$A$4:$M$228,8,FALSE)</f>
        <v>1670</v>
      </c>
      <c r="D1166" s="758">
        <v>0</v>
      </c>
      <c r="E1166" s="758">
        <v>111.33333333333333</v>
      </c>
      <c r="F1166" s="758">
        <v>1670</v>
      </c>
      <c r="G1166" s="758">
        <v>0</v>
      </c>
      <c r="H1166" s="728" t="s">
        <v>4340</v>
      </c>
      <c r="I1166" s="759">
        <v>229</v>
      </c>
      <c r="J1166" s="728" t="s">
        <v>2875</v>
      </c>
      <c r="K1166" s="760">
        <v>15</v>
      </c>
      <c r="L1166" s="759">
        <v>607872014106</v>
      </c>
      <c r="M1166" s="762"/>
      <c r="N1166" s="2055">
        <f>'Spis treści'!$D$69/100</f>
        <v>0</v>
      </c>
      <c r="O1166" s="762">
        <v>83112000</v>
      </c>
      <c r="P1166" s="6">
        <v>15</v>
      </c>
    </row>
    <row r="1167" spans="1:16">
      <c r="A1167" s="1353">
        <v>11423100</v>
      </c>
      <c r="B1167" s="758">
        <f>VLOOKUP($A1167,'11. STOODY'!$A$4:$M$228,9,FALSE)</f>
        <v>94.99733333333333</v>
      </c>
      <c r="C1167" s="758">
        <f>VLOOKUP($A1167,'11. STOODY'!$A$4:$M$228,8,FALSE)</f>
        <v>1424.96</v>
      </c>
      <c r="D1167" s="758">
        <v>0</v>
      </c>
      <c r="E1167" s="758">
        <v>94.99733333333333</v>
      </c>
      <c r="F1167" s="758">
        <v>1424.96</v>
      </c>
      <c r="G1167" s="758">
        <v>0</v>
      </c>
      <c r="H1167" s="728" t="s">
        <v>4557</v>
      </c>
      <c r="I1167" s="759">
        <v>229</v>
      </c>
      <c r="J1167" s="728" t="s">
        <v>2875</v>
      </c>
      <c r="K1167" s="760">
        <v>15</v>
      </c>
      <c r="L1167" s="759">
        <v>607872008785</v>
      </c>
      <c r="M1167" s="762"/>
      <c r="N1167" s="2055">
        <f>'Spis treści'!$D$69/100</f>
        <v>0</v>
      </c>
      <c r="O1167" s="762">
        <v>83112000</v>
      </c>
      <c r="P1167" s="6">
        <v>15</v>
      </c>
    </row>
    <row r="1168" spans="1:16">
      <c r="A1168" s="1353">
        <v>11427100</v>
      </c>
      <c r="B1168" s="758">
        <f>VLOOKUP($A1168,'11. STOODY'!$A$4:$M$228,9,FALSE)</f>
        <v>99.971999999999994</v>
      </c>
      <c r="C1168" s="758">
        <f>VLOOKUP($A1168,'11. STOODY'!$A$4:$M$228,8,FALSE)</f>
        <v>1499.58</v>
      </c>
      <c r="D1168" s="758">
        <v>0</v>
      </c>
      <c r="E1168" s="758">
        <v>99.971999999999994</v>
      </c>
      <c r="F1168" s="758">
        <v>1499.58</v>
      </c>
      <c r="G1168" s="758">
        <v>0</v>
      </c>
      <c r="H1168" s="728" t="s">
        <v>4573</v>
      </c>
      <c r="I1168" s="759">
        <v>229</v>
      </c>
      <c r="J1168" s="728" t="s">
        <v>2875</v>
      </c>
      <c r="K1168" s="760">
        <v>15</v>
      </c>
      <c r="L1168" s="759">
        <v>607872009096</v>
      </c>
      <c r="M1168" s="762"/>
      <c r="N1168" s="2055">
        <f>'Spis treści'!$D$69/100</f>
        <v>0</v>
      </c>
      <c r="O1168" s="762">
        <v>83112000</v>
      </c>
      <c r="P1168" s="6">
        <v>15</v>
      </c>
    </row>
    <row r="1169" spans="1:16">
      <c r="A1169" s="1353">
        <v>11965900</v>
      </c>
      <c r="B1169" s="758">
        <f>VLOOKUP($A1169,'11. STOODY'!$A$4:$M$228,9,FALSE)</f>
        <v>236</v>
      </c>
      <c r="C1169" s="758">
        <f>VLOOKUP($A1169,'11. STOODY'!$A$4:$M$228,8,FALSE)</f>
        <v>3540</v>
      </c>
      <c r="D1169" s="758">
        <v>0</v>
      </c>
      <c r="E1169" s="758">
        <v>236</v>
      </c>
      <c r="F1169" s="758">
        <v>3540</v>
      </c>
      <c r="G1169" s="758">
        <v>0</v>
      </c>
      <c r="H1169" s="728" t="s">
        <v>4585</v>
      </c>
      <c r="I1169" s="759">
        <v>229</v>
      </c>
      <c r="J1169" s="728" t="s">
        <v>2875</v>
      </c>
      <c r="K1169" s="760">
        <v>15</v>
      </c>
      <c r="L1169" s="759">
        <v>607872848497</v>
      </c>
      <c r="M1169" s="762"/>
      <c r="N1169" s="2055">
        <f>'Spis treści'!$D$69/100</f>
        <v>0</v>
      </c>
      <c r="O1169" s="762">
        <v>83112000</v>
      </c>
      <c r="P1169" s="6">
        <v>15</v>
      </c>
    </row>
    <row r="1170" spans="1:16">
      <c r="A1170" s="1353">
        <v>11456000</v>
      </c>
      <c r="B1170" s="758">
        <f>VLOOKUP($A1170,'11. STOODY'!$A$4:$M$228,9,FALSE)</f>
        <v>286.87399999999997</v>
      </c>
      <c r="C1170" s="758">
        <f>VLOOKUP($A1170,'11. STOODY'!$A$4:$M$228,8,FALSE)</f>
        <v>4303.1099999999997</v>
      </c>
      <c r="D1170" s="758">
        <v>0</v>
      </c>
      <c r="E1170" s="758">
        <v>286.87399999999997</v>
      </c>
      <c r="F1170" s="758">
        <v>4303.1099999999997</v>
      </c>
      <c r="G1170" s="758">
        <v>0</v>
      </c>
      <c r="H1170" s="728" t="s">
        <v>4559</v>
      </c>
      <c r="I1170" s="759">
        <v>229</v>
      </c>
      <c r="J1170" s="728" t="s">
        <v>2875</v>
      </c>
      <c r="K1170" s="760">
        <v>15</v>
      </c>
      <c r="L1170" s="759">
        <v>607872010382</v>
      </c>
      <c r="M1170" s="762"/>
      <c r="N1170" s="2055">
        <f>'Spis treści'!$D$69/100</f>
        <v>0</v>
      </c>
      <c r="O1170" s="762">
        <v>83112000</v>
      </c>
      <c r="P1170" s="6">
        <v>15</v>
      </c>
    </row>
    <row r="1171" spans="1:16">
      <c r="A1171" s="1353">
        <v>11886600</v>
      </c>
      <c r="B1171" s="758">
        <f>VLOOKUP($A1171,'11. STOODY'!$A$4:$M$228,9,FALSE)</f>
        <v>102</v>
      </c>
      <c r="C1171" s="758">
        <f>VLOOKUP($A1171,'11. STOODY'!$A$4:$M$228,8,FALSE)</f>
        <v>1530</v>
      </c>
      <c r="D1171" s="758">
        <v>0</v>
      </c>
      <c r="E1171" s="758">
        <v>102</v>
      </c>
      <c r="F1171" s="758">
        <v>1530</v>
      </c>
      <c r="G1171" s="758">
        <v>0</v>
      </c>
      <c r="H1171" s="728" t="s">
        <v>4331</v>
      </c>
      <c r="I1171" s="762">
        <v>229</v>
      </c>
      <c r="J1171" s="728" t="s">
        <v>2875</v>
      </c>
      <c r="K1171" s="760">
        <v>15</v>
      </c>
      <c r="L1171" s="759">
        <v>607872010610</v>
      </c>
      <c r="M1171" s="762"/>
      <c r="N1171" s="2055">
        <f>'Spis treści'!$D$69/100</f>
        <v>0</v>
      </c>
      <c r="O1171" s="762">
        <v>83112000</v>
      </c>
      <c r="P1171" s="6">
        <v>15</v>
      </c>
    </row>
    <row r="1172" spans="1:16">
      <c r="A1172" s="1353">
        <v>11970600</v>
      </c>
      <c r="B1172" s="758">
        <f>VLOOKUP($A1172,'11. STOODY'!$A$4:$M$228,9,FALSE)</f>
        <v>155.27133333333333</v>
      </c>
      <c r="C1172" s="758">
        <f>VLOOKUP($A1172,'11. STOODY'!$A$4:$M$228,8,FALSE)</f>
        <v>2329.0700000000002</v>
      </c>
      <c r="D1172" s="758">
        <v>0</v>
      </c>
      <c r="E1172" s="758">
        <v>155.27133333333333</v>
      </c>
      <c r="F1172" s="758">
        <v>2329.0700000000002</v>
      </c>
      <c r="G1172" s="758">
        <v>0</v>
      </c>
      <c r="H1172" s="728" t="s">
        <v>4332</v>
      </c>
      <c r="I1172" s="762">
        <v>229</v>
      </c>
      <c r="J1172" s="728" t="s">
        <v>2875</v>
      </c>
      <c r="K1172" s="760">
        <v>15</v>
      </c>
      <c r="L1172" s="759">
        <v>607872156509</v>
      </c>
      <c r="M1172" s="762"/>
      <c r="N1172" s="2055">
        <f>'Spis treści'!$D$69/100</f>
        <v>0</v>
      </c>
      <c r="O1172" s="762">
        <v>83112000</v>
      </c>
      <c r="P1172" s="6">
        <v>15</v>
      </c>
    </row>
    <row r="1173" spans="1:16">
      <c r="A1173" s="1353">
        <v>12021800</v>
      </c>
      <c r="B1173" s="758" t="e">
        <f>VLOOKUP($A1173,'11. STOODY'!$A$4:$M$228,9,FALSE)</f>
        <v>#N/A</v>
      </c>
      <c r="C1173" s="758" t="e">
        <f>VLOOKUP($A1173,'11. STOODY'!$A$4:$M$228,8,FALSE)</f>
        <v>#N/A</v>
      </c>
      <c r="D1173" s="758">
        <v>0</v>
      </c>
      <c r="E1173" s="758" t="e">
        <v>#N/A</v>
      </c>
      <c r="F1173" s="758" t="e">
        <v>#N/A</v>
      </c>
      <c r="G1173" s="758">
        <v>0</v>
      </c>
      <c r="H1173" s="728" t="s">
        <v>4336</v>
      </c>
      <c r="I1173" s="762">
        <v>229</v>
      </c>
      <c r="J1173" s="728" t="s">
        <v>2875</v>
      </c>
      <c r="K1173" s="760">
        <v>465</v>
      </c>
      <c r="L1173" s="759">
        <v>607872055710</v>
      </c>
      <c r="M1173" s="762"/>
      <c r="N1173" s="2055">
        <f>'Spis treści'!$D$69/100</f>
        <v>0</v>
      </c>
      <c r="O1173" s="762">
        <v>83112000</v>
      </c>
      <c r="P1173" s="6">
        <v>15</v>
      </c>
    </row>
    <row r="1174" spans="1:16">
      <c r="A1174" s="1353">
        <v>11877000</v>
      </c>
      <c r="B1174" s="758">
        <f>VLOOKUP($A1174,'11. STOODY'!$A$4:$M$228,9,FALSE)</f>
        <v>222.70533333333333</v>
      </c>
      <c r="C1174" s="758">
        <f>VLOOKUP($A1174,'11. STOODY'!$A$4:$M$228,8,FALSE)</f>
        <v>3340.58</v>
      </c>
      <c r="D1174" s="758">
        <v>0</v>
      </c>
      <c r="E1174" s="758">
        <v>222.70533333333333</v>
      </c>
      <c r="F1174" s="758">
        <v>3340.58</v>
      </c>
      <c r="G1174" s="758">
        <v>0</v>
      </c>
      <c r="H1174" s="728" t="s">
        <v>4574</v>
      </c>
      <c r="I1174" s="762">
        <v>229</v>
      </c>
      <c r="J1174" s="728" t="s">
        <v>2875</v>
      </c>
      <c r="K1174" s="760">
        <v>15</v>
      </c>
      <c r="L1174" s="759">
        <v>607872017084</v>
      </c>
      <c r="M1174" s="762"/>
      <c r="N1174" s="2055">
        <f>'Spis treści'!$D$69/100</f>
        <v>0</v>
      </c>
      <c r="O1174" s="762">
        <v>83112000</v>
      </c>
      <c r="P1174" s="6">
        <v>15</v>
      </c>
    </row>
    <row r="1175" spans="1:16">
      <c r="A1175" s="1353">
        <v>12022500</v>
      </c>
      <c r="B1175" s="758">
        <f>VLOOKUP($A1175,'11. STOODY'!$A$4:$M$228,9,FALSE)</f>
        <v>1013.3333333333334</v>
      </c>
      <c r="C1175" s="758">
        <f>VLOOKUP($A1175,'11. STOODY'!$A$4:$M$228,8,FALSE)</f>
        <v>15200</v>
      </c>
      <c r="D1175" s="758">
        <v>0</v>
      </c>
      <c r="E1175" s="758">
        <v>1013.3333333333334</v>
      </c>
      <c r="F1175" s="758">
        <v>15200</v>
      </c>
      <c r="G1175" s="758">
        <v>0</v>
      </c>
      <c r="H1175" s="728" t="s">
        <v>4335</v>
      </c>
      <c r="I1175" s="762">
        <v>220</v>
      </c>
      <c r="J1175" s="728" t="s">
        <v>2876</v>
      </c>
      <c r="K1175" s="760">
        <v>15</v>
      </c>
      <c r="L1175" s="759">
        <v>607872102315</v>
      </c>
      <c r="M1175" s="762"/>
      <c r="N1175" s="2055">
        <f>'Spis treści'!$D$69/100</f>
        <v>0</v>
      </c>
      <c r="O1175" s="762">
        <v>83112000</v>
      </c>
      <c r="P1175" s="6">
        <v>15</v>
      </c>
    </row>
    <row r="1176" spans="1:16">
      <c r="A1176" s="1353">
        <v>12022600</v>
      </c>
      <c r="B1176" s="758">
        <f>VLOOKUP($A1176,'11. STOODY'!$A$4:$M$228,9,FALSE)</f>
        <v>913.33333333333337</v>
      </c>
      <c r="C1176" s="758">
        <f>VLOOKUP($A1176,'11. STOODY'!$A$4:$M$228,8,FALSE)</f>
        <v>13700</v>
      </c>
      <c r="D1176" s="758">
        <v>0</v>
      </c>
      <c r="E1176" s="758">
        <v>913.33333333333337</v>
      </c>
      <c r="F1176" s="758">
        <v>13700</v>
      </c>
      <c r="G1176" s="758">
        <v>0</v>
      </c>
      <c r="H1176" s="728" t="s">
        <v>4334</v>
      </c>
      <c r="I1176" s="762">
        <v>220</v>
      </c>
      <c r="J1176" s="728" t="s">
        <v>2875</v>
      </c>
      <c r="K1176" s="760">
        <v>15</v>
      </c>
      <c r="L1176" s="759">
        <v>607872102582</v>
      </c>
      <c r="M1176" s="762"/>
      <c r="N1176" s="2055">
        <f>'Spis treści'!$D$69/100</f>
        <v>0</v>
      </c>
      <c r="O1176" s="762">
        <v>83112000</v>
      </c>
      <c r="P1176" s="6">
        <v>15</v>
      </c>
    </row>
    <row r="1177" spans="1:16">
      <c r="A1177" s="1353">
        <v>12024700</v>
      </c>
      <c r="B1177" s="758">
        <f>VLOOKUP($A1177,'11. STOODY'!$A$4:$M$228,9,FALSE)</f>
        <v>248</v>
      </c>
      <c r="C1177" s="758">
        <f>VLOOKUP($A1177,'11. STOODY'!$A$4:$M$228,8,FALSE)</f>
        <v>3720</v>
      </c>
      <c r="D1177" s="758">
        <v>0</v>
      </c>
      <c r="E1177" s="758">
        <v>248</v>
      </c>
      <c r="F1177" s="758">
        <v>3720</v>
      </c>
      <c r="G1177" s="758">
        <v>0</v>
      </c>
      <c r="H1177" s="728" t="s">
        <v>4333</v>
      </c>
      <c r="I1177" s="762">
        <v>229</v>
      </c>
      <c r="J1177" s="728" t="s">
        <v>2875</v>
      </c>
      <c r="K1177" s="760">
        <v>15</v>
      </c>
      <c r="L1177" s="759">
        <v>607872233910</v>
      </c>
      <c r="M1177" s="762"/>
      <c r="N1177" s="2055">
        <f>'Spis treści'!$D$69/100</f>
        <v>0</v>
      </c>
      <c r="O1177" s="762">
        <v>83112000</v>
      </c>
      <c r="P1177" s="6">
        <v>15</v>
      </c>
    </row>
    <row r="1178" spans="1:16">
      <c r="A1178" s="1353">
        <v>12040800</v>
      </c>
      <c r="B1178" s="758">
        <f>VLOOKUP($A1178,'11. STOODY'!$A$4:$M$228,9,FALSE)</f>
        <v>198</v>
      </c>
      <c r="C1178" s="758">
        <f>VLOOKUP($A1178,'11. STOODY'!$A$4:$M$228,8,FALSE)</f>
        <v>2970</v>
      </c>
      <c r="D1178" s="758">
        <v>0</v>
      </c>
      <c r="E1178" s="758">
        <v>198</v>
      </c>
      <c r="F1178" s="758">
        <v>2970</v>
      </c>
      <c r="G1178" s="758">
        <v>0</v>
      </c>
      <c r="H1178" s="728" t="s">
        <v>4341</v>
      </c>
      <c r="I1178" s="762">
        <v>229</v>
      </c>
      <c r="J1178" s="728" t="s">
        <v>2875</v>
      </c>
      <c r="K1178" s="760">
        <v>15</v>
      </c>
      <c r="L1178" s="759">
        <v>607872003773</v>
      </c>
      <c r="M1178" s="762"/>
      <c r="N1178" s="2055">
        <f>'Spis treści'!$D$69/100</f>
        <v>0</v>
      </c>
      <c r="O1178" s="762">
        <v>83112000</v>
      </c>
      <c r="P1178" s="6">
        <v>15</v>
      </c>
    </row>
    <row r="1179" spans="1:16">
      <c r="A1179" s="1353">
        <v>827322282062</v>
      </c>
      <c r="B1179" s="758">
        <f>VLOOKUP($A1179,'11. STOODY'!$A$4:$M$228,9,FALSE)</f>
        <v>0</v>
      </c>
      <c r="C1179" s="758">
        <f>VLOOKUP($A1179,'11. STOODY'!$A$4:$M$228,8,FALSE)</f>
        <v>0</v>
      </c>
      <c r="D1179" s="758">
        <v>0</v>
      </c>
      <c r="E1179" s="758">
        <v>0</v>
      </c>
      <c r="F1179" s="758">
        <v>0</v>
      </c>
      <c r="G1179" s="758">
        <v>0</v>
      </c>
      <c r="H1179" s="728" t="s">
        <v>4342</v>
      </c>
      <c r="I1179" s="762">
        <v>229</v>
      </c>
      <c r="J1179" s="728" t="s">
        <v>2875</v>
      </c>
      <c r="K1179" s="760">
        <v>136.07999999999998</v>
      </c>
      <c r="L1179" s="759">
        <v>607872002219</v>
      </c>
      <c r="M1179" s="762"/>
      <c r="N1179" s="2055">
        <f>'Spis treści'!$D$69/100</f>
        <v>0</v>
      </c>
      <c r="O1179" s="762">
        <v>83112000</v>
      </c>
      <c r="P1179" s="6">
        <v>11.34</v>
      </c>
    </row>
    <row r="1180" spans="1:16">
      <c r="A1180" s="1353">
        <v>11302100</v>
      </c>
      <c r="B1180" s="758">
        <f>VLOOKUP($A1180,'11. STOODY'!$A$4:$M$228,9,FALSE)</f>
        <v>1882.9555555555555</v>
      </c>
      <c r="C1180" s="758">
        <f>VLOOKUP($A1180,'11. STOODY'!$A$4:$M$228,8,FALSE)</f>
        <v>847.33</v>
      </c>
      <c r="D1180" s="758">
        <v>0</v>
      </c>
      <c r="E1180" s="758">
        <v>1882.9555555555555</v>
      </c>
      <c r="F1180" s="758">
        <v>847.33</v>
      </c>
      <c r="G1180" s="758">
        <v>0</v>
      </c>
      <c r="H1180" s="993" t="s">
        <v>4588</v>
      </c>
      <c r="I1180" s="762">
        <v>331</v>
      </c>
      <c r="J1180" s="728" t="s">
        <v>2875</v>
      </c>
      <c r="K1180" s="760">
        <v>0.45300000000000001</v>
      </c>
      <c r="L1180" s="759">
        <v>607872003514</v>
      </c>
      <c r="M1180" s="762"/>
      <c r="N1180" s="2055">
        <f>'Spis treści'!$D$69/100</f>
        <v>0</v>
      </c>
      <c r="O1180" s="762">
        <v>38243000</v>
      </c>
      <c r="P1180" s="6">
        <v>0.45300000000000001</v>
      </c>
    </row>
    <row r="1181" spans="1:16">
      <c r="A1181" s="1353">
        <v>11020900</v>
      </c>
      <c r="B1181" s="758">
        <f>VLOOKUP($A1181,'11. STOODY'!$A$4:$M$228,9,FALSE)</f>
        <v>1492.6696035242292</v>
      </c>
      <c r="C1181" s="758">
        <f>VLOOKUP($A1181,'11. STOODY'!$A$4:$M$228,8,FALSE)</f>
        <v>3388.36</v>
      </c>
      <c r="D1181" s="758">
        <v>0</v>
      </c>
      <c r="E1181" s="758">
        <v>1492.6696035242292</v>
      </c>
      <c r="F1181" s="758">
        <v>3388.36</v>
      </c>
      <c r="G1181" s="758">
        <v>0</v>
      </c>
      <c r="H1181" s="993" t="s">
        <v>4588</v>
      </c>
      <c r="I1181" s="762">
        <v>331</v>
      </c>
      <c r="J1181" s="728" t="s">
        <v>2875</v>
      </c>
      <c r="K1181" s="760">
        <v>2.27</v>
      </c>
      <c r="L1181" s="759">
        <v>607872004886</v>
      </c>
      <c r="M1181" s="762"/>
      <c r="N1181" s="2055">
        <f>'Spis treści'!$D$69/100</f>
        <v>0</v>
      </c>
      <c r="O1181" s="762">
        <v>38243000</v>
      </c>
      <c r="P1181" s="6">
        <v>2.27</v>
      </c>
    </row>
    <row r="1182" spans="1:16">
      <c r="A1182" s="1353">
        <v>11334600</v>
      </c>
      <c r="B1182" s="758">
        <f>VLOOKUP($A1182,'11. STOODY'!$A$4:$M$228,9,FALSE)</f>
        <v>1688.4317180616738</v>
      </c>
      <c r="C1182" s="758">
        <f>VLOOKUP($A1182,'11. STOODY'!$A$4:$M$228,8,FALSE)</f>
        <v>3832.74</v>
      </c>
      <c r="D1182" s="758">
        <v>0</v>
      </c>
      <c r="E1182" s="758">
        <v>1688.4317180616738</v>
      </c>
      <c r="F1182" s="758">
        <v>3832.74</v>
      </c>
      <c r="G1182" s="758">
        <v>0</v>
      </c>
      <c r="H1182" s="993" t="s">
        <v>4589</v>
      </c>
      <c r="I1182" s="762">
        <v>331</v>
      </c>
      <c r="J1182" s="728" t="s">
        <v>2875</v>
      </c>
      <c r="K1182" s="760">
        <v>2.2730000000000001</v>
      </c>
      <c r="L1182" s="759">
        <v>607872006972</v>
      </c>
      <c r="M1182" s="762"/>
      <c r="N1182" s="2055">
        <f>'Spis treści'!$D$69/100</f>
        <v>0</v>
      </c>
      <c r="O1182" s="762">
        <v>72202041</v>
      </c>
      <c r="P1182" s="6">
        <v>2.2730000000000001</v>
      </c>
    </row>
    <row r="1183" spans="1:16">
      <c r="A1183" s="1354" t="s">
        <v>4506</v>
      </c>
      <c r="B1183" s="1028">
        <f>VLOOKUP(A1183,'12. EXATON'!A5:K181,11,FALSE)</f>
        <v>177.52932857142858</v>
      </c>
      <c r="C1183" s="1029">
        <f>VLOOKUP(A1183,'12. EXATON'!A5:I181,9,FALSE)</f>
        <v>622.42290000000003</v>
      </c>
      <c r="D1183" s="1029">
        <f>VLOOKUP(A1183,'12. EXATON'!A5:J173,10,FALSE)</f>
        <v>123.20028000000001</v>
      </c>
      <c r="E1183" s="1014">
        <v>177.52932857142858</v>
      </c>
      <c r="F1183" s="1014">
        <v>622.42290000000003</v>
      </c>
      <c r="G1183" s="1356">
        <v>123.20028000000001</v>
      </c>
      <c r="H1183" s="1357" t="s">
        <v>4871</v>
      </c>
      <c r="I1183" s="1014">
        <v>216</v>
      </c>
      <c r="J1183" s="1358" t="s">
        <v>2875</v>
      </c>
      <c r="K1183" s="1359">
        <v>499.8</v>
      </c>
      <c r="L1183" s="1015" t="s">
        <v>4752</v>
      </c>
      <c r="M1183" s="1015"/>
      <c r="N1183" s="2055">
        <f>'Spis treści'!$D$69/100</f>
        <v>0</v>
      </c>
      <c r="O1183" s="1014">
        <v>83111000</v>
      </c>
      <c r="P1183" s="6">
        <v>4.2</v>
      </c>
    </row>
    <row r="1184" spans="1:16">
      <c r="A1184" s="1354" t="s">
        <v>4508</v>
      </c>
      <c r="B1184" s="1028">
        <f>VLOOKUP(A1184,'12. EXATON'!A6:K182,11,FALSE)</f>
        <v>162.67669411764706</v>
      </c>
      <c r="C1184" s="1029">
        <f>VLOOKUP(A1184,'12. EXATON'!A6:I182,9,FALSE)</f>
        <v>680.05079999999998</v>
      </c>
      <c r="D1184" s="1029">
        <f>VLOOKUP(A1184,'12. EXATON'!A6:J174,10,FALSE)</f>
        <v>149.60033999999999</v>
      </c>
      <c r="E1184" s="1014">
        <v>162.67669411764706</v>
      </c>
      <c r="F1184" s="1014">
        <v>680.05079999999998</v>
      </c>
      <c r="G1184" s="1356">
        <v>149.60033999999999</v>
      </c>
      <c r="H1184" s="1357" t="s">
        <v>4872</v>
      </c>
      <c r="I1184" s="1014">
        <v>216</v>
      </c>
      <c r="J1184" s="1358" t="s">
        <v>2875</v>
      </c>
      <c r="K1184" s="1359">
        <v>1167.8999999999999</v>
      </c>
      <c r="L1184" s="1015" t="s">
        <v>4753</v>
      </c>
      <c r="M1184" s="1015"/>
      <c r="N1184" s="2055">
        <f>'Spis treści'!$D$69/100</f>
        <v>0</v>
      </c>
      <c r="O1184" s="1014">
        <v>83111000</v>
      </c>
      <c r="P1184" s="6">
        <v>5.0999999999999996</v>
      </c>
    </row>
    <row r="1185" spans="1:17">
      <c r="A1185" s="1354" t="s">
        <v>4982</v>
      </c>
      <c r="B1185" s="1028">
        <f>VLOOKUP(A1185,'12. EXATON'!A7:K183,11,FALSE)</f>
        <v>166.71531176470589</v>
      </c>
      <c r="C1185" s="1029">
        <f>VLOOKUP(A1185,'12. EXATON'!A7:I183,9,FALSE)</f>
        <v>1401.2954999999999</v>
      </c>
      <c r="D1185" s="1029">
        <f>VLOOKUP(A1185,'12. EXATON'!A7:J175,10,FALSE)</f>
        <v>299.20067999999998</v>
      </c>
      <c r="E1185" s="1014">
        <v>166.71531176470589</v>
      </c>
      <c r="F1185" s="1014">
        <v>1401.2954999999999</v>
      </c>
      <c r="G1185" s="1356">
        <v>299.20067999999998</v>
      </c>
      <c r="H1185" s="1357" t="s">
        <v>4980</v>
      </c>
      <c r="I1185" s="1014">
        <v>216</v>
      </c>
      <c r="J1185" s="1358" t="s">
        <v>2875</v>
      </c>
      <c r="K1185" s="1359">
        <v>571.19999999999993</v>
      </c>
      <c r="L1185" s="1018" t="s">
        <v>4751</v>
      </c>
      <c r="M1185" s="1015"/>
      <c r="N1185" s="2055">
        <f>'Spis treści'!$D$69/100</f>
        <v>0</v>
      </c>
      <c r="O1185" s="1014">
        <v>83111000</v>
      </c>
      <c r="P1185" s="6">
        <v>10.199999999999999</v>
      </c>
    </row>
    <row r="1186" spans="1:17">
      <c r="A1186" s="1354" t="s">
        <v>5069</v>
      </c>
      <c r="B1186" s="1028">
        <f>VLOOKUP(A1186,'12. EXATON'!A8:K184,11,FALSE)</f>
        <v>166.8766</v>
      </c>
      <c r="C1186" s="1029">
        <f>VLOOKUP(A1186,'12. EXATON'!A8:I184,9,FALSE)</f>
        <v>501.07859999999999</v>
      </c>
      <c r="D1186" s="1029">
        <f>VLOOKUP(A1186,'12. EXATON'!A8:J176,10,FALSE)</f>
        <v>99.677160000000001</v>
      </c>
      <c r="E1186" s="1014">
        <v>166.8766</v>
      </c>
      <c r="F1186" s="1014">
        <v>501.07859999999999</v>
      </c>
      <c r="G1186" s="1356">
        <v>99.677160000000001</v>
      </c>
      <c r="H1186" s="1357" t="s">
        <v>5081</v>
      </c>
      <c r="I1186" s="1014">
        <v>216</v>
      </c>
      <c r="J1186" s="1358" t="s">
        <v>2876</v>
      </c>
      <c r="K1186" s="1359">
        <v>3.6</v>
      </c>
      <c r="L1186" s="1015" t="s">
        <v>4754</v>
      </c>
      <c r="M1186" s="1015"/>
      <c r="N1186" s="2055">
        <f>'Spis treści'!$D$69/100</f>
        <v>0</v>
      </c>
      <c r="O1186" s="1014">
        <v>83111000</v>
      </c>
      <c r="P1186" s="6">
        <v>3.6</v>
      </c>
    </row>
    <row r="1187" spans="1:17">
      <c r="A1187" s="1354" t="s">
        <v>5070</v>
      </c>
      <c r="B1187" s="1028">
        <f>VLOOKUP(A1187,'12. EXATON'!A9:K185,11,FALSE)</f>
        <v>112.53886470588236</v>
      </c>
      <c r="C1187" s="1029">
        <f>VLOOKUP(A1187,'12. EXATON'!A9:I185,9,FALSE)</f>
        <v>432.7389</v>
      </c>
      <c r="D1187" s="1029">
        <f>VLOOKUP(A1187,'12. EXATON'!A9:J177,10,FALSE)</f>
        <v>141.20930999999999</v>
      </c>
      <c r="E1187" s="1014">
        <v>112.53886470588236</v>
      </c>
      <c r="F1187" s="1014">
        <v>432.7389</v>
      </c>
      <c r="G1187" s="1356">
        <v>141.20930999999999</v>
      </c>
      <c r="H1187" s="1357" t="s">
        <v>5082</v>
      </c>
      <c r="I1187" s="1014">
        <v>216</v>
      </c>
      <c r="J1187" s="1358" t="s">
        <v>2875</v>
      </c>
      <c r="K1187" s="1359">
        <v>525.29999999999995</v>
      </c>
      <c r="L1187" s="1015" t="s">
        <v>4755</v>
      </c>
      <c r="M1187" s="1015"/>
      <c r="N1187" s="2055">
        <f>'Spis treści'!$D$69/100</f>
        <v>0</v>
      </c>
      <c r="O1187" s="1014">
        <v>83111000</v>
      </c>
      <c r="P1187" s="6">
        <v>5.0999999999999996</v>
      </c>
    </row>
    <row r="1188" spans="1:17">
      <c r="A1188" s="1354" t="s">
        <v>5071</v>
      </c>
      <c r="B1188" s="1028">
        <f>VLOOKUP(A1188,'12. EXATON'!A10:K186,11,FALSE)</f>
        <v>126.95112941176471</v>
      </c>
      <c r="C1188" s="1029">
        <f>VLOOKUP(A1188,'12. EXATON'!A10:I186,9,FALSE)</f>
        <v>1012.4829</v>
      </c>
      <c r="D1188" s="1029">
        <f>VLOOKUP(A1188,'12. EXATON'!A10:J178,10,FALSE)</f>
        <v>282.41861999999998</v>
      </c>
      <c r="E1188" s="1014">
        <v>126.95112941176471</v>
      </c>
      <c r="F1188" s="1014">
        <v>1012.4829</v>
      </c>
      <c r="G1188" s="1356">
        <v>282.41861999999998</v>
      </c>
      <c r="H1188" s="1357" t="s">
        <v>5083</v>
      </c>
      <c r="I1188" s="1014">
        <v>216</v>
      </c>
      <c r="J1188" s="1358" t="s">
        <v>2876</v>
      </c>
      <c r="K1188" s="1359">
        <v>10.199999999999999</v>
      </c>
      <c r="L1188" s="1015" t="s">
        <v>4756</v>
      </c>
      <c r="M1188" s="1015"/>
      <c r="N1188" s="2055">
        <f>'Spis treści'!$D$69/100</f>
        <v>0</v>
      </c>
      <c r="O1188" s="1014">
        <v>83111000</v>
      </c>
      <c r="P1188" s="6">
        <v>10.199999999999999</v>
      </c>
    </row>
    <row r="1189" spans="1:17">
      <c r="A1189" s="1354" t="s">
        <v>5072</v>
      </c>
      <c r="B1189" s="1028">
        <f>VLOOKUP(A1189,'12. EXATON'!A11:K187,11,FALSE)</f>
        <v>175.01384999999999</v>
      </c>
      <c r="C1189" s="1029">
        <f>VLOOKUP(A1189,'12. EXATON'!A11:I187,9,FALSE)</f>
        <v>530.37270000000001</v>
      </c>
      <c r="D1189" s="1029">
        <f>VLOOKUP(A1189,'12. EXATON'!A11:J179,10,FALSE)</f>
        <v>99.677160000000001</v>
      </c>
      <c r="E1189" s="1014">
        <v>175.01384999999999</v>
      </c>
      <c r="F1189" s="1014">
        <v>530.37270000000001</v>
      </c>
      <c r="G1189" s="1356">
        <v>99.677160000000001</v>
      </c>
      <c r="H1189" s="1357" t="s">
        <v>5084</v>
      </c>
      <c r="I1189" s="1014">
        <v>216</v>
      </c>
      <c r="J1189" s="1358" t="s">
        <v>2875</v>
      </c>
      <c r="K1189" s="1359">
        <v>410.40000000000003</v>
      </c>
      <c r="L1189" s="1015" t="s">
        <v>4757</v>
      </c>
      <c r="M1189" s="1015"/>
      <c r="N1189" s="2055">
        <f>'Spis treści'!$D$69/100</f>
        <v>0</v>
      </c>
      <c r="O1189" s="1014">
        <v>83111000</v>
      </c>
      <c r="P1189" s="6">
        <v>3.6</v>
      </c>
    </row>
    <row r="1190" spans="1:17">
      <c r="A1190" s="1354" t="s">
        <v>5073</v>
      </c>
      <c r="B1190" s="1028">
        <f>VLOOKUP(A1190,'12. EXATON'!A12:K188,11,FALSE)</f>
        <v>166.24539411764707</v>
      </c>
      <c r="C1190" s="1029">
        <f>VLOOKUP(A1190,'12. EXATON'!A12:I188,9,FALSE)</f>
        <v>706.6422</v>
      </c>
      <c r="D1190" s="1029">
        <f>VLOOKUP(A1190,'12. EXATON'!A12:J180,10,FALSE)</f>
        <v>141.20930999999999</v>
      </c>
      <c r="E1190" s="1014">
        <v>166.24539411764707</v>
      </c>
      <c r="F1190" s="1014">
        <v>706.6422</v>
      </c>
      <c r="G1190" s="1356">
        <v>141.20930999999999</v>
      </c>
      <c r="H1190" s="1357" t="s">
        <v>5085</v>
      </c>
      <c r="I1190" s="1014">
        <v>216</v>
      </c>
      <c r="J1190" s="1358" t="s">
        <v>2876</v>
      </c>
      <c r="K1190" s="1359">
        <v>5.0999999999999996</v>
      </c>
      <c r="L1190" s="1015" t="s">
        <v>4758</v>
      </c>
      <c r="M1190" s="1015"/>
      <c r="N1190" s="2055">
        <f>'Spis treści'!$D$69/100</f>
        <v>0</v>
      </c>
      <c r="O1190" s="1014">
        <v>83111000</v>
      </c>
      <c r="P1190" s="6">
        <v>5.0999999999999996</v>
      </c>
    </row>
    <row r="1191" spans="1:17">
      <c r="A1191" s="1354" t="s">
        <v>5074</v>
      </c>
      <c r="B1191" s="1028">
        <f>VLOOKUP(A1191,'12. EXATON'!A13:K189,11,FALSE)</f>
        <v>155.25930588235292</v>
      </c>
      <c r="C1191" s="1029">
        <f>VLOOKUP(A1191,'12. EXATON'!A13:I189,9,FALSE)</f>
        <v>1301.2262999999998</v>
      </c>
      <c r="D1191" s="1029">
        <f>VLOOKUP(A1191,'12. EXATON'!A13:J181,10,FALSE)</f>
        <v>282.41861999999998</v>
      </c>
      <c r="E1191" s="1014">
        <v>155.25930588235292</v>
      </c>
      <c r="F1191" s="1014">
        <v>1301.2262999999998</v>
      </c>
      <c r="G1191" s="1356">
        <v>282.41861999999998</v>
      </c>
      <c r="H1191" s="1357" t="s">
        <v>5086</v>
      </c>
      <c r="I1191" s="1014">
        <v>216</v>
      </c>
      <c r="J1191" s="1358" t="s">
        <v>2876</v>
      </c>
      <c r="K1191" s="1359">
        <v>9.6</v>
      </c>
      <c r="L1191" s="1015" t="s">
        <v>4759</v>
      </c>
      <c r="M1191" s="1015"/>
      <c r="N1191" s="2055">
        <f>'Spis treści'!$D$69/100</f>
        <v>0</v>
      </c>
      <c r="O1191" s="1014">
        <v>83111000</v>
      </c>
      <c r="P1191" s="6">
        <v>9.6</v>
      </c>
    </row>
    <row r="1192" spans="1:17">
      <c r="A1192" s="1019" t="s">
        <v>5075</v>
      </c>
      <c r="B1192" s="1028">
        <f>VLOOKUP(A1192,'12. EXATON'!A14:K190,11,FALSE)</f>
        <v>228.69684444444442</v>
      </c>
      <c r="C1192" s="1029">
        <f>VLOOKUP(A1192,'12. EXATON'!A14:I190,9,FALSE)</f>
        <v>709.09</v>
      </c>
      <c r="D1192" s="1029">
        <f>VLOOKUP(A1192,'12. EXATON'!A14:J182,10,FALSE)</f>
        <v>114.21863999999999</v>
      </c>
      <c r="E1192" s="1014">
        <v>228.69684444444442</v>
      </c>
      <c r="F1192" s="1014">
        <v>709.09</v>
      </c>
      <c r="G1192" s="1356">
        <v>114.21863999999999</v>
      </c>
      <c r="H1192" s="1357" t="s">
        <v>5087</v>
      </c>
      <c r="I1192" s="1014">
        <v>216</v>
      </c>
      <c r="J1192" s="1358" t="s">
        <v>2876</v>
      </c>
      <c r="K1192" s="1359">
        <v>3.6</v>
      </c>
      <c r="L1192" s="1015" t="s">
        <v>4760</v>
      </c>
      <c r="M1192" s="1015"/>
      <c r="N1192" s="2055">
        <f>'Spis treści'!$D$69/100</f>
        <v>0</v>
      </c>
      <c r="O1192" s="1014">
        <v>83111000</v>
      </c>
      <c r="P1192" s="6">
        <v>3.6</v>
      </c>
      <c r="Q1192" s="471"/>
    </row>
    <row r="1193" spans="1:17">
      <c r="A1193" s="1019" t="s">
        <v>5076</v>
      </c>
      <c r="B1193" s="1028">
        <f>VLOOKUP(A1193,'12. EXATON'!A15:K191,11,FALSE)</f>
        <v>172.81443703703701</v>
      </c>
      <c r="C1193" s="1029">
        <f>VLOOKUP(A1193,'12. EXATON'!A15:I191,9,FALSE)</f>
        <v>761.87</v>
      </c>
      <c r="D1193" s="1029">
        <f>VLOOKUP(A1193,'12. EXATON'!A15:J183,10,FALSE)</f>
        <v>171.32796000000002</v>
      </c>
      <c r="E1193" s="1014">
        <v>172.81443703703701</v>
      </c>
      <c r="F1193" s="1014">
        <v>761.87</v>
      </c>
      <c r="G1193" s="1356">
        <v>171.32796000000002</v>
      </c>
      <c r="H1193" s="1357" t="s">
        <v>5088</v>
      </c>
      <c r="I1193" s="1014">
        <v>216</v>
      </c>
      <c r="J1193" s="1358" t="s">
        <v>2876</v>
      </c>
      <c r="K1193" s="1359">
        <v>5.4</v>
      </c>
      <c r="L1193" s="1015" t="s">
        <v>4761</v>
      </c>
      <c r="M1193" s="1015"/>
      <c r="N1193" s="2055">
        <f>'Spis treści'!$D$69/100</f>
        <v>0</v>
      </c>
      <c r="O1193" s="1014">
        <v>83111000</v>
      </c>
      <c r="P1193" s="6">
        <v>5.4</v>
      </c>
      <c r="Q1193" s="471"/>
    </row>
    <row r="1194" spans="1:17">
      <c r="A1194" s="1019" t="s">
        <v>5077</v>
      </c>
      <c r="B1194" s="1028">
        <f>VLOOKUP(A1194,'12. EXATON'!A16:K192,11,FALSE)</f>
        <v>168.99014509803919</v>
      </c>
      <c r="C1194" s="1029">
        <f>VLOOKUP(A1194,'12. EXATON'!A16:I192,9,FALSE)</f>
        <v>1400.08</v>
      </c>
      <c r="D1194" s="1029">
        <f>VLOOKUP(A1194,'12. EXATON'!A16:J184,10,FALSE)</f>
        <v>323.61947999999995</v>
      </c>
      <c r="E1194" s="1014">
        <v>168.99014509803919</v>
      </c>
      <c r="F1194" s="1014">
        <v>1400.08</v>
      </c>
      <c r="G1194" s="1356">
        <v>323.61947999999995</v>
      </c>
      <c r="H1194" s="1357" t="s">
        <v>5089</v>
      </c>
      <c r="I1194" s="1014">
        <v>216</v>
      </c>
      <c r="J1194" s="1358" t="s">
        <v>2876</v>
      </c>
      <c r="K1194" s="1359">
        <v>10.199999999999999</v>
      </c>
      <c r="L1194" s="1015" t="s">
        <v>4762</v>
      </c>
      <c r="M1194" s="1015"/>
      <c r="N1194" s="2055">
        <f>'Spis treści'!$D$69/100</f>
        <v>0</v>
      </c>
      <c r="O1194" s="1014">
        <v>83111000</v>
      </c>
      <c r="P1194" s="6">
        <v>10.199999999999999</v>
      </c>
      <c r="Q1194" s="471"/>
    </row>
    <row r="1195" spans="1:17">
      <c r="A1195" s="1020" t="s">
        <v>5092</v>
      </c>
      <c r="B1195" s="1028">
        <f>VLOOKUP(A1195,'12. EXATON'!A17:K193,11,FALSE)</f>
        <v>173.70256666666666</v>
      </c>
      <c r="C1195" s="1029">
        <f>VLOOKUP(A1195,'12. EXATON'!A17:I193,9,FALSE)</f>
        <v>766.66589999999997</v>
      </c>
      <c r="D1195" s="1029">
        <f>VLOOKUP(A1195,'12. EXATON'!A17:J185,10,FALSE)</f>
        <v>171.32796000000002</v>
      </c>
      <c r="E1195" s="1014">
        <v>173.70256666666666</v>
      </c>
      <c r="F1195" s="1014">
        <v>766.66589999999997</v>
      </c>
      <c r="G1195" s="1356">
        <v>171.32796000000002</v>
      </c>
      <c r="H1195" s="1357" t="s">
        <v>5090</v>
      </c>
      <c r="I1195" s="1014">
        <v>216</v>
      </c>
      <c r="J1195" s="1358" t="s">
        <v>2876</v>
      </c>
      <c r="K1195" s="1359">
        <v>5.4</v>
      </c>
      <c r="L1195" s="1015" t="s">
        <v>4763</v>
      </c>
      <c r="M1195" s="1015"/>
      <c r="N1195" s="2055">
        <f>'Spis treści'!$D$69/100</f>
        <v>0</v>
      </c>
      <c r="O1195" s="1014">
        <v>83111000</v>
      </c>
      <c r="P1195" s="6">
        <v>5.4</v>
      </c>
      <c r="Q1195" s="471"/>
    </row>
    <row r="1196" spans="1:17">
      <c r="A1196" s="1020" t="s">
        <v>5093</v>
      </c>
      <c r="B1196" s="1028">
        <f>VLOOKUP(A1196,'12. EXATON'!A18:K194,11,FALSE)</f>
        <v>187.0398375</v>
      </c>
      <c r="C1196" s="1029">
        <f>VLOOKUP(A1196,'12. EXATON'!A18:I194,9,FALSE)</f>
        <v>1490.9993999999999</v>
      </c>
      <c r="D1196" s="1029">
        <f>VLOOKUP(A1196,'12. EXATON'!A18:J186,10,FALSE)</f>
        <v>304.58303999999998</v>
      </c>
      <c r="E1196" s="1014">
        <v>187.0398375</v>
      </c>
      <c r="F1196" s="1014">
        <v>1490.9993999999999</v>
      </c>
      <c r="G1196" s="1356">
        <v>304.58303999999998</v>
      </c>
      <c r="H1196" s="1357" t="s">
        <v>5091</v>
      </c>
      <c r="I1196" s="1014">
        <v>216</v>
      </c>
      <c r="J1196" s="1358" t="s">
        <v>2876</v>
      </c>
      <c r="K1196" s="1359">
        <v>9.6</v>
      </c>
      <c r="L1196" s="1015" t="s">
        <v>4764</v>
      </c>
      <c r="M1196" s="1015"/>
      <c r="N1196" s="2055">
        <f>'Spis treści'!$D$69/100</f>
        <v>0</v>
      </c>
      <c r="O1196" s="1014">
        <v>83111000</v>
      </c>
      <c r="P1196" s="6">
        <v>9.6</v>
      </c>
      <c r="Q1196" s="471"/>
    </row>
    <row r="1197" spans="1:17">
      <c r="A1197" s="1020" t="s">
        <v>5156</v>
      </c>
      <c r="B1197" s="1028">
        <f>VLOOKUP(A1197,'12. EXATON'!A19:K195,11,FALSE)</f>
        <v>194.16955000000002</v>
      </c>
      <c r="C1197" s="1029">
        <f>VLOOKUP(A1197,'12. EXATON'!A19:I195,9,FALSE)</f>
        <v>627.55110000000002</v>
      </c>
      <c r="D1197" s="1029">
        <f>VLOOKUP(A1197,'12. EXATON'!A19:J187,10,FALSE)</f>
        <v>71.459279999999993</v>
      </c>
      <c r="E1197" s="1014">
        <v>194.16955000000002</v>
      </c>
      <c r="F1197" s="1014">
        <v>627.55110000000002</v>
      </c>
      <c r="G1197" s="1356">
        <v>71.459279999999993</v>
      </c>
      <c r="H1197" s="1357" t="s">
        <v>5162</v>
      </c>
      <c r="I1197" s="1014">
        <v>216</v>
      </c>
      <c r="J1197" s="1358" t="s">
        <v>2875</v>
      </c>
      <c r="K1197" s="1359">
        <v>298.8</v>
      </c>
      <c r="L1197" s="1360" t="s">
        <v>5165</v>
      </c>
      <c r="M1197" s="1360" t="s">
        <v>5166</v>
      </c>
      <c r="N1197" s="2055">
        <f>'Spis treści'!$D$69/100</f>
        <v>0</v>
      </c>
      <c r="O1197" s="1014">
        <v>83111000</v>
      </c>
      <c r="P1197" s="6">
        <v>3.6</v>
      </c>
    </row>
    <row r="1198" spans="1:17">
      <c r="A1198" s="1020" t="s">
        <v>5157</v>
      </c>
      <c r="B1198" s="1028">
        <f>VLOOKUP(A1198,'12. EXATON'!A20:K196,11,FALSE)</f>
        <v>166.23779999999999</v>
      </c>
      <c r="C1198" s="1029">
        <f>VLOOKUP(A1198,'12. EXATON'!A20:I196,9,FALSE)</f>
        <v>746.5788</v>
      </c>
      <c r="D1198" s="1029">
        <f>VLOOKUP(A1198,'12. EXATON'!A20:J188,10,FALSE)</f>
        <v>101.23397999999999</v>
      </c>
      <c r="E1198" s="1014">
        <v>166.23779999999999</v>
      </c>
      <c r="F1198" s="1014">
        <v>746.5788</v>
      </c>
      <c r="G1198" s="1356">
        <v>101.23397999999999</v>
      </c>
      <c r="H1198" s="1357" t="s">
        <v>5164</v>
      </c>
      <c r="I1198" s="1014">
        <v>216</v>
      </c>
      <c r="J1198" s="1358" t="s">
        <v>2876</v>
      </c>
      <c r="K1198" s="1359">
        <v>5.0999999999999996</v>
      </c>
      <c r="L1198" s="1360" t="s">
        <v>5167</v>
      </c>
      <c r="M1198" s="1360" t="s">
        <v>5168</v>
      </c>
      <c r="N1198" s="2055">
        <f>'Spis treści'!$D$69/100</f>
        <v>0</v>
      </c>
      <c r="O1198" s="1014">
        <v>83111000</v>
      </c>
      <c r="P1198" s="6">
        <v>5.0999999999999996</v>
      </c>
    </row>
    <row r="1199" spans="1:17">
      <c r="A1199" s="1020" t="s">
        <v>5158</v>
      </c>
      <c r="B1199" s="1028">
        <f>VLOOKUP(A1199,'12. EXATON'!A21:K197,11,FALSE)</f>
        <v>162.27003529411763</v>
      </c>
      <c r="C1199" s="1029">
        <f>VLOOKUP(A1199,'12. EXATON'!A21:I197,9,FALSE)</f>
        <v>1452.6863999999998</v>
      </c>
      <c r="D1199" s="1029">
        <f>VLOOKUP(A1199,'12. EXATON'!A21:J189,10,FALSE)</f>
        <v>202.46795999999998</v>
      </c>
      <c r="E1199" s="1014">
        <v>162.27003529411763</v>
      </c>
      <c r="F1199" s="1014">
        <v>1452.6863999999998</v>
      </c>
      <c r="G1199" s="1356">
        <v>202.46795999999998</v>
      </c>
      <c r="H1199" s="1357" t="s">
        <v>5163</v>
      </c>
      <c r="I1199" s="1014">
        <v>216</v>
      </c>
      <c r="J1199" s="1358" t="s">
        <v>2876</v>
      </c>
      <c r="K1199" s="1359">
        <v>10.199999999999999</v>
      </c>
      <c r="L1199" s="1360" t="s">
        <v>5169</v>
      </c>
      <c r="M1199" s="1360" t="s">
        <v>5170</v>
      </c>
      <c r="N1199" s="2055">
        <f>'Spis treści'!$D$69/100</f>
        <v>0</v>
      </c>
      <c r="O1199" s="1014">
        <v>83111000</v>
      </c>
      <c r="P1199" s="6">
        <v>10.199999999999999</v>
      </c>
    </row>
    <row r="1200" spans="1:17">
      <c r="A1200" s="1019" t="s">
        <v>5435</v>
      </c>
      <c r="B1200" s="1028">
        <f>VLOOKUP(A1200,'12. EXATON'!A22:K196,11,FALSE)</f>
        <v>413.45844285714287</v>
      </c>
      <c r="C1200" s="1029">
        <f>VLOOKUP(A1200,'12. EXATON'!A22:I196,9,FALSE)</f>
        <v>3770.3456999999999</v>
      </c>
      <c r="D1200" s="1029">
        <f>VLOOKUP(A1200,'12. EXATON'!A22:J188,10,FALSE)</f>
        <v>570.96794999999997</v>
      </c>
      <c r="E1200" s="1014">
        <v>413.45844285714287</v>
      </c>
      <c r="F1200" s="1014">
        <v>3770.3456999999999</v>
      </c>
      <c r="G1200" s="1356">
        <v>570.96794999999997</v>
      </c>
      <c r="H1200" s="1357" t="s">
        <v>5441</v>
      </c>
      <c r="I1200" s="1014">
        <v>216</v>
      </c>
      <c r="J1200" s="1358" t="s">
        <v>2874</v>
      </c>
      <c r="K1200" s="1359">
        <v>10.5</v>
      </c>
      <c r="L1200" s="1360" t="s">
        <v>5444</v>
      </c>
      <c r="M1200" s="1360" t="s">
        <v>5447</v>
      </c>
      <c r="N1200" s="2055">
        <f>'Spis treści'!$D$69/100</f>
        <v>0</v>
      </c>
      <c r="O1200" s="1014">
        <v>83111000</v>
      </c>
      <c r="P1200" s="6">
        <v>10.5</v>
      </c>
    </row>
    <row r="1201" spans="1:16">
      <c r="A1201" s="1019" t="s">
        <v>5436</v>
      </c>
      <c r="B1201" s="1028">
        <f>VLOOKUP(A1201,'12. EXATON'!A23:K197,11,FALSE)</f>
        <v>412.6539499999999</v>
      </c>
      <c r="C1201" s="1029">
        <f>VLOOKUP(A1201,'12. EXATON'!A23:I197,9,FALSE)</f>
        <v>4299.3125999999993</v>
      </c>
      <c r="D1201" s="1029">
        <f>VLOOKUP(A1201,'12. EXATON'!A23:J189,10,FALSE)</f>
        <v>652.5347999999999</v>
      </c>
      <c r="E1201" s="1014">
        <v>412.6539499999999</v>
      </c>
      <c r="F1201" s="1014">
        <v>4299.3125999999993</v>
      </c>
      <c r="G1201" s="1356">
        <v>652.5347999999999</v>
      </c>
      <c r="H1201" s="1357" t="s">
        <v>5442</v>
      </c>
      <c r="I1201" s="1014">
        <v>216</v>
      </c>
      <c r="J1201" s="1358" t="s">
        <v>2874</v>
      </c>
      <c r="K1201" s="1359">
        <v>12</v>
      </c>
      <c r="L1201" s="1360" t="s">
        <v>5445</v>
      </c>
      <c r="M1201" s="1360" t="s">
        <v>5448</v>
      </c>
      <c r="N1201" s="2055">
        <f>'Spis treści'!$D$69/100</f>
        <v>0</v>
      </c>
      <c r="O1201" s="1014">
        <v>83111000</v>
      </c>
      <c r="P1201" s="6">
        <v>12</v>
      </c>
    </row>
    <row r="1202" spans="1:16">
      <c r="A1202" s="1019" t="s">
        <v>5437</v>
      </c>
      <c r="B1202" s="1028">
        <f>VLOOKUP(A1202,'12. EXATON'!A24:K198,11,FALSE)</f>
        <v>415.567025</v>
      </c>
      <c r="C1202" s="1029">
        <f>VLOOKUP(A1202,'12. EXATON'!A24:I198,9,FALSE)</f>
        <v>4334.2695000000003</v>
      </c>
      <c r="D1202" s="1029">
        <f>VLOOKUP(A1202,'12. EXATON'!A24:J190,10,FALSE)</f>
        <v>652.5347999999999</v>
      </c>
      <c r="E1202" s="1014">
        <v>415.567025</v>
      </c>
      <c r="F1202" s="1014">
        <v>4334.2695000000003</v>
      </c>
      <c r="G1202" s="1356">
        <v>652.5347999999999</v>
      </c>
      <c r="H1202" s="1357" t="s">
        <v>5443</v>
      </c>
      <c r="I1202" s="1014">
        <v>216</v>
      </c>
      <c r="J1202" s="1358" t="s">
        <v>2876</v>
      </c>
      <c r="K1202" s="1359">
        <v>12</v>
      </c>
      <c r="L1202" s="1360" t="s">
        <v>5446</v>
      </c>
      <c r="M1202" s="1360" t="s">
        <v>5449</v>
      </c>
      <c r="N1202" s="2055">
        <f>'Spis treści'!$D$69/100</f>
        <v>0</v>
      </c>
      <c r="O1202" s="1014">
        <v>83111000</v>
      </c>
      <c r="P1202" s="6">
        <v>12</v>
      </c>
    </row>
    <row r="1203" spans="1:16">
      <c r="A1203" s="1021" t="s">
        <v>4454</v>
      </c>
      <c r="B1203" s="1028">
        <f>VLOOKUP(A1203,'12. EXATON'!A25:K197,11,FALSE)</f>
        <v>89.319299999999984</v>
      </c>
      <c r="C1203" s="1028">
        <f>VLOOKUP(A1203,'12. EXATON'!A25:I197,9,FALSE)</f>
        <v>1049.9444999999998</v>
      </c>
      <c r="D1203" s="1028">
        <f>VLOOKUP(A1203,'12. EXATON'!A25:J189,10,FALSE)</f>
        <v>289.84500000000003</v>
      </c>
      <c r="E1203" s="1016">
        <v>89.319299999999984</v>
      </c>
      <c r="F1203" s="1017">
        <v>1049.9444999999998</v>
      </c>
      <c r="G1203" s="1356">
        <v>289.84500000000003</v>
      </c>
      <c r="H1203" s="1357" t="s">
        <v>4873</v>
      </c>
      <c r="I1203" s="1014">
        <v>222</v>
      </c>
      <c r="J1203" s="1361" t="s">
        <v>2876</v>
      </c>
      <c r="K1203" s="1355">
        <v>15</v>
      </c>
      <c r="L1203" s="1362" t="s">
        <v>4765</v>
      </c>
      <c r="M1203" s="1016"/>
      <c r="N1203" s="2055">
        <f>'Spis treści'!$D$69/100</f>
        <v>0</v>
      </c>
      <c r="O1203" s="26">
        <v>72230019</v>
      </c>
      <c r="P1203" s="6">
        <v>15</v>
      </c>
    </row>
    <row r="1204" spans="1:16">
      <c r="A1204" s="1021" t="s">
        <v>4453</v>
      </c>
      <c r="B1204" s="1028">
        <f>VLOOKUP(A1204,'12. EXATON'!A26:K198,11,FALSE)</f>
        <v>76.592519999999993</v>
      </c>
      <c r="C1204" s="1028">
        <f>VLOOKUP(A1204,'12. EXATON'!A26:I198,9,FALSE)</f>
        <v>859.04280000000006</v>
      </c>
      <c r="D1204" s="1028">
        <f>VLOOKUP(A1204,'12. EXATON'!A26:J190,10,FALSE)</f>
        <v>289.84500000000003</v>
      </c>
      <c r="E1204" s="1016">
        <v>76.592519999999993</v>
      </c>
      <c r="F1204" s="1017">
        <v>859.04280000000006</v>
      </c>
      <c r="G1204" s="1356">
        <v>289.84500000000003</v>
      </c>
      <c r="H1204" s="1357" t="s">
        <v>4874</v>
      </c>
      <c r="I1204" s="1014">
        <v>222</v>
      </c>
      <c r="J1204" s="1361" t="s">
        <v>2875</v>
      </c>
      <c r="K1204" s="1355">
        <v>840</v>
      </c>
      <c r="L1204" s="1362" t="s">
        <v>4766</v>
      </c>
      <c r="M1204" s="1016"/>
      <c r="N1204" s="2055">
        <f>'Spis treści'!$D$69/100</f>
        <v>0</v>
      </c>
      <c r="O1204" s="1016">
        <v>72230019</v>
      </c>
      <c r="P1204" s="6">
        <v>15</v>
      </c>
    </row>
    <row r="1205" spans="1:16">
      <c r="A1205" s="1021" t="s">
        <v>4451</v>
      </c>
      <c r="B1205" s="1028">
        <f>VLOOKUP(A1205,'12. EXATON'!A27:K199,11,FALSE)</f>
        <v>75.319379999999995</v>
      </c>
      <c r="C1205" s="1028">
        <f>VLOOKUP(A1205,'12. EXATON'!A27:I199,9,FALSE)</f>
        <v>839.94569999999999</v>
      </c>
      <c r="D1205" s="1028">
        <f>VLOOKUP(A1205,'12. EXATON'!A27:J191,10,FALSE)</f>
        <v>289.84500000000003</v>
      </c>
      <c r="E1205" s="1016">
        <v>75.319379999999995</v>
      </c>
      <c r="F1205" s="1017">
        <v>839.94569999999999</v>
      </c>
      <c r="G1205" s="1356">
        <v>289.84500000000003</v>
      </c>
      <c r="H1205" s="1357" t="s">
        <v>4875</v>
      </c>
      <c r="I1205" s="1014">
        <v>222</v>
      </c>
      <c r="J1205" s="1361" t="s">
        <v>2874</v>
      </c>
      <c r="K1205" s="1355">
        <v>15</v>
      </c>
      <c r="L1205" s="1362" t="s">
        <v>4767</v>
      </c>
      <c r="M1205" s="1016"/>
      <c r="N1205" s="2055">
        <f>'Spis treści'!$D$69/100</f>
        <v>0</v>
      </c>
      <c r="O1205" s="1016">
        <v>72230019</v>
      </c>
      <c r="P1205" s="6">
        <v>15</v>
      </c>
    </row>
    <row r="1206" spans="1:16">
      <c r="A1206" s="1021" t="s">
        <v>4450</v>
      </c>
      <c r="B1206" s="1028">
        <f>VLOOKUP(A1206,'12. EXATON'!A28:K200,11,FALSE)</f>
        <v>73.410660000000007</v>
      </c>
      <c r="C1206" s="1028">
        <f>VLOOKUP(A1206,'12. EXATON'!A28:I200,9,FALSE)</f>
        <v>811.31489999999997</v>
      </c>
      <c r="D1206" s="1028">
        <f>VLOOKUP(A1206,'12. EXATON'!A28:J192,10,FALSE)</f>
        <v>289.84500000000003</v>
      </c>
      <c r="E1206" s="1016">
        <v>73.410660000000007</v>
      </c>
      <c r="F1206" s="1017">
        <v>811.31489999999997</v>
      </c>
      <c r="G1206" s="1356">
        <v>289.84500000000003</v>
      </c>
      <c r="H1206" s="1357" t="s">
        <v>4876</v>
      </c>
      <c r="I1206" s="1014">
        <v>222</v>
      </c>
      <c r="J1206" s="1361" t="s">
        <v>2876</v>
      </c>
      <c r="K1206" s="1355">
        <v>15</v>
      </c>
      <c r="L1206" s="1362" t="s">
        <v>4768</v>
      </c>
      <c r="M1206" s="1016"/>
      <c r="N1206" s="2055">
        <f>'Spis treści'!$D$69/100</f>
        <v>0</v>
      </c>
      <c r="O1206" s="1016">
        <v>72230019</v>
      </c>
      <c r="P1206" s="6">
        <v>15</v>
      </c>
    </row>
    <row r="1207" spans="1:16">
      <c r="A1207" s="1021" t="s">
        <v>4449</v>
      </c>
      <c r="B1207" s="1028">
        <f>VLOOKUP(A1207,'12. EXATON'!A29:K201,11,FALSE)</f>
        <v>87.391440000000003</v>
      </c>
      <c r="C1207" s="1028">
        <f>VLOOKUP(A1207,'12. EXATON'!A29:I201,9,FALSE)</f>
        <v>340.34219999999999</v>
      </c>
      <c r="D1207" s="1028">
        <f>VLOOKUP(A1207,'12. EXATON'!A29:J193,10,FALSE)</f>
        <v>96.615000000000009</v>
      </c>
      <c r="E1207" s="1016">
        <v>87.391440000000003</v>
      </c>
      <c r="F1207" s="1017">
        <v>340.34219999999999</v>
      </c>
      <c r="G1207" s="1356">
        <v>96.615000000000009</v>
      </c>
      <c r="H1207" s="1357" t="s">
        <v>4877</v>
      </c>
      <c r="I1207" s="1014">
        <v>222</v>
      </c>
      <c r="J1207" s="1361" t="s">
        <v>2875</v>
      </c>
      <c r="K1207" s="1355">
        <v>750</v>
      </c>
      <c r="L1207" s="1362" t="s">
        <v>4769</v>
      </c>
      <c r="M1207" s="1016"/>
      <c r="N1207" s="2055">
        <f>'Spis treści'!$D$69/100</f>
        <v>0</v>
      </c>
      <c r="O1207" s="1016">
        <v>72230019</v>
      </c>
      <c r="P1207" s="6">
        <v>5</v>
      </c>
    </row>
    <row r="1208" spans="1:16">
      <c r="A1208" s="1021" t="s">
        <v>4448</v>
      </c>
      <c r="B1208" s="1028">
        <f>VLOOKUP(A1208,'12. EXATON'!A30:K202,11,FALSE)</f>
        <v>78.957300000000004</v>
      </c>
      <c r="C1208" s="1028">
        <f>VLOOKUP(A1208,'12. EXATON'!A30:I202,9,FALSE)</f>
        <v>894.5145</v>
      </c>
      <c r="D1208" s="1028">
        <f>VLOOKUP(A1208,'12. EXATON'!A30:J194,10,FALSE)</f>
        <v>289.84500000000003</v>
      </c>
      <c r="E1208" s="1016">
        <v>78.957300000000004</v>
      </c>
      <c r="F1208" s="1017">
        <v>894.5145</v>
      </c>
      <c r="G1208" s="1356">
        <v>289.84500000000003</v>
      </c>
      <c r="H1208" s="1357" t="s">
        <v>4878</v>
      </c>
      <c r="I1208" s="1014">
        <v>222</v>
      </c>
      <c r="J1208" s="1361" t="s">
        <v>2876</v>
      </c>
      <c r="K1208" s="1355">
        <v>15</v>
      </c>
      <c r="L1208" s="1362" t="s">
        <v>4770</v>
      </c>
      <c r="M1208" s="1016"/>
      <c r="N1208" s="2055">
        <f>'Spis treści'!$D$69/100</f>
        <v>0</v>
      </c>
      <c r="O1208" s="1016">
        <v>72230019</v>
      </c>
      <c r="P1208" s="6">
        <v>15</v>
      </c>
    </row>
    <row r="1209" spans="1:16">
      <c r="A1209" s="1021" t="s">
        <v>4447</v>
      </c>
      <c r="B1209" s="1028">
        <f>VLOOKUP(A1209,'12. EXATON'!A31:K203,11,FALSE)</f>
        <v>77.645220000000009</v>
      </c>
      <c r="C1209" s="1028">
        <f>VLOOKUP(A1209,'12. EXATON'!A31:I203,9,FALSE)</f>
        <v>874.83330000000001</v>
      </c>
      <c r="D1209" s="1028">
        <f>VLOOKUP(A1209,'12. EXATON'!A31:J195,10,FALSE)</f>
        <v>289.84500000000003</v>
      </c>
      <c r="E1209" s="1016">
        <v>77.645220000000009</v>
      </c>
      <c r="F1209" s="1017">
        <v>874.83330000000001</v>
      </c>
      <c r="G1209" s="1356">
        <v>289.84500000000003</v>
      </c>
      <c r="H1209" s="1357" t="s">
        <v>4879</v>
      </c>
      <c r="I1209" s="1014">
        <v>222</v>
      </c>
      <c r="J1209" s="1361" t="s">
        <v>2875</v>
      </c>
      <c r="K1209" s="1355">
        <v>840</v>
      </c>
      <c r="L1209" s="1362" t="s">
        <v>4771</v>
      </c>
      <c r="M1209" s="1016"/>
      <c r="N1209" s="2055">
        <f>'Spis treści'!$D$69/100</f>
        <v>0</v>
      </c>
      <c r="O1209" s="1016">
        <v>72230019</v>
      </c>
      <c r="P1209" s="6">
        <v>15</v>
      </c>
    </row>
    <row r="1210" spans="1:16">
      <c r="A1210" s="1021" t="s">
        <v>4446</v>
      </c>
      <c r="B1210" s="1028">
        <f>VLOOKUP(A1210,'12. EXATON'!A32:K204,11,FALSE)</f>
        <v>93.77297999999999</v>
      </c>
      <c r="C1210" s="1028">
        <f>VLOOKUP(A1210,'12. EXATON'!A32:I204,9,FALSE)</f>
        <v>372.24989999999997</v>
      </c>
      <c r="D1210" s="1028">
        <f>VLOOKUP(A1210,'12. EXATON'!A32:J196,10,FALSE)</f>
        <v>96.615000000000009</v>
      </c>
      <c r="E1210" s="1016">
        <v>93.77297999999999</v>
      </c>
      <c r="F1210" s="1017">
        <v>372.24989999999997</v>
      </c>
      <c r="G1210" s="1356">
        <v>96.615000000000009</v>
      </c>
      <c r="H1210" s="1357" t="s">
        <v>4880</v>
      </c>
      <c r="I1210" s="1014">
        <v>222</v>
      </c>
      <c r="J1210" s="1361" t="s">
        <v>2875</v>
      </c>
      <c r="K1210" s="1355">
        <v>300</v>
      </c>
      <c r="L1210" s="1362" t="s">
        <v>4772</v>
      </c>
      <c r="M1210" s="1016"/>
      <c r="N1210" s="2055">
        <f>'Spis treści'!$D$69/100</f>
        <v>0</v>
      </c>
      <c r="O1210" s="1016">
        <v>72230019</v>
      </c>
      <c r="P1210" s="6">
        <v>5</v>
      </c>
    </row>
    <row r="1211" spans="1:16">
      <c r="A1211" s="1021" t="s">
        <v>4445</v>
      </c>
      <c r="B1211" s="1028">
        <f>VLOOKUP(A1211,'12. EXATON'!A33:K205,11,FALSE)</f>
        <v>68.008071599999994</v>
      </c>
      <c r="C1211" s="1028">
        <f>VLOOKUP(A1211,'12. EXATON'!A33:I205,9,FALSE)</f>
        <v>12171.267899999999</v>
      </c>
      <c r="D1211" s="1028">
        <f>VLOOKUP(A1211,'12. EXATON'!A33:J197,10,FALSE)</f>
        <v>4830.75</v>
      </c>
      <c r="E1211" s="1016">
        <v>68.008071599999994</v>
      </c>
      <c r="F1211" s="1017">
        <v>12171.267899999999</v>
      </c>
      <c r="G1211" s="1356">
        <v>4830.75</v>
      </c>
      <c r="H1211" s="1357" t="s">
        <v>4881</v>
      </c>
      <c r="I1211" s="1014">
        <v>222</v>
      </c>
      <c r="J1211" s="1361" t="s">
        <v>2874</v>
      </c>
      <c r="K1211" s="1355">
        <v>250</v>
      </c>
      <c r="L1211" s="1362" t="s">
        <v>4773</v>
      </c>
      <c r="M1211" s="1016"/>
      <c r="N1211" s="2055">
        <f>'Spis treści'!$D$69/100</f>
        <v>0</v>
      </c>
      <c r="O1211" s="1016">
        <v>72230019</v>
      </c>
      <c r="P1211" s="6">
        <v>250</v>
      </c>
    </row>
    <row r="1212" spans="1:16">
      <c r="A1212" s="1021" t="s">
        <v>4444</v>
      </c>
      <c r="B1212" s="1028">
        <f>VLOOKUP(A1212,'12. EXATON'!A34:K206,11,FALSE)</f>
        <v>67.737960000000001</v>
      </c>
      <c r="C1212" s="1028">
        <f>VLOOKUP(A1212,'12. EXATON'!A34:I206,9,FALSE)</f>
        <v>726.22439999999995</v>
      </c>
      <c r="D1212" s="1028">
        <f>VLOOKUP(A1212,'12. EXATON'!A34:J198,10,FALSE)</f>
        <v>289.84500000000003</v>
      </c>
      <c r="E1212" s="1016">
        <v>67.737960000000001</v>
      </c>
      <c r="F1212" s="1017">
        <v>726.22439999999995</v>
      </c>
      <c r="G1212" s="1356">
        <v>289.84500000000003</v>
      </c>
      <c r="H1212" s="1357" t="s">
        <v>4882</v>
      </c>
      <c r="I1212" s="1014">
        <v>222</v>
      </c>
      <c r="J1212" s="1361" t="s">
        <v>2874</v>
      </c>
      <c r="K1212" s="1355">
        <v>15</v>
      </c>
      <c r="L1212" s="1362" t="s">
        <v>4774</v>
      </c>
      <c r="M1212" s="1016"/>
      <c r="N1212" s="2055">
        <f>'Spis treści'!$D$69/100</f>
        <v>0</v>
      </c>
      <c r="O1212" s="1016">
        <v>72230019</v>
      </c>
      <c r="P1212" s="6">
        <v>15</v>
      </c>
    </row>
    <row r="1213" spans="1:16">
      <c r="A1213" s="1021" t="s">
        <v>4443</v>
      </c>
      <c r="B1213" s="1028">
        <f>VLOOKUP(A1213,'12. EXATON'!A35:K207,11,FALSE)</f>
        <v>66.751405200000008</v>
      </c>
      <c r="C1213" s="1028">
        <f>VLOOKUP(A1213,'12. EXATON'!A35:I207,9,FALSE)</f>
        <v>11857.1013</v>
      </c>
      <c r="D1213" s="1028">
        <f>VLOOKUP(A1213,'12. EXATON'!A35:J199,10,FALSE)</f>
        <v>4830.75</v>
      </c>
      <c r="E1213" s="1016">
        <v>66.751405200000008</v>
      </c>
      <c r="F1213" s="1017">
        <v>11857.1013</v>
      </c>
      <c r="G1213" s="1356">
        <v>4830.75</v>
      </c>
      <c r="H1213" s="1357" t="s">
        <v>4883</v>
      </c>
      <c r="I1213" s="1014">
        <v>222</v>
      </c>
      <c r="J1213" s="1361" t="s">
        <v>2875</v>
      </c>
      <c r="K1213" s="1355">
        <v>500</v>
      </c>
      <c r="L1213" s="1362" t="s">
        <v>4775</v>
      </c>
      <c r="M1213" s="1016"/>
      <c r="N1213" s="2055">
        <f>'Spis treści'!$D$69/100</f>
        <v>0</v>
      </c>
      <c r="O1213" s="1016">
        <v>72230019</v>
      </c>
      <c r="P1213" s="6">
        <v>250</v>
      </c>
    </row>
    <row r="1214" spans="1:16">
      <c r="A1214" s="1021" t="s">
        <v>4442</v>
      </c>
      <c r="B1214" s="1028">
        <f>VLOOKUP(A1214,'12. EXATON'!A36:K208,11,FALSE)</f>
        <v>66.642359999999996</v>
      </c>
      <c r="C1214" s="1028">
        <f>VLOOKUP(A1214,'12. EXATON'!A36:I208,9,FALSE)</f>
        <v>709.79039999999998</v>
      </c>
      <c r="D1214" s="1028">
        <f>VLOOKUP(A1214,'12. EXATON'!A36:J200,10,FALSE)</f>
        <v>289.84500000000003</v>
      </c>
      <c r="E1214" s="1016">
        <v>66.642359999999996</v>
      </c>
      <c r="F1214" s="1017">
        <v>709.79039999999998</v>
      </c>
      <c r="G1214" s="1356">
        <v>289.84500000000003</v>
      </c>
      <c r="H1214" s="1357" t="s">
        <v>4884</v>
      </c>
      <c r="I1214" s="1014">
        <v>222</v>
      </c>
      <c r="J1214" s="1361" t="s">
        <v>2874</v>
      </c>
      <c r="K1214" s="1355">
        <v>15</v>
      </c>
      <c r="L1214" s="1362" t="s">
        <v>4776</v>
      </c>
      <c r="M1214" s="1016"/>
      <c r="N1214" s="2055">
        <f>'Spis treści'!$D$69/100</f>
        <v>0</v>
      </c>
      <c r="O1214" s="1016">
        <v>72230019</v>
      </c>
      <c r="P1214" s="6">
        <v>15</v>
      </c>
    </row>
    <row r="1215" spans="1:16">
      <c r="A1215" s="1021" t="s">
        <v>4441</v>
      </c>
      <c r="B1215" s="1028">
        <f>VLOOKUP(A1215,'12. EXATON'!A37:K209,11,FALSE)</f>
        <v>66.642359999999996</v>
      </c>
      <c r="C1215" s="1028">
        <f>VLOOKUP(A1215,'12. EXATON'!A37:I209,9,FALSE)</f>
        <v>709.79039999999998</v>
      </c>
      <c r="D1215" s="1028">
        <f>VLOOKUP(A1215,'12. EXATON'!A37:J201,10,FALSE)</f>
        <v>289.84500000000003</v>
      </c>
      <c r="E1215" s="1016">
        <v>66.642359999999996</v>
      </c>
      <c r="F1215" s="1017">
        <v>709.79039999999998</v>
      </c>
      <c r="G1215" s="1356">
        <v>289.84500000000003</v>
      </c>
      <c r="H1215" s="1357" t="s">
        <v>4885</v>
      </c>
      <c r="I1215" s="1014">
        <v>222</v>
      </c>
      <c r="J1215" s="1361" t="s">
        <v>2875</v>
      </c>
      <c r="K1215" s="1355">
        <v>840</v>
      </c>
      <c r="L1215" s="1362" t="s">
        <v>4777</v>
      </c>
      <c r="M1215" s="1016"/>
      <c r="N1215" s="2055">
        <f>'Spis treści'!$D$69/100</f>
        <v>0</v>
      </c>
      <c r="O1215" s="1016">
        <v>72230019</v>
      </c>
      <c r="P1215" s="6">
        <v>15</v>
      </c>
    </row>
    <row r="1216" spans="1:16">
      <c r="A1216" s="1021" t="s">
        <v>4534</v>
      </c>
      <c r="B1216" s="1028">
        <f>VLOOKUP(A1216,'12. EXATON'!A38:K210,11,FALSE)</f>
        <v>124.22550000000001</v>
      </c>
      <c r="C1216" s="1028">
        <f>VLOOKUP(A1216,'12. EXATON'!A38:I210,9,FALSE)</f>
        <v>1565.6355000000001</v>
      </c>
      <c r="D1216" s="1028">
        <f>VLOOKUP(A1216,'12. EXATON'!A38:J202,10,FALSE)</f>
        <v>297.74699999999996</v>
      </c>
      <c r="E1216" s="1016">
        <v>124.22550000000001</v>
      </c>
      <c r="F1216" s="1017">
        <v>1565.6355000000001</v>
      </c>
      <c r="G1216" s="1356">
        <v>297.74699999999996</v>
      </c>
      <c r="H1216" s="1357" t="s">
        <v>4886</v>
      </c>
      <c r="I1216" s="1014">
        <v>222</v>
      </c>
      <c r="J1216" s="1361" t="s">
        <v>2874</v>
      </c>
      <c r="K1216" s="1355">
        <v>15</v>
      </c>
      <c r="L1216" s="1362" t="s">
        <v>4778</v>
      </c>
      <c r="M1216" s="1016"/>
      <c r="N1216" s="2055">
        <f>'Spis treści'!$D$69/100</f>
        <v>0</v>
      </c>
      <c r="O1216" s="1016">
        <v>72230019</v>
      </c>
      <c r="P1216" s="6">
        <v>15</v>
      </c>
    </row>
    <row r="1217" spans="1:16">
      <c r="A1217" s="1021" t="s">
        <v>4535</v>
      </c>
      <c r="B1217" s="1028">
        <f>VLOOKUP(A1217,'12. EXATON'!A39:K211,11,FALSE)</f>
        <v>123.68363999999998</v>
      </c>
      <c r="C1217" s="1028">
        <f>VLOOKUP(A1217,'12. EXATON'!A39:I211,9,FALSE)</f>
        <v>1557.5075999999999</v>
      </c>
      <c r="D1217" s="1028">
        <f>VLOOKUP(A1217,'12. EXATON'!A39:J203,10,FALSE)</f>
        <v>297.74699999999996</v>
      </c>
      <c r="E1217" s="1016">
        <v>123.68363999999998</v>
      </c>
      <c r="F1217" s="1017">
        <v>1557.5075999999999</v>
      </c>
      <c r="G1217" s="1356">
        <v>297.74699999999996</v>
      </c>
      <c r="H1217" s="1357" t="s">
        <v>4887</v>
      </c>
      <c r="I1217" s="1014">
        <v>222</v>
      </c>
      <c r="J1217" s="1361" t="s">
        <v>2874</v>
      </c>
      <c r="K1217" s="1355">
        <v>15</v>
      </c>
      <c r="L1217" s="1362" t="s">
        <v>4779</v>
      </c>
      <c r="M1217" s="1016"/>
      <c r="N1217" s="2055">
        <f>'Spis treści'!$D$69/100</f>
        <v>0</v>
      </c>
      <c r="O1217" s="1016">
        <v>72230019</v>
      </c>
      <c r="P1217" s="6">
        <v>15</v>
      </c>
    </row>
    <row r="1218" spans="1:16">
      <c r="A1218" s="1021" t="s">
        <v>4440</v>
      </c>
      <c r="B1218" s="1028">
        <f>VLOOKUP(A1218,'12. EXATON'!A40:K212,11,FALSE)</f>
        <v>122.87255999999999</v>
      </c>
      <c r="C1218" s="1028">
        <f>VLOOKUP(A1218,'12. EXATON'!A40:I212,9,FALSE)</f>
        <v>467.69580000000002</v>
      </c>
      <c r="D1218" s="1028">
        <f>VLOOKUP(A1218,'12. EXATON'!A40:J204,10,FALSE)</f>
        <v>146.667</v>
      </c>
      <c r="E1218" s="1016">
        <v>122.87255999999999</v>
      </c>
      <c r="F1218" s="1017">
        <v>467.69580000000002</v>
      </c>
      <c r="G1218" s="1356">
        <v>146.667</v>
      </c>
      <c r="H1218" s="1357" t="s">
        <v>4888</v>
      </c>
      <c r="I1218" s="1014">
        <v>222</v>
      </c>
      <c r="J1218" s="1361" t="s">
        <v>2875</v>
      </c>
      <c r="K1218" s="1355">
        <v>750</v>
      </c>
      <c r="L1218" s="1362" t="s">
        <v>4780</v>
      </c>
      <c r="M1218" s="1016"/>
      <c r="N1218" s="2055">
        <f>'Spis treści'!$D$69/100</f>
        <v>0</v>
      </c>
      <c r="O1218" s="1016">
        <v>72230019</v>
      </c>
      <c r="P1218" s="6">
        <v>5</v>
      </c>
    </row>
    <row r="1219" spans="1:16">
      <c r="A1219" s="1021" t="s">
        <v>4439</v>
      </c>
      <c r="B1219" s="1028">
        <f>VLOOKUP(A1219,'12. EXATON'!A42:K216,11,FALSE)</f>
        <v>90.971459999999993</v>
      </c>
      <c r="C1219" s="1028">
        <f>VLOOKUP(A1219,'12. EXATON'!A42:I216,9,FALSE)</f>
        <v>924.57089999999994</v>
      </c>
      <c r="D1219" s="1028">
        <f>VLOOKUP(A1219,'12. EXATON'!A42:J208,10,FALSE)</f>
        <v>440.00100000000003</v>
      </c>
      <c r="E1219" s="1016">
        <v>90.971459999999993</v>
      </c>
      <c r="F1219" s="1017">
        <v>924.57089999999994</v>
      </c>
      <c r="G1219" s="1356">
        <v>440.00100000000003</v>
      </c>
      <c r="H1219" s="1357" t="s">
        <v>4889</v>
      </c>
      <c r="I1219" s="1014">
        <v>222</v>
      </c>
      <c r="J1219" s="1361" t="s">
        <v>2876</v>
      </c>
      <c r="K1219" s="1355">
        <v>15</v>
      </c>
      <c r="L1219" s="1362" t="s">
        <v>4781</v>
      </c>
      <c r="M1219" s="1016"/>
      <c r="N1219" s="2055">
        <f>'Spis treści'!$D$69/100</f>
        <v>0</v>
      </c>
      <c r="O1219" s="1016">
        <v>72230019</v>
      </c>
      <c r="P1219" s="6">
        <v>15</v>
      </c>
    </row>
    <row r="1220" spans="1:16">
      <c r="A1220" s="1021" t="s">
        <v>4438</v>
      </c>
      <c r="B1220" s="1028">
        <f>VLOOKUP(A1220,'12. EXATON'!A42:K217,11,FALSE)</f>
        <v>105.05652000000001</v>
      </c>
      <c r="C1220" s="1028">
        <f>VLOOKUP(A1220,'12. EXATON'!A42:I217,9,FALSE)</f>
        <v>1135.8468</v>
      </c>
      <c r="D1220" s="1028">
        <f>VLOOKUP(A1220,'12. EXATON'!A42:J209,10,FALSE)</f>
        <v>440.00100000000003</v>
      </c>
      <c r="E1220" s="1016">
        <v>105.05652000000001</v>
      </c>
      <c r="F1220" s="1017">
        <v>1135.8468</v>
      </c>
      <c r="G1220" s="1356">
        <v>440.00100000000003</v>
      </c>
      <c r="H1220" s="1357" t="s">
        <v>4890</v>
      </c>
      <c r="I1220" s="1014">
        <v>222</v>
      </c>
      <c r="J1220" s="1361" t="s">
        <v>2875</v>
      </c>
      <c r="K1220" s="1355">
        <v>840</v>
      </c>
      <c r="L1220" s="1362" t="s">
        <v>4782</v>
      </c>
      <c r="M1220" s="1016"/>
      <c r="N1220" s="2055">
        <f>'Spis treści'!$D$69/100</f>
        <v>0</v>
      </c>
      <c r="O1220" s="1016">
        <v>72230019</v>
      </c>
      <c r="P1220" s="6">
        <v>15</v>
      </c>
    </row>
    <row r="1221" spans="1:16">
      <c r="A1221" s="1021" t="s">
        <v>4437</v>
      </c>
      <c r="B1221" s="1028">
        <f>VLOOKUP(A1221,'12. EXATON'!A43:K218,11,FALSE)</f>
        <v>120.96384</v>
      </c>
      <c r="C1221" s="1028">
        <f>VLOOKUP(A1221,'12. EXATON'!A43:I218,9,FALSE)</f>
        <v>458.15219999999999</v>
      </c>
      <c r="D1221" s="1028">
        <f>VLOOKUP(A1221,'12. EXATON'!A43:J210,10,FALSE)</f>
        <v>146.667</v>
      </c>
      <c r="E1221" s="1016">
        <v>120.96384</v>
      </c>
      <c r="F1221" s="1017">
        <v>458.15219999999999</v>
      </c>
      <c r="G1221" s="1356">
        <v>146.667</v>
      </c>
      <c r="H1221" s="1357" t="s">
        <v>4891</v>
      </c>
      <c r="I1221" s="1014">
        <v>222</v>
      </c>
      <c r="J1221" s="1361" t="s">
        <v>2875</v>
      </c>
      <c r="K1221" s="1355">
        <v>750</v>
      </c>
      <c r="L1221" s="1362" t="s">
        <v>4783</v>
      </c>
      <c r="M1221" s="1016"/>
      <c r="N1221" s="2055">
        <f>'Spis treści'!$D$69/100</f>
        <v>0</v>
      </c>
      <c r="O1221" s="1016">
        <v>72230019</v>
      </c>
      <c r="P1221" s="6">
        <v>5</v>
      </c>
    </row>
    <row r="1222" spans="1:16">
      <c r="A1222" s="1021" t="s">
        <v>4436</v>
      </c>
      <c r="B1222" s="1028">
        <f>VLOOKUP(A1222,'12. EXATON'!A45:K222,11,FALSE)</f>
        <v>86.537580000000005</v>
      </c>
      <c r="C1222" s="1028">
        <f>VLOOKUP(A1222,'12. EXATON'!A45:I222,9,FALSE)</f>
        <v>858.06270000000006</v>
      </c>
      <c r="D1222" s="1028">
        <f>VLOOKUP(A1222,'12. EXATON'!A45:J214,10,FALSE)</f>
        <v>440.00100000000003</v>
      </c>
      <c r="E1222" s="1016">
        <v>86.537580000000005</v>
      </c>
      <c r="F1222" s="1017">
        <v>858.06270000000006</v>
      </c>
      <c r="G1222" s="1356">
        <v>440.00100000000003</v>
      </c>
      <c r="H1222" s="1357" t="s">
        <v>4892</v>
      </c>
      <c r="I1222" s="1014">
        <v>222</v>
      </c>
      <c r="J1222" s="1361" t="s">
        <v>5602</v>
      </c>
      <c r="K1222" s="1355">
        <v>15</v>
      </c>
      <c r="L1222" s="1362" t="s">
        <v>4784</v>
      </c>
      <c r="M1222" s="1016"/>
      <c r="N1222" s="2055">
        <f>'Spis treści'!$D$69/100</f>
        <v>0</v>
      </c>
      <c r="O1222" s="1016">
        <v>72230019</v>
      </c>
      <c r="P1222" s="6">
        <v>15</v>
      </c>
    </row>
    <row r="1223" spans="1:16">
      <c r="A1223" s="1021" t="s">
        <v>4435</v>
      </c>
      <c r="B1223" s="1028">
        <f>VLOOKUP(A1223,'12. EXATON'!A45:K223,11,FALSE)</f>
        <v>89.621760000000009</v>
      </c>
      <c r="C1223" s="1028">
        <f>VLOOKUP(A1223,'12. EXATON'!A45:I223,9,FALSE)</f>
        <v>904.32540000000006</v>
      </c>
      <c r="D1223" s="1028">
        <f>VLOOKUP(A1223,'12. EXATON'!A45:J215,10,FALSE)</f>
        <v>440.00100000000003</v>
      </c>
      <c r="E1223" s="1016">
        <v>89.621760000000009</v>
      </c>
      <c r="F1223" s="1017">
        <v>904.32540000000006</v>
      </c>
      <c r="G1223" s="1356">
        <v>440.00100000000003</v>
      </c>
      <c r="H1223" s="1357" t="s">
        <v>4893</v>
      </c>
      <c r="I1223" s="1014">
        <v>222</v>
      </c>
      <c r="J1223" s="1361" t="s">
        <v>2875</v>
      </c>
      <c r="K1223" s="1355">
        <v>840</v>
      </c>
      <c r="L1223" s="1362" t="s">
        <v>4785</v>
      </c>
      <c r="M1223" s="1016"/>
      <c r="N1223" s="2055">
        <f>'Spis treści'!$D$69/100</f>
        <v>0</v>
      </c>
      <c r="O1223" s="1016">
        <v>72230019</v>
      </c>
      <c r="P1223" s="6">
        <v>15</v>
      </c>
    </row>
    <row r="1224" spans="1:16">
      <c r="A1224" s="1021" t="s">
        <v>4434</v>
      </c>
      <c r="B1224" s="1028">
        <f>VLOOKUP(A1224,'12. EXATON'!A47:K225,11,FALSE)</f>
        <v>85.414919999999995</v>
      </c>
      <c r="C1224" s="1028">
        <f>VLOOKUP(A1224,'12. EXATON'!A47:I225,9,FALSE)</f>
        <v>841.22280000000001</v>
      </c>
      <c r="D1224" s="1028">
        <f>VLOOKUP(A1224,'12. EXATON'!A47:J217,10,FALSE)</f>
        <v>440.00100000000003</v>
      </c>
      <c r="E1224" s="1016">
        <v>85.414919999999995</v>
      </c>
      <c r="F1224" s="1017">
        <v>841.22280000000001</v>
      </c>
      <c r="G1224" s="1356">
        <v>440.00100000000003</v>
      </c>
      <c r="H1224" s="1357" t="s">
        <v>4894</v>
      </c>
      <c r="I1224" s="1014">
        <v>222</v>
      </c>
      <c r="J1224" s="1361" t="s">
        <v>5602</v>
      </c>
      <c r="K1224" s="1355">
        <v>15</v>
      </c>
      <c r="L1224" s="1362" t="s">
        <v>4786</v>
      </c>
      <c r="M1224" s="1016"/>
      <c r="N1224" s="2055">
        <f>'Spis treści'!$D$69/100</f>
        <v>0</v>
      </c>
      <c r="O1224" s="1016">
        <v>72230019</v>
      </c>
      <c r="P1224" s="6">
        <v>15</v>
      </c>
    </row>
    <row r="1225" spans="1:16">
      <c r="A1225" s="1021" t="s">
        <v>4433</v>
      </c>
      <c r="B1225" s="1028">
        <f>VLOOKUP(A1225,'12. EXATON'!A47:K226,11,FALSE)</f>
        <v>84.715320000000006</v>
      </c>
      <c r="C1225" s="1028">
        <f>VLOOKUP(A1225,'12. EXATON'!A47:I226,9,FALSE)</f>
        <v>830.72879999999998</v>
      </c>
      <c r="D1225" s="1028">
        <f>VLOOKUP(A1225,'12. EXATON'!A47:J218,10,FALSE)</f>
        <v>440.00100000000003</v>
      </c>
      <c r="E1225" s="1016">
        <v>84.715320000000006</v>
      </c>
      <c r="F1225" s="1017">
        <v>830.72879999999998</v>
      </c>
      <c r="G1225" s="1356">
        <v>440.00100000000003</v>
      </c>
      <c r="H1225" s="1357" t="s">
        <v>4895</v>
      </c>
      <c r="I1225" s="1014">
        <v>222</v>
      </c>
      <c r="J1225" s="1361" t="s">
        <v>2875</v>
      </c>
      <c r="K1225" s="1355">
        <v>300</v>
      </c>
      <c r="L1225" s="1362" t="s">
        <v>4787</v>
      </c>
      <c r="M1225" s="1016"/>
      <c r="N1225" s="2055">
        <f>'Spis treści'!$D$69/100</f>
        <v>0</v>
      </c>
      <c r="O1225" s="1016">
        <v>72230019</v>
      </c>
      <c r="P1225" s="6">
        <v>15</v>
      </c>
    </row>
    <row r="1226" spans="1:16">
      <c r="A1226" s="1021" t="s">
        <v>4432</v>
      </c>
      <c r="B1226" s="1028">
        <f>VLOOKUP(A1226,'12. EXATON'!A49:K232,11,FALSE)</f>
        <v>140.38507999999999</v>
      </c>
      <c r="C1226" s="1028">
        <f>VLOOKUP(A1226,'12. EXATON'!A49:I232,9,FALSE)</f>
        <v>1690.4547</v>
      </c>
      <c r="D1226" s="1028">
        <f>VLOOKUP(A1226,'12. EXATON'!A49:J224,10,FALSE)</f>
        <v>415.32149999999996</v>
      </c>
      <c r="E1226" s="1016">
        <v>140.38507999999999</v>
      </c>
      <c r="F1226" s="1017">
        <v>1690.4547</v>
      </c>
      <c r="G1226" s="1356">
        <v>415.32149999999996</v>
      </c>
      <c r="H1226" s="1357" t="s">
        <v>4896</v>
      </c>
      <c r="I1226" s="1014">
        <v>222</v>
      </c>
      <c r="J1226" s="1361" t="s">
        <v>2875</v>
      </c>
      <c r="K1226" s="1355">
        <v>300</v>
      </c>
      <c r="L1226" s="1362" t="s">
        <v>4788</v>
      </c>
      <c r="M1226" s="1016"/>
      <c r="N1226" s="2055">
        <f>'Spis treści'!$D$69/100</f>
        <v>0</v>
      </c>
      <c r="O1226" s="1016">
        <v>72230019</v>
      </c>
      <c r="P1226" s="6">
        <v>15</v>
      </c>
    </row>
    <row r="1227" spans="1:16">
      <c r="A1227" s="1021" t="s">
        <v>4431</v>
      </c>
      <c r="B1227" s="1028">
        <f>VLOOKUP(A1227,'12. EXATON'!A49:K233,11,FALSE)</f>
        <v>177.50810000000001</v>
      </c>
      <c r="C1227" s="1028">
        <f>VLOOKUP(A1227,'12. EXATON'!A49:I233,9,FALSE)</f>
        <v>2247.3000000000002</v>
      </c>
      <c r="D1227" s="1028">
        <f>VLOOKUP(A1227,'12. EXATON'!A49:J225,10,FALSE)</f>
        <v>415.32149999999996</v>
      </c>
      <c r="E1227" s="1016">
        <v>177.50810000000001</v>
      </c>
      <c r="F1227" s="1017">
        <v>2247.3000000000002</v>
      </c>
      <c r="G1227" s="1356">
        <v>415.32149999999996</v>
      </c>
      <c r="H1227" s="1357" t="s">
        <v>4897</v>
      </c>
      <c r="I1227" s="1014">
        <v>222</v>
      </c>
      <c r="J1227" s="1361" t="s">
        <v>2874</v>
      </c>
      <c r="K1227" s="1355">
        <v>15</v>
      </c>
      <c r="L1227" s="1362" t="s">
        <v>4789</v>
      </c>
      <c r="M1227" s="1016"/>
      <c r="N1227" s="2055">
        <f>'Spis treści'!$D$69/100</f>
        <v>0</v>
      </c>
      <c r="O1227" s="1016">
        <v>72230019</v>
      </c>
      <c r="P1227" s="6">
        <v>15</v>
      </c>
    </row>
    <row r="1228" spans="1:16">
      <c r="A1228" s="1021" t="s">
        <v>4430</v>
      </c>
      <c r="B1228" s="1028">
        <f>VLOOKUP(A1228,'12. EXATON'!A50:K234,11,FALSE)</f>
        <v>159.62209999999999</v>
      </c>
      <c r="C1228" s="1028">
        <f>VLOOKUP(A1228,'12. EXATON'!A50:I234,9,FALSE)</f>
        <v>1979.01</v>
      </c>
      <c r="D1228" s="1028">
        <f>VLOOKUP(A1228,'12. EXATON'!A50:J226,10,FALSE)</f>
        <v>415.32149999999996</v>
      </c>
      <c r="E1228" s="1016">
        <v>159.62209999999999</v>
      </c>
      <c r="F1228" s="1017">
        <v>1979.01</v>
      </c>
      <c r="G1228" s="1356">
        <v>415.32149999999996</v>
      </c>
      <c r="H1228" s="1357" t="s">
        <v>4898</v>
      </c>
      <c r="I1228" s="1014">
        <v>222</v>
      </c>
      <c r="J1228" s="1361" t="s">
        <v>2876</v>
      </c>
      <c r="K1228" s="1355">
        <v>15</v>
      </c>
      <c r="L1228" s="1362" t="s">
        <v>4790</v>
      </c>
      <c r="M1228" s="1016"/>
      <c r="N1228" s="2055">
        <f>'Spis treści'!$D$69/100</f>
        <v>0</v>
      </c>
      <c r="O1228" s="1016">
        <v>72230019</v>
      </c>
      <c r="P1228" s="6">
        <v>15</v>
      </c>
    </row>
    <row r="1229" spans="1:16">
      <c r="A1229" s="1021" t="s">
        <v>4429</v>
      </c>
      <c r="B1229" s="1028">
        <f>VLOOKUP(A1229,'12. EXATON'!A51:K235,11,FALSE)</f>
        <v>157.97210000000001</v>
      </c>
      <c r="C1229" s="1028">
        <f>VLOOKUP(A1229,'12. EXATON'!A51:I235,9,FALSE)</f>
        <v>32571</v>
      </c>
      <c r="D1229" s="1028">
        <f>VLOOKUP(A1229,'12. EXATON'!A51:J227,10,FALSE)</f>
        <v>6922.0249999999996</v>
      </c>
      <c r="E1229" s="1016">
        <v>157.97210000000001</v>
      </c>
      <c r="F1229" s="1017">
        <v>32571</v>
      </c>
      <c r="G1229" s="1356">
        <v>6922.0249999999996</v>
      </c>
      <c r="H1229" s="1357" t="s">
        <v>4899</v>
      </c>
      <c r="I1229" s="1014">
        <v>222</v>
      </c>
      <c r="J1229" s="1361" t="s">
        <v>2875</v>
      </c>
      <c r="K1229" s="1355">
        <v>500</v>
      </c>
      <c r="L1229" s="1362" t="s">
        <v>4791</v>
      </c>
      <c r="M1229" s="1016"/>
      <c r="N1229" s="2055">
        <f>'Spis treści'!$D$69/100</f>
        <v>0</v>
      </c>
      <c r="O1229" s="1016">
        <v>72230019</v>
      </c>
      <c r="P1229" s="6">
        <v>250</v>
      </c>
    </row>
    <row r="1230" spans="1:16">
      <c r="A1230" s="1021" t="s">
        <v>4428</v>
      </c>
      <c r="B1230" s="1028">
        <f>VLOOKUP(A1230,'12. EXATON'!A52:K236,11,FALSE)</f>
        <v>142.70233999999999</v>
      </c>
      <c r="C1230" s="1028">
        <f>VLOOKUP(A1230,'12. EXATON'!A52:I236,9,FALSE)</f>
        <v>1725.2136</v>
      </c>
      <c r="D1230" s="1028">
        <f>VLOOKUP(A1230,'12. EXATON'!A52:J228,10,FALSE)</f>
        <v>415.32149999999996</v>
      </c>
      <c r="E1230" s="1016">
        <v>142.70233999999999</v>
      </c>
      <c r="F1230" s="1017">
        <v>1725.2136</v>
      </c>
      <c r="G1230" s="1356">
        <v>415.32149999999996</v>
      </c>
      <c r="H1230" s="1357" t="s">
        <v>4900</v>
      </c>
      <c r="I1230" s="1014">
        <v>222</v>
      </c>
      <c r="J1230" s="1361" t="s">
        <v>2875</v>
      </c>
      <c r="K1230" s="1355">
        <v>840</v>
      </c>
      <c r="L1230" s="1362" t="s">
        <v>4792</v>
      </c>
      <c r="M1230" s="1016"/>
      <c r="N1230" s="2055">
        <f>'Spis treści'!$D$69/100</f>
        <v>0</v>
      </c>
      <c r="O1230" s="1016">
        <v>72230019</v>
      </c>
      <c r="P1230" s="6">
        <v>15</v>
      </c>
    </row>
    <row r="1231" spans="1:16">
      <c r="A1231" s="1021" t="s">
        <v>5233</v>
      </c>
      <c r="B1231" s="1028">
        <f>VLOOKUP(A1231,'12. EXATON'!A53:K237,11,FALSE)</f>
        <v>179.51978</v>
      </c>
      <c r="C1231" s="1028">
        <f>VLOOKUP(A1231,'12. EXATON'!A53:I237,9,FALSE)</f>
        <v>2277.4751999999999</v>
      </c>
      <c r="D1231" s="1028">
        <f>VLOOKUP(A1231,'12. EXATON'!A53:J229,10,FALSE)</f>
        <v>415.32149999999996</v>
      </c>
      <c r="E1231" s="1016">
        <v>179.51978</v>
      </c>
      <c r="F1231" s="1017">
        <v>2277.4751999999999</v>
      </c>
      <c r="G1231" s="1356">
        <v>415.32149999999996</v>
      </c>
      <c r="H1231" s="1357" t="s">
        <v>5236</v>
      </c>
      <c r="I1231" s="1014">
        <v>222</v>
      </c>
      <c r="J1231" s="1361" t="s">
        <v>2874</v>
      </c>
      <c r="K1231" s="1355">
        <v>15</v>
      </c>
      <c r="L1231" s="1364" t="s">
        <v>5238</v>
      </c>
      <c r="M1231" s="1016"/>
      <c r="N1231" s="2055">
        <f>'Spis treści'!$D$69/100</f>
        <v>0</v>
      </c>
      <c r="O1231" s="1016">
        <v>72230019</v>
      </c>
      <c r="P1231" s="6">
        <v>15</v>
      </c>
    </row>
    <row r="1232" spans="1:16">
      <c r="A1232" s="1021" t="s">
        <v>5234</v>
      </c>
      <c r="B1232" s="1028">
        <f>VLOOKUP(A1232,'12. EXATON'!A54:K238,11,FALSE)</f>
        <v>178.70402000000001</v>
      </c>
      <c r="C1232" s="1028">
        <f>VLOOKUP(A1232,'12. EXATON'!A54:I238,9,FALSE)</f>
        <v>2265.2388000000001</v>
      </c>
      <c r="D1232" s="1028">
        <f>VLOOKUP(A1232,'12. EXATON'!A54:J230,10,FALSE)</f>
        <v>415.32149999999996</v>
      </c>
      <c r="E1232" s="1016">
        <v>178.70402000000001</v>
      </c>
      <c r="F1232" s="1017">
        <v>2265.2388000000001</v>
      </c>
      <c r="G1232" s="1356">
        <v>415.32149999999996</v>
      </c>
      <c r="H1232" s="1357" t="s">
        <v>5237</v>
      </c>
      <c r="I1232" s="1014">
        <v>222</v>
      </c>
      <c r="J1232" s="1361" t="s">
        <v>2874</v>
      </c>
      <c r="K1232" s="1355">
        <v>15</v>
      </c>
      <c r="L1232" s="1364" t="s">
        <v>5239</v>
      </c>
      <c r="M1232" s="1016"/>
      <c r="N1232" s="2055">
        <f>'Spis treści'!$D$69/100</f>
        <v>0</v>
      </c>
      <c r="O1232" s="1016">
        <v>72230019</v>
      </c>
      <c r="P1232" s="6">
        <v>15</v>
      </c>
    </row>
    <row r="1233" spans="1:16">
      <c r="A1233" s="1021" t="s">
        <v>4536</v>
      </c>
      <c r="B1233" s="1028">
        <f>VLOOKUP(A1233,'12. EXATON'!A53:K237,11,FALSE)</f>
        <v>482.32326</v>
      </c>
      <c r="C1233" s="1028">
        <f>VLOOKUP(A1233,'12. EXATON'!A53:I237,9,FALSE)</f>
        <v>6758.9378999999999</v>
      </c>
      <c r="D1233" s="1028">
        <f>VLOOKUP(A1233,'12. EXATON'!A53:J229,10,FALSE)</f>
        <v>475.911</v>
      </c>
      <c r="E1233" s="1016">
        <v>482.32326</v>
      </c>
      <c r="F1233" s="1017">
        <v>6758.9378999999999</v>
      </c>
      <c r="G1233" s="1356">
        <v>475.911</v>
      </c>
      <c r="H1233" s="1357" t="s">
        <v>4901</v>
      </c>
      <c r="I1233" s="1014">
        <v>222</v>
      </c>
      <c r="J1233" s="1361" t="s">
        <v>2874</v>
      </c>
      <c r="K1233" s="1355">
        <v>15</v>
      </c>
      <c r="L1233" s="1362" t="s">
        <v>4793</v>
      </c>
      <c r="M1233" s="1016"/>
      <c r="N1233" s="2055">
        <f>'Spis treści'!$D$69/100</f>
        <v>0</v>
      </c>
      <c r="O1233" s="1016">
        <v>72230019</v>
      </c>
      <c r="P1233" s="6">
        <v>15</v>
      </c>
    </row>
    <row r="1234" spans="1:16">
      <c r="A1234" s="1021" t="s">
        <v>4537</v>
      </c>
      <c r="B1234" s="1028">
        <f>VLOOKUP(A1234,'12. EXATON'!A56:K238,11,FALSE)</f>
        <v>514.17222000000004</v>
      </c>
      <c r="C1234" s="1028">
        <f>VLOOKUP(A1234,'12. EXATON'!A56:I238,9,FALSE)</f>
        <v>7236.6723000000002</v>
      </c>
      <c r="D1234" s="1028">
        <f>VLOOKUP(A1234,'12. EXATON'!A56:J230,10,FALSE)</f>
        <v>475.911</v>
      </c>
      <c r="E1234" s="1016">
        <v>514.17222000000004</v>
      </c>
      <c r="F1234" s="1017">
        <v>7236.6723000000002</v>
      </c>
      <c r="G1234" s="1356">
        <v>475.911</v>
      </c>
      <c r="H1234" s="1357" t="s">
        <v>4902</v>
      </c>
      <c r="I1234" s="1014">
        <v>222</v>
      </c>
      <c r="J1234" s="1361" t="s">
        <v>2874</v>
      </c>
      <c r="K1234" s="1355">
        <v>15</v>
      </c>
      <c r="L1234" s="1362" t="s">
        <v>4794</v>
      </c>
      <c r="M1234" s="1016"/>
      <c r="N1234" s="2055">
        <f>'Spis treści'!$D$69/100</f>
        <v>0</v>
      </c>
      <c r="O1234" s="1016">
        <v>72230019</v>
      </c>
      <c r="P1234" s="6">
        <v>15</v>
      </c>
    </row>
    <row r="1235" spans="1:16">
      <c r="A1235" s="1021" t="s">
        <v>4538</v>
      </c>
      <c r="B1235" s="1028">
        <f>VLOOKUP(A1235,'12. EXATON'!A57:K239,11,FALSE)</f>
        <v>508.93644</v>
      </c>
      <c r="C1235" s="1028">
        <f>VLOOKUP(A1235,'12. EXATON'!A57:I239,9,FALSE)</f>
        <v>7158.1355999999996</v>
      </c>
      <c r="D1235" s="1028">
        <f>VLOOKUP(A1235,'12. EXATON'!A57:J231,10,FALSE)</f>
        <v>475.911</v>
      </c>
      <c r="E1235" s="1016">
        <v>508.93644</v>
      </c>
      <c r="F1235" s="1017">
        <v>7158.1355999999996</v>
      </c>
      <c r="G1235" s="1356">
        <v>475.911</v>
      </c>
      <c r="H1235" s="1357" t="s">
        <v>4903</v>
      </c>
      <c r="I1235" s="1014">
        <v>222</v>
      </c>
      <c r="J1235" s="1361" t="s">
        <v>2874</v>
      </c>
      <c r="K1235" s="1355">
        <v>15</v>
      </c>
      <c r="L1235" s="1362" t="s">
        <v>4795</v>
      </c>
      <c r="M1235" s="1016"/>
      <c r="N1235" s="2055">
        <f>'Spis treści'!$D$69/100</f>
        <v>0</v>
      </c>
      <c r="O1235" s="1016">
        <v>72230019</v>
      </c>
      <c r="P1235" s="6">
        <v>15</v>
      </c>
    </row>
    <row r="1236" spans="1:16">
      <c r="A1236" s="1021" t="s">
        <v>4539</v>
      </c>
      <c r="B1236" s="1028">
        <f>VLOOKUP(A1236,'12. EXATON'!A58:K240,11,FALSE)</f>
        <v>473.24826000000002</v>
      </c>
      <c r="C1236" s="1028">
        <f>VLOOKUP(A1236,'12. EXATON'!A58:I240,9,FALSE)</f>
        <v>6622.8128999999999</v>
      </c>
      <c r="D1236" s="1028">
        <f>VLOOKUP(A1236,'12. EXATON'!A58:J232,10,FALSE)</f>
        <v>475.911</v>
      </c>
      <c r="E1236" s="1016">
        <v>473.24826000000002</v>
      </c>
      <c r="F1236" s="1017">
        <v>6622.8128999999999</v>
      </c>
      <c r="G1236" s="1356">
        <v>475.911</v>
      </c>
      <c r="H1236" s="1357" t="s">
        <v>4904</v>
      </c>
      <c r="I1236" s="1014">
        <v>222</v>
      </c>
      <c r="J1236" s="1361" t="s">
        <v>2875</v>
      </c>
      <c r="K1236" s="1355">
        <v>300</v>
      </c>
      <c r="L1236" s="1362" t="s">
        <v>4796</v>
      </c>
      <c r="M1236" s="1016"/>
      <c r="N1236" s="2055">
        <f>'Spis treści'!$D$69/100</f>
        <v>0</v>
      </c>
      <c r="O1236" s="1016">
        <v>72230019</v>
      </c>
      <c r="P1236" s="6">
        <v>15</v>
      </c>
    </row>
    <row r="1237" spans="1:16">
      <c r="A1237" s="1021" t="s">
        <v>4427</v>
      </c>
      <c r="B1237" s="1028">
        <f>VLOOKUP(A1237,'12. EXATON'!A60:K242,11,FALSE)</f>
        <v>108.9843</v>
      </c>
      <c r="C1237" s="1028">
        <f>VLOOKUP(A1237,'12. EXATON'!A60:I242,9,FALSE)</f>
        <v>1274.625</v>
      </c>
      <c r="D1237" s="1028">
        <f>VLOOKUP(A1237,'12. EXATON'!A60:J234,10,FALSE)</f>
        <v>360.1395</v>
      </c>
      <c r="E1237" s="1016">
        <v>108.9843</v>
      </c>
      <c r="F1237" s="1017">
        <v>1274.625</v>
      </c>
      <c r="G1237" s="1356">
        <v>360.1395</v>
      </c>
      <c r="H1237" s="1357" t="s">
        <v>4905</v>
      </c>
      <c r="I1237" s="1014">
        <v>222</v>
      </c>
      <c r="J1237" s="1361" t="s">
        <v>2874</v>
      </c>
      <c r="K1237" s="1355">
        <v>15</v>
      </c>
      <c r="L1237" s="1362" t="s">
        <v>4797</v>
      </c>
      <c r="M1237" s="1016"/>
      <c r="N1237" s="2055">
        <f>'Spis treści'!$D$69/100</f>
        <v>0</v>
      </c>
      <c r="O1237" s="1016">
        <v>72230019</v>
      </c>
      <c r="P1237" s="6">
        <v>15</v>
      </c>
    </row>
    <row r="1238" spans="1:16">
      <c r="A1238" s="1021" t="s">
        <v>4426</v>
      </c>
      <c r="B1238" s="1028">
        <f>VLOOKUP(A1238,'12. EXATON'!A60:K243,11,FALSE)</f>
        <v>107.62469999999999</v>
      </c>
      <c r="C1238" s="1028">
        <f>VLOOKUP(A1238,'12. EXATON'!A60:I243,9,FALSE)</f>
        <v>20903.849999999999</v>
      </c>
      <c r="D1238" s="1028">
        <f>VLOOKUP(A1238,'12. EXATON'!A60:J235,10,FALSE)</f>
        <v>6002.3249999999998</v>
      </c>
      <c r="E1238" s="1016">
        <v>107.62469999999999</v>
      </c>
      <c r="F1238" s="1017">
        <v>20903.849999999999</v>
      </c>
      <c r="G1238" s="1356">
        <v>6002.3249999999998</v>
      </c>
      <c r="H1238" s="1357" t="s">
        <v>4906</v>
      </c>
      <c r="I1238" s="1014">
        <v>222</v>
      </c>
      <c r="J1238" s="1361" t="s">
        <v>2875</v>
      </c>
      <c r="K1238" s="1355">
        <v>500</v>
      </c>
      <c r="L1238" s="1362" t="s">
        <v>4798</v>
      </c>
      <c r="M1238" s="1016"/>
      <c r="N1238" s="2055">
        <f>'Spis treści'!$D$69/100</f>
        <v>0</v>
      </c>
      <c r="O1238" s="1016">
        <v>72230019</v>
      </c>
      <c r="P1238" s="6">
        <v>250</v>
      </c>
    </row>
    <row r="1239" spans="1:16">
      <c r="A1239" s="1021" t="s">
        <v>4425</v>
      </c>
      <c r="B1239" s="1028">
        <f>VLOOKUP(A1239,'12. EXATON'!A61:K244,11,FALSE)</f>
        <v>106.94489999999999</v>
      </c>
      <c r="C1239" s="1028">
        <f>VLOOKUP(A1239,'12. EXATON'!A61:I244,9,FALSE)</f>
        <v>1244.0339999999999</v>
      </c>
      <c r="D1239" s="1028">
        <f>VLOOKUP(A1239,'12. EXATON'!A61:J236,10,FALSE)</f>
        <v>360.1395</v>
      </c>
      <c r="E1239" s="1016">
        <v>106.94489999999999</v>
      </c>
      <c r="F1239" s="1017">
        <v>1244.0339999999999</v>
      </c>
      <c r="G1239" s="1356">
        <v>360.1395</v>
      </c>
      <c r="H1239" s="1357" t="s">
        <v>4907</v>
      </c>
      <c r="I1239" s="1014">
        <v>222</v>
      </c>
      <c r="J1239" s="1361" t="s">
        <v>2874</v>
      </c>
      <c r="K1239" s="1355">
        <v>15</v>
      </c>
      <c r="L1239" s="1362" t="s">
        <v>4799</v>
      </c>
      <c r="M1239" s="1016"/>
      <c r="N1239" s="2055">
        <f>'Spis treści'!$D$69/100</f>
        <v>0</v>
      </c>
      <c r="O1239" s="1016">
        <v>72230019</v>
      </c>
      <c r="P1239" s="6">
        <v>15</v>
      </c>
    </row>
    <row r="1240" spans="1:16">
      <c r="A1240" s="1020" t="s">
        <v>4424</v>
      </c>
      <c r="B1240" s="1029">
        <f>VLOOKUP(A1240,'12. EXATON'!A62:K245,11,FALSE)</f>
        <v>105.5853</v>
      </c>
      <c r="C1240" s="1029">
        <f>VLOOKUP(A1240,'12. EXATON'!A62:I245,9,FALSE)</f>
        <v>20394</v>
      </c>
      <c r="D1240" s="1029">
        <f>VLOOKUP(A1240,'12. EXATON'!A62:J237,10,FALSE)</f>
        <v>6002.3249999999998</v>
      </c>
      <c r="E1240" s="1014">
        <v>105.5853</v>
      </c>
      <c r="F1240" s="1014">
        <v>20394</v>
      </c>
      <c r="G1240" s="1356">
        <v>6002.3249999999998</v>
      </c>
      <c r="H1240" s="1357" t="s">
        <v>4908</v>
      </c>
      <c r="I1240" s="1014">
        <v>222</v>
      </c>
      <c r="J1240" s="1358" t="s">
        <v>2875</v>
      </c>
      <c r="K1240" s="1359">
        <v>1000</v>
      </c>
      <c r="L1240" s="1015" t="s">
        <v>4800</v>
      </c>
      <c r="M1240" s="1015"/>
      <c r="N1240" s="2055">
        <f>'Spis treści'!$D$69/100</f>
        <v>0</v>
      </c>
      <c r="O1240" s="1014">
        <v>72230019</v>
      </c>
      <c r="P1240" s="6">
        <v>250</v>
      </c>
    </row>
    <row r="1241" spans="1:16">
      <c r="A1241" s="1020" t="s">
        <v>4540</v>
      </c>
      <c r="B1241" s="1029">
        <f>VLOOKUP(A1241,'12. EXATON'!A63:K246,11,FALSE)</f>
        <v>233.03540000000001</v>
      </c>
      <c r="C1241" s="1029">
        <f>VLOOKUP(A1241,'12. EXATON'!A63:I246,9,FALSE)</f>
        <v>2763.1889999999999</v>
      </c>
      <c r="D1241" s="1029">
        <f>VLOOKUP(A1241,'12. EXATON'!A63:J238,10,FALSE)</f>
        <v>732.34199999999998</v>
      </c>
      <c r="E1241" s="1014">
        <v>233.03540000000001</v>
      </c>
      <c r="F1241" s="1014">
        <v>2763.1889999999999</v>
      </c>
      <c r="G1241" s="1356">
        <v>732.34199999999998</v>
      </c>
      <c r="H1241" s="1357" t="s">
        <v>4909</v>
      </c>
      <c r="I1241" s="1014">
        <v>222</v>
      </c>
      <c r="J1241" s="1358" t="s">
        <v>2875</v>
      </c>
      <c r="K1241" s="1359">
        <v>840</v>
      </c>
      <c r="L1241" s="1015" t="s">
        <v>4801</v>
      </c>
      <c r="M1241" s="1015"/>
      <c r="N1241" s="2055">
        <f>'Spis treści'!$D$69/100</f>
        <v>0</v>
      </c>
      <c r="O1241" s="1014">
        <v>72230019</v>
      </c>
      <c r="P1241" s="6">
        <v>15</v>
      </c>
    </row>
    <row r="1242" spans="1:16">
      <c r="A1242" s="1020" t="s">
        <v>4541</v>
      </c>
      <c r="B1242" s="1029">
        <f>VLOOKUP(A1242,'12. EXATON'!A64:K247,11,FALSE)</f>
        <v>223.41986</v>
      </c>
      <c r="C1242" s="1029">
        <f>VLOOKUP(A1242,'12. EXATON'!A64:I247,9,FALSE)</f>
        <v>2618.9558999999999</v>
      </c>
      <c r="D1242" s="1029">
        <f>VLOOKUP(A1242,'12. EXATON'!A64:J239,10,FALSE)</f>
        <v>732.34199999999998</v>
      </c>
      <c r="E1242" s="1014">
        <v>223.41986</v>
      </c>
      <c r="F1242" s="1014">
        <v>2618.9558999999999</v>
      </c>
      <c r="G1242" s="1356">
        <v>732.34199999999998</v>
      </c>
      <c r="H1242" s="1357" t="s">
        <v>4910</v>
      </c>
      <c r="I1242" s="1014">
        <v>222</v>
      </c>
      <c r="J1242" s="1358" t="s">
        <v>2874</v>
      </c>
      <c r="K1242" s="1359">
        <v>15</v>
      </c>
      <c r="L1242" s="1015" t="s">
        <v>4802</v>
      </c>
      <c r="M1242" s="1015"/>
      <c r="N1242" s="2055">
        <f>'Spis treści'!$D$69/100</f>
        <v>0</v>
      </c>
      <c r="O1242" s="1014">
        <v>72230019</v>
      </c>
      <c r="P1242" s="6">
        <v>15</v>
      </c>
    </row>
    <row r="1243" spans="1:16">
      <c r="A1243" s="1020" t="s">
        <v>4542</v>
      </c>
      <c r="B1243" s="1029">
        <f>VLOOKUP(A1243,'12. EXATON'!A65:K248,11,FALSE)</f>
        <v>214.7996</v>
      </c>
      <c r="C1243" s="1029">
        <f>VLOOKUP(A1243,'12. EXATON'!A65:I248,9,FALSE)</f>
        <v>2489.652</v>
      </c>
      <c r="D1243" s="1029">
        <f>VLOOKUP(A1243,'12. EXATON'!A65:J240,10,FALSE)</f>
        <v>732.34199999999998</v>
      </c>
      <c r="E1243" s="1014">
        <v>214.7996</v>
      </c>
      <c r="F1243" s="1014">
        <v>2489.652</v>
      </c>
      <c r="G1243" s="1356">
        <v>732.34199999999998</v>
      </c>
      <c r="H1243" s="1357" t="s">
        <v>4911</v>
      </c>
      <c r="I1243" s="1014">
        <v>222</v>
      </c>
      <c r="J1243" s="1358" t="s">
        <v>2874</v>
      </c>
      <c r="K1243" s="1359">
        <v>15</v>
      </c>
      <c r="L1243" s="1015" t="s">
        <v>4803</v>
      </c>
      <c r="M1243" s="1015"/>
      <c r="N1243" s="2055">
        <f>'Spis treści'!$D$69/100</f>
        <v>0</v>
      </c>
      <c r="O1243" s="1014">
        <v>72230019</v>
      </c>
      <c r="P1243" s="6">
        <v>15</v>
      </c>
    </row>
    <row r="1244" spans="1:16">
      <c r="A1244" s="1020" t="s">
        <v>5554</v>
      </c>
      <c r="B1244" s="1029">
        <f>VLOOKUP(A1244,'12. EXATON'!A66:K249,11,FALSE)</f>
        <v>354.93925999999999</v>
      </c>
      <c r="C1244" s="1029">
        <f>VLOOKUP(A1244,'12. EXATON'!A66:I249,9,FALSE)</f>
        <v>4508.4204</v>
      </c>
      <c r="D1244" s="1029">
        <f>VLOOKUP(A1244,'12. EXATON'!A66:J241,10,FALSE)</f>
        <v>815.66849999999999</v>
      </c>
      <c r="E1244" s="1014">
        <v>354.93925999999999</v>
      </c>
      <c r="F1244" s="1014">
        <v>4508.4204</v>
      </c>
      <c r="G1244" s="1356">
        <v>815.66849999999999</v>
      </c>
      <c r="H1244" s="1357" t="s">
        <v>5564</v>
      </c>
      <c r="I1244" s="1014">
        <v>222</v>
      </c>
      <c r="J1244" s="1358" t="s">
        <v>2875</v>
      </c>
      <c r="K1244" s="1359">
        <v>840</v>
      </c>
      <c r="L1244" s="1360" t="s">
        <v>5568</v>
      </c>
      <c r="M1244" s="1015"/>
      <c r="N1244" s="2055">
        <f>'Spis treści'!$D$69/100</f>
        <v>0</v>
      </c>
      <c r="O1244" s="1014">
        <v>72230019</v>
      </c>
      <c r="P1244" s="6">
        <v>15</v>
      </c>
    </row>
    <row r="1245" spans="1:16">
      <c r="A1245" s="1020" t="s">
        <v>5555</v>
      </c>
      <c r="B1245" s="1029">
        <f>VLOOKUP(A1245,'12. EXATON'!A67:K250,11,FALSE)</f>
        <v>349.22564</v>
      </c>
      <c r="C1245" s="1029">
        <f>VLOOKUP(A1245,'12. EXATON'!A67:I250,9,FALSE)</f>
        <v>4422.7161000000006</v>
      </c>
      <c r="D1245" s="1029">
        <f>VLOOKUP(A1245,'12. EXATON'!A67:J242,10,FALSE)</f>
        <v>815.66849999999999</v>
      </c>
      <c r="E1245" s="1014">
        <v>349.22564</v>
      </c>
      <c r="F1245" s="1014">
        <v>4422.7161000000006</v>
      </c>
      <c r="G1245" s="1356">
        <v>815.66849999999999</v>
      </c>
      <c r="H1245" s="1357" t="s">
        <v>5565</v>
      </c>
      <c r="I1245" s="1014">
        <v>222</v>
      </c>
      <c r="J1245" s="1358" t="s">
        <v>2876</v>
      </c>
      <c r="K1245" s="1359">
        <v>15</v>
      </c>
      <c r="L1245" s="1360" t="s">
        <v>5569</v>
      </c>
      <c r="M1245" s="1015"/>
      <c r="N1245" s="2055">
        <f>'Spis treści'!$D$69/100</f>
        <v>0</v>
      </c>
      <c r="O1245" s="1014">
        <v>72230019</v>
      </c>
      <c r="P1245" s="6">
        <v>15</v>
      </c>
    </row>
    <row r="1246" spans="1:16">
      <c r="A1246" s="1020" t="s">
        <v>5556</v>
      </c>
      <c r="B1246" s="1029">
        <f>VLOOKUP(A1246,'12. EXATON'!A68:K251,11,FALSE)</f>
        <v>348.65407999999996</v>
      </c>
      <c r="C1246" s="1029">
        <f>VLOOKUP(A1246,'12. EXATON'!A68:I251,9,FALSE)</f>
        <v>4414.1426999999994</v>
      </c>
      <c r="D1246" s="1029">
        <f>VLOOKUP(A1246,'12. EXATON'!A68:J243,10,FALSE)</f>
        <v>815.66849999999999</v>
      </c>
      <c r="E1246" s="1014">
        <v>348.65407999999996</v>
      </c>
      <c r="F1246" s="1014">
        <v>4414.1426999999994</v>
      </c>
      <c r="G1246" s="1356">
        <v>815.66849999999999</v>
      </c>
      <c r="H1246" s="1357" t="s">
        <v>5566</v>
      </c>
      <c r="I1246" s="1014">
        <v>222</v>
      </c>
      <c r="J1246" s="1358" t="s">
        <v>2876</v>
      </c>
      <c r="K1246" s="1359">
        <v>15</v>
      </c>
      <c r="L1246" s="1360" t="s">
        <v>5570</v>
      </c>
      <c r="M1246" s="1015"/>
      <c r="N1246" s="2055">
        <f>'Spis treści'!$D$69/100</f>
        <v>0</v>
      </c>
      <c r="O1246" s="1014">
        <v>72230019</v>
      </c>
      <c r="P1246" s="6">
        <v>15</v>
      </c>
    </row>
    <row r="1247" spans="1:16">
      <c r="A1247" s="1020" t="s">
        <v>5557</v>
      </c>
      <c r="B1247" s="1029">
        <f>VLOOKUP(A1247,'12. EXATON'!A69:K252,11,FALSE)</f>
        <v>347.85415999999998</v>
      </c>
      <c r="C1247" s="1029">
        <f>VLOOKUP(A1247,'12. EXATON'!A69:I252,9,FALSE)</f>
        <v>4402.1439</v>
      </c>
      <c r="D1247" s="1029">
        <f>VLOOKUP(A1247,'12. EXATON'!A69:J244,10,FALSE)</f>
        <v>815.66849999999999</v>
      </c>
      <c r="E1247" s="1014">
        <v>347.85415999999998</v>
      </c>
      <c r="F1247" s="1014">
        <v>4402.1439</v>
      </c>
      <c r="G1247" s="1356">
        <v>815.66849999999999</v>
      </c>
      <c r="H1247" s="1357" t="s">
        <v>5567</v>
      </c>
      <c r="I1247" s="1014">
        <v>222</v>
      </c>
      <c r="J1247" s="1358" t="s">
        <v>2876</v>
      </c>
      <c r="K1247" s="1359">
        <v>15</v>
      </c>
      <c r="L1247" s="1360" t="s">
        <v>5571</v>
      </c>
      <c r="M1247" s="1015"/>
      <c r="N1247" s="2055">
        <f>'Spis treści'!$D$69/100</f>
        <v>0</v>
      </c>
      <c r="O1247" s="1014">
        <v>72230019</v>
      </c>
      <c r="P1247" s="6">
        <v>15</v>
      </c>
    </row>
    <row r="1248" spans="1:16">
      <c r="A1248" s="1020" t="s">
        <v>5450</v>
      </c>
      <c r="B1248" s="1029">
        <f>VLOOKUP(A1248,'12. EXATON'!A66:K249,11,FALSE)</f>
        <v>644.74839999999995</v>
      </c>
      <c r="C1248" s="1029">
        <f>VLOOKUP(A1248,'12. EXATON'!A66:I249,9,FALSE)</f>
        <v>8196.6299999999992</v>
      </c>
      <c r="D1248" s="1029">
        <f>VLOOKUP(A1248,'12. EXATON'!A66:J241,10,FALSE)</f>
        <v>1474.596</v>
      </c>
      <c r="E1248" s="1014">
        <v>644.74839999999995</v>
      </c>
      <c r="F1248" s="1014">
        <v>8196.6299999999992</v>
      </c>
      <c r="G1248" s="1356">
        <v>1474.596</v>
      </c>
      <c r="H1248" s="1357" t="s">
        <v>5455</v>
      </c>
      <c r="I1248" s="1014">
        <v>225</v>
      </c>
      <c r="J1248" s="1358" t="s">
        <v>2875</v>
      </c>
      <c r="K1248" s="1359">
        <v>30</v>
      </c>
      <c r="L1248" s="1360" t="s">
        <v>5458</v>
      </c>
      <c r="M1248" s="1015"/>
      <c r="N1248" s="2055">
        <f>'Spis treści'!$D$69/100</f>
        <v>0</v>
      </c>
      <c r="O1248" s="1014">
        <v>72230019</v>
      </c>
      <c r="P1248" s="6">
        <v>15</v>
      </c>
    </row>
    <row r="1249" spans="1:16">
      <c r="A1249" s="1020" t="s">
        <v>5451</v>
      </c>
      <c r="B1249" s="1029">
        <f>VLOOKUP(A1249,'12. EXATON'!A71:K250,11,FALSE)</f>
        <v>640.43706666666674</v>
      </c>
      <c r="C1249" s="1029">
        <f>VLOOKUP(A1249,'12. EXATON'!A71:I250,9,FALSE)</f>
        <v>8131.96</v>
      </c>
      <c r="D1249" s="1029">
        <f>VLOOKUP(A1249,'12. EXATON'!A71:J242,10,FALSE)</f>
        <v>1474.596</v>
      </c>
      <c r="E1249" s="1014">
        <v>640.43706666666674</v>
      </c>
      <c r="F1249" s="1014">
        <v>8131.96</v>
      </c>
      <c r="G1249" s="1356">
        <v>1474.596</v>
      </c>
      <c r="H1249" s="1357" t="s">
        <v>5456</v>
      </c>
      <c r="I1249" s="1014">
        <v>225</v>
      </c>
      <c r="J1249" s="1358" t="s">
        <v>2875</v>
      </c>
      <c r="K1249" s="1359">
        <v>30</v>
      </c>
      <c r="L1249" s="1360" t="s">
        <v>5459</v>
      </c>
      <c r="M1249" s="1015"/>
      <c r="N1249" s="2055">
        <f>'Spis treści'!$D$69/100</f>
        <v>0</v>
      </c>
      <c r="O1249" s="1014">
        <v>72230019</v>
      </c>
      <c r="P1249" s="6">
        <v>15</v>
      </c>
    </row>
    <row r="1250" spans="1:16">
      <c r="A1250" s="1020" t="s">
        <v>5452</v>
      </c>
      <c r="B1250" s="1029">
        <f>VLOOKUP(A1250,'12. EXATON'!A72:K251,11,FALSE)</f>
        <v>633.18439999999998</v>
      </c>
      <c r="C1250" s="1029">
        <f>VLOOKUP(A1250,'12. EXATON'!A72:I251,9,FALSE)</f>
        <v>8023.17</v>
      </c>
      <c r="D1250" s="1029">
        <f>VLOOKUP(A1250,'12. EXATON'!A72:J243,10,FALSE)</f>
        <v>1474.596</v>
      </c>
      <c r="E1250" s="1014">
        <v>633.18439999999998</v>
      </c>
      <c r="F1250" s="1014">
        <v>8023.17</v>
      </c>
      <c r="G1250" s="1356">
        <v>1474.596</v>
      </c>
      <c r="H1250" s="1357" t="s">
        <v>5457</v>
      </c>
      <c r="I1250" s="1014">
        <v>225</v>
      </c>
      <c r="J1250" s="1358" t="s">
        <v>2875</v>
      </c>
      <c r="K1250" s="1359">
        <v>30</v>
      </c>
      <c r="L1250" s="1360" t="s">
        <v>5460</v>
      </c>
      <c r="M1250" s="1015"/>
      <c r="N1250" s="2055">
        <f>'Spis treści'!$D$69/100</f>
        <v>0</v>
      </c>
      <c r="O1250" s="1014">
        <v>72230019</v>
      </c>
      <c r="P1250" s="6">
        <v>15</v>
      </c>
    </row>
    <row r="1251" spans="1:16">
      <c r="A1251" s="1020" t="s">
        <v>5529</v>
      </c>
      <c r="B1251" s="1029">
        <f>VLOOKUP(A1251,'12. EXATON'!A73:K252,11,FALSE)</f>
        <v>585.00306666666665</v>
      </c>
      <c r="C1251" s="1029">
        <f>VLOOKUP(A1251,'12. EXATON'!A73:I252,9,FALSE)</f>
        <v>7600</v>
      </c>
      <c r="D1251" s="1029">
        <f>VLOOKUP(A1251,'12. EXATON'!A73:J244,10,FALSE)</f>
        <v>1175.046</v>
      </c>
      <c r="E1251" s="1014">
        <v>585.00306666666665</v>
      </c>
      <c r="F1251" s="1014">
        <v>7600</v>
      </c>
      <c r="G1251" s="1356">
        <v>1175.046</v>
      </c>
      <c r="H1251" s="1357" t="s">
        <v>5535</v>
      </c>
      <c r="I1251" s="1014">
        <v>225</v>
      </c>
      <c r="J1251" s="1358" t="s">
        <v>2875</v>
      </c>
      <c r="K1251" s="1359">
        <v>15</v>
      </c>
      <c r="L1251" s="1360" t="s">
        <v>5537</v>
      </c>
      <c r="M1251" s="1015"/>
      <c r="N1251" s="2055">
        <f>'Spis treści'!$D$69/100</f>
        <v>0</v>
      </c>
      <c r="O1251" s="1014">
        <v>72230019</v>
      </c>
      <c r="P1251" s="6">
        <v>15</v>
      </c>
    </row>
    <row r="1252" spans="1:16">
      <c r="A1252" s="1020" t="s">
        <v>5530</v>
      </c>
      <c r="B1252" s="1029">
        <f>VLOOKUP(A1252,'12. EXATON'!A74:K253,11,FALSE)</f>
        <v>562.05106666666666</v>
      </c>
      <c r="C1252" s="1029">
        <f>VLOOKUP(A1252,'12. EXATON'!A74:I253,9,FALSE)</f>
        <v>7255.72</v>
      </c>
      <c r="D1252" s="1029">
        <f>VLOOKUP(A1252,'12. EXATON'!A74:J245,10,FALSE)</f>
        <v>1175.046</v>
      </c>
      <c r="E1252" s="1014">
        <v>562.05106666666666</v>
      </c>
      <c r="F1252" s="1014">
        <v>7255.72</v>
      </c>
      <c r="G1252" s="1356">
        <v>1175.046</v>
      </c>
      <c r="H1252" s="1357" t="s">
        <v>5536</v>
      </c>
      <c r="I1252" s="1014">
        <v>225</v>
      </c>
      <c r="J1252" s="1358" t="s">
        <v>2875</v>
      </c>
      <c r="K1252" s="1359">
        <v>255</v>
      </c>
      <c r="L1252" s="1360" t="s">
        <v>5538</v>
      </c>
      <c r="M1252" s="1015"/>
      <c r="N1252" s="2055">
        <f>'Spis treści'!$D$69/100</f>
        <v>0</v>
      </c>
      <c r="O1252" s="1014">
        <v>72230019</v>
      </c>
      <c r="P1252" s="6">
        <v>15</v>
      </c>
    </row>
    <row r="1253" spans="1:16">
      <c r="A1253" s="1020" t="s">
        <v>4519</v>
      </c>
      <c r="B1253" s="1029">
        <f>VLOOKUP(A1253,'12. EXATON'!A66:K249,11,FALSE)</f>
        <v>540.60803333333331</v>
      </c>
      <c r="C1253" s="1029">
        <f>VLOOKUP(A1253,'12. EXATON'!A66:I249,9,FALSE)</f>
        <v>6461.63</v>
      </c>
      <c r="D1253" s="1029">
        <f>VLOOKUP(A1253,'12. EXATON'!A66:J241,10,FALSE)</f>
        <v>1647.4905000000001</v>
      </c>
      <c r="E1253" s="1014">
        <v>540.60803333333331</v>
      </c>
      <c r="F1253" s="1014">
        <v>6461.63</v>
      </c>
      <c r="G1253" s="1356">
        <v>1647.4905000000001</v>
      </c>
      <c r="H1253" s="1357" t="s">
        <v>4912</v>
      </c>
      <c r="I1253" s="1014">
        <v>225</v>
      </c>
      <c r="J1253" s="1358" t="s">
        <v>2876</v>
      </c>
      <c r="K1253" s="1359">
        <v>15</v>
      </c>
      <c r="L1253" s="1015" t="s">
        <v>4804</v>
      </c>
      <c r="M1253" s="1015"/>
      <c r="N1253" s="2055">
        <f>'Spis treści'!$D$69/100</f>
        <v>0</v>
      </c>
      <c r="O1253" s="1014">
        <v>72230019</v>
      </c>
      <c r="P1253" s="6">
        <v>15</v>
      </c>
    </row>
    <row r="1254" spans="1:16">
      <c r="A1254" s="1020" t="s">
        <v>4520</v>
      </c>
      <c r="B1254" s="1029">
        <f>VLOOKUP(A1254,'12. EXATON'!A76:K250,11,FALSE)</f>
        <v>572.75536666666665</v>
      </c>
      <c r="C1254" s="1029">
        <f>VLOOKUP(A1254,'12. EXATON'!A76:I250,9,FALSE)</f>
        <v>6943.84</v>
      </c>
      <c r="D1254" s="1029">
        <f>VLOOKUP(A1254,'12. EXATON'!A76:J242,10,FALSE)</f>
        <v>1647.4905000000001</v>
      </c>
      <c r="E1254" s="1014">
        <v>572.75536666666665</v>
      </c>
      <c r="F1254" s="1014">
        <v>6943.84</v>
      </c>
      <c r="G1254" s="1356">
        <v>1647.4905000000001</v>
      </c>
      <c r="H1254" s="1357" t="s">
        <v>4913</v>
      </c>
      <c r="I1254" s="1014">
        <v>225</v>
      </c>
      <c r="J1254" s="1358" t="s">
        <v>2874</v>
      </c>
      <c r="K1254" s="1359">
        <v>15</v>
      </c>
      <c r="L1254" s="1015" t="s">
        <v>4805</v>
      </c>
      <c r="M1254" s="1015"/>
      <c r="N1254" s="2055">
        <f>'Spis treści'!$D$69/100</f>
        <v>0</v>
      </c>
      <c r="O1254" s="1014">
        <v>72230019</v>
      </c>
      <c r="P1254" s="6">
        <v>15</v>
      </c>
    </row>
    <row r="1255" spans="1:16">
      <c r="A1255" s="1021" t="s">
        <v>4521</v>
      </c>
      <c r="B1255" s="1028">
        <f>VLOOKUP(A1255,'12. EXATON'!A77:K251,11,FALSE)</f>
        <v>559.89670000000001</v>
      </c>
      <c r="C1255" s="1028">
        <f>VLOOKUP(A1255,'12. EXATON'!A77:I251,9,FALSE)</f>
        <v>6750.96</v>
      </c>
      <c r="D1255" s="1028">
        <f>VLOOKUP(A1255,'12. EXATON'!A77:J243,10,FALSE)</f>
        <v>1647.4905000000001</v>
      </c>
      <c r="E1255" s="1016">
        <v>559.89670000000001</v>
      </c>
      <c r="F1255" s="1017">
        <v>6750.96</v>
      </c>
      <c r="G1255" s="1356">
        <v>1647.4905000000001</v>
      </c>
      <c r="H1255" s="1357" t="s">
        <v>4914</v>
      </c>
      <c r="I1255" s="1014">
        <v>225</v>
      </c>
      <c r="J1255" s="1361" t="s">
        <v>2874</v>
      </c>
      <c r="K1255" s="1355">
        <v>15</v>
      </c>
      <c r="L1255" s="1362" t="s">
        <v>4806</v>
      </c>
      <c r="M1255" s="1016"/>
      <c r="N1255" s="2055">
        <f>'Spis treści'!$D$69/100</f>
        <v>0</v>
      </c>
      <c r="O1255" s="1016">
        <v>72230019</v>
      </c>
      <c r="P1255" s="6">
        <v>15</v>
      </c>
    </row>
    <row r="1256" spans="1:16">
      <c r="A1256" s="1021" t="s">
        <v>5230</v>
      </c>
      <c r="B1256" s="1028">
        <f>VLOOKUP(A1256,'12. EXATON'!A78:K252,11,FALSE)</f>
        <v>553.46705999999995</v>
      </c>
      <c r="C1256" s="1028">
        <f>VLOOKUP(A1256,'12. EXATON'!A78:I252,9,FALSE)</f>
        <v>110908.59</v>
      </c>
      <c r="D1256" s="1028">
        <f>VLOOKUP(A1256,'12. EXATON'!A78:J244,10,FALSE)</f>
        <v>27458.174999999999</v>
      </c>
      <c r="E1256" s="1016">
        <v>553.46705999999995</v>
      </c>
      <c r="F1256" s="1017">
        <v>110908.59</v>
      </c>
      <c r="G1256" s="1356">
        <v>27458.174999999999</v>
      </c>
      <c r="H1256" s="1357" t="s">
        <v>5231</v>
      </c>
      <c r="I1256" s="1014">
        <v>225</v>
      </c>
      <c r="J1256" s="1361" t="s">
        <v>2875</v>
      </c>
      <c r="K1256" s="1355">
        <v>500</v>
      </c>
      <c r="L1256" s="1364" t="s">
        <v>5232</v>
      </c>
      <c r="M1256" s="1016"/>
      <c r="N1256" s="2055">
        <f>'Spis treści'!$D$69/100</f>
        <v>0</v>
      </c>
      <c r="O1256" s="1016">
        <v>72230019</v>
      </c>
      <c r="P1256" s="6">
        <v>250</v>
      </c>
    </row>
    <row r="1257" spans="1:16">
      <c r="A1257" s="1020" t="s">
        <v>4522</v>
      </c>
      <c r="B1257" s="1029">
        <f>VLOOKUP(A1257,'12. EXATON'!A78:K252,11,FALSE)</f>
        <v>527.74936666666667</v>
      </c>
      <c r="C1257" s="1029">
        <f>VLOOKUP(A1257,'12. EXATON'!A78:I252,9,FALSE)</f>
        <v>6268.75</v>
      </c>
      <c r="D1257" s="1029">
        <f>VLOOKUP(A1257,'12. EXATON'!A78:J244,10,FALSE)</f>
        <v>1647.4905000000001</v>
      </c>
      <c r="E1257" s="1014">
        <v>527.74936666666667</v>
      </c>
      <c r="F1257" s="1014">
        <v>6268.75</v>
      </c>
      <c r="G1257" s="1356">
        <v>1647.4905000000001</v>
      </c>
      <c r="H1257" s="1357" t="s">
        <v>4915</v>
      </c>
      <c r="I1257" s="1014">
        <v>225</v>
      </c>
      <c r="J1257" s="1358" t="s">
        <v>2875</v>
      </c>
      <c r="K1257" s="1359">
        <v>840</v>
      </c>
      <c r="L1257" s="1015" t="s">
        <v>4807</v>
      </c>
      <c r="M1257" s="1015"/>
      <c r="N1257" s="2055">
        <f>'Spis treści'!$D$69/100</f>
        <v>0</v>
      </c>
      <c r="O1257" s="1014">
        <v>72230019</v>
      </c>
      <c r="P1257" s="6">
        <v>15</v>
      </c>
    </row>
    <row r="1258" spans="1:16">
      <c r="A1258" s="1020" t="s">
        <v>5646</v>
      </c>
      <c r="B1258" s="1029">
        <f>VLOOKUP(A1258,'12. EXATON'!A79:K253,11,FALSE)</f>
        <v>514.89936666666665</v>
      </c>
      <c r="C1258" s="1029">
        <f>VLOOKUP(A1258,'12. EXATON'!A79:I253,9,FALSE)</f>
        <v>6076</v>
      </c>
      <c r="D1258" s="1029">
        <f>VLOOKUP(A1258,'12. EXATON'!A79:J245,10,FALSE)</f>
        <v>1647.4905000000001</v>
      </c>
      <c r="E1258" s="1014">
        <v>514.89936666666665</v>
      </c>
      <c r="F1258" s="1014">
        <v>6076</v>
      </c>
      <c r="G1258" s="1356">
        <v>1647.4905000000001</v>
      </c>
      <c r="H1258" s="1357" t="s">
        <v>5650</v>
      </c>
      <c r="I1258" s="1014">
        <v>225</v>
      </c>
      <c r="J1258" s="1358" t="s">
        <v>2875</v>
      </c>
      <c r="K1258" s="1359">
        <v>840</v>
      </c>
      <c r="L1258" s="1360" t="s">
        <v>5652</v>
      </c>
      <c r="M1258" s="1015"/>
      <c r="N1258" s="2055"/>
      <c r="O1258" s="1014"/>
      <c r="P1258" s="6">
        <v>15</v>
      </c>
    </row>
    <row r="1259" spans="1:16">
      <c r="A1259" s="1020" t="s">
        <v>5647</v>
      </c>
      <c r="B1259" s="1029">
        <f>VLOOKUP(A1259,'12. EXATON'!A80:K254,11,FALSE)</f>
        <v>509.10470000000004</v>
      </c>
      <c r="C1259" s="1029">
        <f>VLOOKUP(A1259,'12. EXATON'!A80:I254,9,FALSE)</f>
        <v>99818</v>
      </c>
      <c r="D1259" s="1029">
        <f>VLOOKUP(A1259,'12. EXATON'!A80:J246,10,FALSE)</f>
        <v>27458.174999999999</v>
      </c>
      <c r="E1259" s="1014">
        <v>509.10470000000004</v>
      </c>
      <c r="F1259" s="1014">
        <v>99818</v>
      </c>
      <c r="G1259" s="1356">
        <v>27458.174999999999</v>
      </c>
      <c r="H1259" s="1357" t="s">
        <v>5651</v>
      </c>
      <c r="I1259" s="1014">
        <v>225</v>
      </c>
      <c r="J1259" s="1358" t="s">
        <v>2875</v>
      </c>
      <c r="K1259" s="1359">
        <v>750</v>
      </c>
      <c r="L1259" s="1360" t="s">
        <v>5652</v>
      </c>
      <c r="M1259" s="1015"/>
      <c r="N1259" s="2055"/>
      <c r="O1259" s="1014"/>
      <c r="P1259" s="6">
        <v>250</v>
      </c>
    </row>
    <row r="1260" spans="1:16">
      <c r="A1260" s="1020" t="s">
        <v>5410</v>
      </c>
      <c r="B1260" s="1029">
        <f>VLOOKUP(A1260,'12. EXATON'!A79:K253,11,FALSE)</f>
        <v>577.23413333333338</v>
      </c>
      <c r="C1260" s="1029">
        <f>VLOOKUP(A1260,'12. EXATON'!A79:I253,9,FALSE)</f>
        <v>7400</v>
      </c>
      <c r="D1260" s="1029">
        <f>VLOOKUP(A1260,'12. EXATON'!A79:J245,10,FALSE)</f>
        <v>1258.5120000000002</v>
      </c>
      <c r="E1260" s="1014">
        <v>577.23413333333338</v>
      </c>
      <c r="F1260" s="1014">
        <v>7400</v>
      </c>
      <c r="G1260" s="1356">
        <v>1258.5120000000002</v>
      </c>
      <c r="H1260" s="1357" t="s">
        <v>5414</v>
      </c>
      <c r="I1260" s="1014">
        <v>225</v>
      </c>
      <c r="J1260" s="1358" t="s">
        <v>2876</v>
      </c>
      <c r="K1260" s="1359">
        <v>15</v>
      </c>
      <c r="L1260" s="1360" t="s">
        <v>5417</v>
      </c>
      <c r="M1260" s="1015"/>
      <c r="N1260" s="2055">
        <f>'Spis treści'!$D$69/100</f>
        <v>0</v>
      </c>
      <c r="O1260" s="1014">
        <v>72230019</v>
      </c>
      <c r="P1260" s="6">
        <v>15</v>
      </c>
    </row>
    <row r="1261" spans="1:16">
      <c r="A1261" s="1020" t="s">
        <v>5411</v>
      </c>
      <c r="B1261" s="1029">
        <f>VLOOKUP(A1261,'12. EXATON'!A80:K254,11,FALSE)</f>
        <v>570.56746666666675</v>
      </c>
      <c r="C1261" s="1029">
        <f>VLOOKUP(A1261,'12. EXATON'!A80:I254,9,FALSE)</f>
        <v>7300</v>
      </c>
      <c r="D1261" s="1029">
        <f>VLOOKUP(A1261,'12. EXATON'!A80:J246,10,FALSE)</f>
        <v>1258.5120000000002</v>
      </c>
      <c r="E1261" s="1014">
        <v>570.56746666666675</v>
      </c>
      <c r="F1261" s="1014">
        <v>7300</v>
      </c>
      <c r="G1261" s="1356">
        <v>1258.5120000000002</v>
      </c>
      <c r="H1261" s="1357" t="s">
        <v>5415</v>
      </c>
      <c r="I1261" s="1014">
        <v>225</v>
      </c>
      <c r="J1261" s="1358" t="s">
        <v>2874</v>
      </c>
      <c r="K1261" s="1359">
        <v>15</v>
      </c>
      <c r="L1261" s="1360" t="s">
        <v>5418</v>
      </c>
      <c r="M1261" s="1015"/>
      <c r="N1261" s="2055">
        <f>'Spis treści'!$D$69/100</f>
        <v>0</v>
      </c>
      <c r="O1261" s="1014">
        <v>72230019</v>
      </c>
      <c r="P1261" s="6">
        <v>15</v>
      </c>
    </row>
    <row r="1262" spans="1:16">
      <c r="A1262" s="1020" t="s">
        <v>5412</v>
      </c>
      <c r="B1262" s="1029">
        <f>VLOOKUP(A1262,'12. EXATON'!A83:K255,11,FALSE)</f>
        <v>571.9008</v>
      </c>
      <c r="C1262" s="1029">
        <f>VLOOKUP(A1262,'12. EXATON'!A83:I255,9,FALSE)</f>
        <v>122000</v>
      </c>
      <c r="D1262" s="1029">
        <f>VLOOKUP(A1262,'12. EXATON'!A83:J247,10,FALSE)</f>
        <v>20975.200000000001</v>
      </c>
      <c r="E1262" s="1014">
        <v>571.9008</v>
      </c>
      <c r="F1262" s="1014">
        <v>122000</v>
      </c>
      <c r="G1262" s="1356">
        <v>20975.200000000001</v>
      </c>
      <c r="H1262" s="1357" t="s">
        <v>5416</v>
      </c>
      <c r="I1262" s="1014">
        <v>225</v>
      </c>
      <c r="J1262" s="1358" t="s">
        <v>2875</v>
      </c>
      <c r="K1262" s="1359">
        <v>500</v>
      </c>
      <c r="L1262" s="1360" t="s">
        <v>5419</v>
      </c>
      <c r="M1262" s="1015"/>
      <c r="N1262" s="2055">
        <f>'Spis treści'!$D$69/100</f>
        <v>0</v>
      </c>
      <c r="O1262" s="1014">
        <v>72230019</v>
      </c>
      <c r="P1262" s="6">
        <v>250</v>
      </c>
    </row>
    <row r="1263" spans="1:16">
      <c r="A1263" s="1020" t="s">
        <v>5610</v>
      </c>
      <c r="B1263" s="1029">
        <f>VLOOKUP(A1263,'12. EXATON'!A84:K256,11,FALSE)</f>
        <v>582.84696666666662</v>
      </c>
      <c r="C1263" s="1029">
        <f>VLOOKUP(A1263,'12. EXATON'!A84:I256,9,FALSE)</f>
        <v>7029.91</v>
      </c>
      <c r="D1263" s="1029">
        <f>VLOOKUP(A1263,'12. EXATON'!A84:J248,10,FALSE)</f>
        <v>1712.7945</v>
      </c>
      <c r="E1263" s="1014">
        <v>582.84696666666662</v>
      </c>
      <c r="F1263" s="1014">
        <v>7029.91</v>
      </c>
      <c r="G1263" s="1356">
        <v>1712.7945</v>
      </c>
      <c r="H1263" s="1357" t="s">
        <v>5611</v>
      </c>
      <c r="I1263" s="1014">
        <v>225</v>
      </c>
      <c r="J1263" s="1358" t="s">
        <v>2875</v>
      </c>
      <c r="K1263" s="1359">
        <v>30</v>
      </c>
      <c r="L1263" s="1360" t="s">
        <v>5612</v>
      </c>
      <c r="M1263" s="1015"/>
      <c r="N1263" s="2055"/>
      <c r="O1263" s="1014"/>
      <c r="P1263" s="6">
        <v>15</v>
      </c>
    </row>
    <row r="1264" spans="1:16">
      <c r="A1264" s="1020" t="s">
        <v>5171</v>
      </c>
      <c r="B1264" s="1029">
        <f>VLOOKUP(A1264,'12. EXATON'!A80:K253,11,FALSE)</f>
        <v>837.84730000000002</v>
      </c>
      <c r="C1264" s="1029">
        <f>VLOOKUP(A1264,'12. EXATON'!A80:I253,9,FALSE)</f>
        <v>10670.79</v>
      </c>
      <c r="D1264" s="1029">
        <f>VLOOKUP(A1264,'12. EXATON'!A80:J245,10,FALSE)</f>
        <v>1896.9195</v>
      </c>
      <c r="E1264" s="1014">
        <v>837.84730000000002</v>
      </c>
      <c r="F1264" s="1014">
        <v>10670.79</v>
      </c>
      <c r="G1264" s="1356">
        <v>1896.9195</v>
      </c>
      <c r="H1264" s="1357" t="s">
        <v>5174</v>
      </c>
      <c r="I1264" s="1014">
        <v>225</v>
      </c>
      <c r="J1264" s="1358" t="s">
        <v>2875</v>
      </c>
      <c r="K1264" s="1359">
        <v>30</v>
      </c>
      <c r="L1264" s="1360" t="s">
        <v>5175</v>
      </c>
      <c r="M1264" s="1015"/>
      <c r="N1264" s="2055">
        <f>'Spis treści'!$D$69/100</f>
        <v>0</v>
      </c>
      <c r="O1264" s="1014">
        <v>72230019</v>
      </c>
      <c r="P1264" s="6">
        <v>15</v>
      </c>
    </row>
    <row r="1265" spans="1:16">
      <c r="A1265" s="1021" t="s">
        <v>4423</v>
      </c>
      <c r="B1265" s="1028">
        <f>VLOOKUP(A1265,'12. EXATON'!A80:K253,11,FALSE)</f>
        <v>86.138099999999994</v>
      </c>
      <c r="C1265" s="1029">
        <f>VLOOKUP(A1265,'12. EXATON'!A80:I253,9,FALSE)</f>
        <v>334.07549999999998</v>
      </c>
      <c r="D1265" s="1029">
        <f>VLOOKUP(A1265,'12. EXATON'!A80:J245,10,FALSE)</f>
        <v>96.615000000000009</v>
      </c>
      <c r="E1265" s="1014">
        <v>86.138099999999994</v>
      </c>
      <c r="F1265" s="1014">
        <v>334.07549999999998</v>
      </c>
      <c r="G1265" s="1356">
        <v>96.615000000000009</v>
      </c>
      <c r="H1265" s="1357" t="s">
        <v>4916</v>
      </c>
      <c r="I1265" s="1014">
        <v>222</v>
      </c>
      <c r="J1265" s="1358" t="s">
        <v>2875</v>
      </c>
      <c r="K1265" s="1359">
        <v>900</v>
      </c>
      <c r="L1265" s="1015" t="s">
        <v>4808</v>
      </c>
      <c r="M1265" s="1015"/>
      <c r="N1265" s="2055">
        <f>'Spis treści'!$D$69/100</f>
        <v>0</v>
      </c>
      <c r="O1265" s="1014">
        <v>72222031</v>
      </c>
      <c r="P1265" s="6">
        <v>5</v>
      </c>
    </row>
    <row r="1266" spans="1:16">
      <c r="A1266" s="1020" t="s">
        <v>4422</v>
      </c>
      <c r="B1266" s="1028">
        <f>VLOOKUP(A1266,'12. EXATON'!A88:K254,11,FALSE)</f>
        <v>88.046819999999997</v>
      </c>
      <c r="C1266" s="1029">
        <f>VLOOKUP(A1266,'12. EXATON'!A88:I254,9,FALSE)</f>
        <v>343.61909999999995</v>
      </c>
      <c r="D1266" s="1029">
        <f>VLOOKUP(A1266,'12. EXATON'!A88:J246,10,FALSE)</f>
        <v>96.615000000000009</v>
      </c>
      <c r="E1266" s="1014">
        <v>88.046819999999997</v>
      </c>
      <c r="F1266" s="1014">
        <v>343.61909999999995</v>
      </c>
      <c r="G1266" s="1356">
        <v>96.615000000000009</v>
      </c>
      <c r="H1266" s="1357" t="s">
        <v>4917</v>
      </c>
      <c r="I1266" s="1014">
        <v>222</v>
      </c>
      <c r="J1266" s="1358" t="s">
        <v>2876</v>
      </c>
      <c r="K1266" s="1359">
        <v>5</v>
      </c>
      <c r="L1266" s="1015" t="s">
        <v>4809</v>
      </c>
      <c r="M1266" s="1015"/>
      <c r="N1266" s="2055">
        <f>'Spis treści'!$D$69/100</f>
        <v>0</v>
      </c>
      <c r="O1266" s="1014">
        <v>72222031</v>
      </c>
      <c r="P1266" s="6">
        <v>5</v>
      </c>
    </row>
    <row r="1267" spans="1:16">
      <c r="A1267" s="1020" t="s">
        <v>4421</v>
      </c>
      <c r="B1267" s="1028">
        <f>VLOOKUP(A1267,'12. EXATON'!A89:K255,11,FALSE)</f>
        <v>82.320660000000004</v>
      </c>
      <c r="C1267" s="1029">
        <f>VLOOKUP(A1267,'12. EXATON'!A89:I255,9,FALSE)</f>
        <v>314.98830000000004</v>
      </c>
      <c r="D1267" s="1029">
        <f>VLOOKUP(A1267,'12. EXATON'!A89:J247,10,FALSE)</f>
        <v>96.615000000000009</v>
      </c>
      <c r="E1267" s="1014">
        <v>82.320660000000004</v>
      </c>
      <c r="F1267" s="1014">
        <v>314.98830000000004</v>
      </c>
      <c r="G1267" s="1356">
        <v>96.615000000000009</v>
      </c>
      <c r="H1267" s="1357" t="s">
        <v>4918</v>
      </c>
      <c r="I1267" s="1014">
        <v>222</v>
      </c>
      <c r="J1267" s="1358" t="s">
        <v>2874</v>
      </c>
      <c r="K1267" s="1359">
        <v>5</v>
      </c>
      <c r="L1267" s="1015" t="s">
        <v>4810</v>
      </c>
      <c r="M1267" s="1015"/>
      <c r="N1267" s="2055">
        <f>'Spis treści'!$D$69/100</f>
        <v>0</v>
      </c>
      <c r="O1267" s="1014">
        <v>72222031</v>
      </c>
      <c r="P1267" s="6">
        <v>5</v>
      </c>
    </row>
    <row r="1268" spans="1:16">
      <c r="A1268" s="1020" t="s">
        <v>4420</v>
      </c>
      <c r="B1268" s="1028">
        <f>VLOOKUP(A1268,'12. EXATON'!A90:K256,11,FALSE)</f>
        <v>78.503219999999999</v>
      </c>
      <c r="C1268" s="1029">
        <f>VLOOKUP(A1268,'12. EXATON'!A90:I256,9,FALSE)</f>
        <v>295.90109999999999</v>
      </c>
      <c r="D1268" s="1029">
        <f>VLOOKUP(A1268,'12. EXATON'!A90:J248,10,FALSE)</f>
        <v>96.615000000000009</v>
      </c>
      <c r="E1268" s="1014">
        <v>78.503219999999999</v>
      </c>
      <c r="F1268" s="1014">
        <v>295.90109999999999</v>
      </c>
      <c r="G1268" s="1356">
        <v>96.615000000000009</v>
      </c>
      <c r="H1268" s="1357" t="s">
        <v>4919</v>
      </c>
      <c r="I1268" s="1014">
        <v>222</v>
      </c>
      <c r="J1268" s="1358" t="s">
        <v>2876</v>
      </c>
      <c r="K1268" s="1359">
        <v>5</v>
      </c>
      <c r="L1268" s="1015" t="s">
        <v>4811</v>
      </c>
      <c r="M1268" s="1015"/>
      <c r="N1268" s="2055">
        <f>'Spis treści'!$D$69/100</f>
        <v>0</v>
      </c>
      <c r="O1268" s="1014">
        <v>72222031</v>
      </c>
      <c r="P1268" s="6">
        <v>5</v>
      </c>
    </row>
    <row r="1269" spans="1:16">
      <c r="A1269" s="1020" t="s">
        <v>4419</v>
      </c>
      <c r="B1269" s="1028">
        <f>VLOOKUP(A1269,'12. EXATON'!A91:K257,11,FALSE)</f>
        <v>78.503219999999999</v>
      </c>
      <c r="C1269" s="1029">
        <f>VLOOKUP(A1269,'12. EXATON'!A91:I257,9,FALSE)</f>
        <v>295.90109999999999</v>
      </c>
      <c r="D1269" s="1029">
        <f>VLOOKUP(A1269,'12. EXATON'!A91:J249,10,FALSE)</f>
        <v>96.615000000000009</v>
      </c>
      <c r="E1269" s="1014">
        <v>78.503219999999999</v>
      </c>
      <c r="F1269" s="1014">
        <v>295.90109999999999</v>
      </c>
      <c r="G1269" s="1356">
        <v>96.615000000000009</v>
      </c>
      <c r="H1269" s="1357" t="s">
        <v>4920</v>
      </c>
      <c r="I1269" s="1014">
        <v>222</v>
      </c>
      <c r="J1269" s="1358" t="s">
        <v>2876</v>
      </c>
      <c r="K1269" s="1359">
        <v>5</v>
      </c>
      <c r="L1269" s="1015" t="s">
        <v>4812</v>
      </c>
      <c r="M1269" s="1015"/>
      <c r="N1269" s="2055">
        <f>'Spis treści'!$D$69/100</f>
        <v>0</v>
      </c>
      <c r="O1269" s="1014">
        <v>72222031</v>
      </c>
      <c r="P1269" s="6">
        <v>5</v>
      </c>
    </row>
    <row r="1270" spans="1:16">
      <c r="A1270" s="1021" t="s">
        <v>4418</v>
      </c>
      <c r="B1270" s="1028">
        <f>VLOOKUP(A1270,'12. EXATON'!A92:K258,11,FALSE)</f>
        <v>87.763680000000008</v>
      </c>
      <c r="C1270" s="1029">
        <f>VLOOKUP(A1270,'12. EXATON'!A92:I258,9,FALSE)</f>
        <v>342.20340000000004</v>
      </c>
      <c r="D1270" s="1029">
        <f>VLOOKUP(A1270,'12. EXATON'!A92:J250,10,FALSE)</f>
        <v>96.615000000000009</v>
      </c>
      <c r="E1270" s="1014">
        <v>87.763680000000008</v>
      </c>
      <c r="F1270" s="1014">
        <v>342.20340000000004</v>
      </c>
      <c r="G1270" s="1356">
        <v>96.615000000000009</v>
      </c>
      <c r="H1270" s="1357" t="s">
        <v>4921</v>
      </c>
      <c r="I1270" s="1014">
        <v>222</v>
      </c>
      <c r="J1270" s="1358" t="s">
        <v>2874</v>
      </c>
      <c r="K1270" s="1359">
        <v>5</v>
      </c>
      <c r="L1270" s="1015" t="s">
        <v>4813</v>
      </c>
      <c r="M1270" s="1015"/>
      <c r="N1270" s="2055">
        <f>'Spis treści'!$D$69/100</f>
        <v>0</v>
      </c>
      <c r="O1270" s="1014">
        <v>72222031</v>
      </c>
      <c r="P1270" s="6">
        <v>5</v>
      </c>
    </row>
    <row r="1271" spans="1:16">
      <c r="A1271" s="1021" t="s">
        <v>4417</v>
      </c>
      <c r="B1271" s="1028">
        <f>VLOOKUP(A1271,'12. EXATON'!A93:K259,11,FALSE)</f>
        <v>79.742699999999999</v>
      </c>
      <c r="C1271" s="1029">
        <f>VLOOKUP(A1271,'12. EXATON'!A93:I259,9,FALSE)</f>
        <v>302.0985</v>
      </c>
      <c r="D1271" s="1029">
        <f>VLOOKUP(A1271,'12. EXATON'!A93:J251,10,FALSE)</f>
        <v>96.615000000000009</v>
      </c>
      <c r="E1271" s="1014">
        <v>79.742699999999999</v>
      </c>
      <c r="F1271" s="1014">
        <v>302.0985</v>
      </c>
      <c r="G1271" s="1356">
        <v>96.615000000000009</v>
      </c>
      <c r="H1271" s="1357" t="s">
        <v>4922</v>
      </c>
      <c r="I1271" s="1014">
        <v>222</v>
      </c>
      <c r="J1271" s="1358" t="s">
        <v>2874</v>
      </c>
      <c r="K1271" s="1359">
        <v>5</v>
      </c>
      <c r="L1271" s="1015" t="s">
        <v>4814</v>
      </c>
      <c r="M1271" s="1015"/>
      <c r="N1271" s="2055">
        <f>'Spis treści'!$D$69/100</f>
        <v>0</v>
      </c>
      <c r="O1271" s="1014">
        <v>72222031</v>
      </c>
      <c r="P1271" s="6">
        <v>5</v>
      </c>
    </row>
    <row r="1272" spans="1:16">
      <c r="A1272" s="1020" t="s">
        <v>4416</v>
      </c>
      <c r="B1272" s="1028">
        <f>VLOOKUP(A1272,'12. EXATON'!A94:K260,11,FALSE)</f>
        <v>79.297200000000004</v>
      </c>
      <c r="C1272" s="1029">
        <f>VLOOKUP(A1272,'12. EXATON'!A94:I260,9,FALSE)</f>
        <v>299.87099999999998</v>
      </c>
      <c r="D1272" s="1029">
        <f>VLOOKUP(A1272,'12. EXATON'!A94:J252,10,FALSE)</f>
        <v>96.615000000000009</v>
      </c>
      <c r="E1272" s="1014">
        <v>79.297200000000004</v>
      </c>
      <c r="F1272" s="1014">
        <v>299.87099999999998</v>
      </c>
      <c r="G1272" s="1356">
        <v>96.615000000000009</v>
      </c>
      <c r="H1272" s="1357" t="s">
        <v>4923</v>
      </c>
      <c r="I1272" s="1014">
        <v>222</v>
      </c>
      <c r="J1272" s="1358" t="s">
        <v>2874</v>
      </c>
      <c r="K1272" s="1359">
        <v>5</v>
      </c>
      <c r="L1272" s="1015" t="s">
        <v>4815</v>
      </c>
      <c r="M1272" s="1015"/>
      <c r="N1272" s="2055">
        <f>'Spis treści'!$D$69/100</f>
        <v>0</v>
      </c>
      <c r="O1272" s="1014">
        <v>72222031</v>
      </c>
      <c r="P1272" s="6">
        <v>5</v>
      </c>
    </row>
    <row r="1273" spans="1:16">
      <c r="A1273" s="1020" t="s">
        <v>4415</v>
      </c>
      <c r="B1273" s="1028">
        <f>VLOOKUP(A1273,'12. EXATON'!A95:K261,11,FALSE)</f>
        <v>72.586979999999997</v>
      </c>
      <c r="C1273" s="1029">
        <f>VLOOKUP(A1273,'12. EXATON'!A95:I261,9,FALSE)</f>
        <v>266.31989999999996</v>
      </c>
      <c r="D1273" s="1029">
        <f>VLOOKUP(A1273,'12. EXATON'!A95:J253,10,FALSE)</f>
        <v>96.615000000000009</v>
      </c>
      <c r="E1273" s="1014">
        <v>72.586979999999997</v>
      </c>
      <c r="F1273" s="1014">
        <v>266.31989999999996</v>
      </c>
      <c r="G1273" s="1356">
        <v>96.615000000000009</v>
      </c>
      <c r="H1273" s="1357" t="s">
        <v>4924</v>
      </c>
      <c r="I1273" s="1014">
        <v>222</v>
      </c>
      <c r="J1273" s="1358" t="s">
        <v>2874</v>
      </c>
      <c r="K1273" s="1359">
        <v>5</v>
      </c>
      <c r="L1273" s="1015" t="s">
        <v>4816</v>
      </c>
      <c r="M1273" s="1015"/>
      <c r="N1273" s="2055">
        <f>'Spis treści'!$D$69/100</f>
        <v>0</v>
      </c>
      <c r="O1273" s="1014">
        <v>72222031</v>
      </c>
      <c r="P1273" s="6">
        <v>5</v>
      </c>
    </row>
    <row r="1274" spans="1:16">
      <c r="A1274" s="1020" t="s">
        <v>4414</v>
      </c>
      <c r="B1274" s="1028">
        <f>VLOOKUP(A1274,'12. EXATON'!A96:K262,11,FALSE)</f>
        <v>69.57144000000001</v>
      </c>
      <c r="C1274" s="1029">
        <f>VLOOKUP(A1274,'12. EXATON'!A96:I262,9,FALSE)</f>
        <v>251.2422</v>
      </c>
      <c r="D1274" s="1029">
        <f>VLOOKUP(A1274,'12. EXATON'!A96:J254,10,FALSE)</f>
        <v>96.615000000000009</v>
      </c>
      <c r="E1274" s="1014">
        <v>69.57144000000001</v>
      </c>
      <c r="F1274" s="1014">
        <v>251.2422</v>
      </c>
      <c r="G1274" s="1356">
        <v>96.615000000000009</v>
      </c>
      <c r="H1274" s="1357" t="s">
        <v>4925</v>
      </c>
      <c r="I1274" s="1014">
        <v>222</v>
      </c>
      <c r="J1274" s="1358" t="s">
        <v>2874</v>
      </c>
      <c r="K1274" s="1359">
        <v>5</v>
      </c>
      <c r="L1274" s="1015" t="s">
        <v>4817</v>
      </c>
      <c r="M1274" s="1015"/>
      <c r="N1274" s="2055">
        <f>'Spis treści'!$D$69/100</f>
        <v>0</v>
      </c>
      <c r="O1274" s="1014">
        <v>72222031</v>
      </c>
      <c r="P1274" s="6">
        <v>5</v>
      </c>
    </row>
    <row r="1275" spans="1:16">
      <c r="A1275" s="1020" t="s">
        <v>4413</v>
      </c>
      <c r="B1275" s="1028">
        <f>VLOOKUP(A1275,'12. EXATON'!A97:K263,11,FALSE)</f>
        <v>69.112080000000006</v>
      </c>
      <c r="C1275" s="1029">
        <f>VLOOKUP(A1275,'12. EXATON'!A97:I263,9,FALSE)</f>
        <v>248.94540000000001</v>
      </c>
      <c r="D1275" s="1029">
        <f>VLOOKUP(A1275,'12. EXATON'!A97:J255,10,FALSE)</f>
        <v>96.615000000000009</v>
      </c>
      <c r="E1275" s="1014">
        <v>69.112080000000006</v>
      </c>
      <c r="F1275" s="1014">
        <v>248.94540000000001</v>
      </c>
      <c r="G1275" s="1356">
        <v>96.615000000000009</v>
      </c>
      <c r="H1275" s="1357" t="s">
        <v>4926</v>
      </c>
      <c r="I1275" s="1014">
        <v>222</v>
      </c>
      <c r="J1275" s="1358" t="s">
        <v>2874</v>
      </c>
      <c r="K1275" s="1359">
        <v>5</v>
      </c>
      <c r="L1275" s="1015" t="s">
        <v>4818</v>
      </c>
      <c r="M1275" s="1015"/>
      <c r="N1275" s="2055">
        <f>'Spis treści'!$D$69/100</f>
        <v>0</v>
      </c>
      <c r="O1275" s="1014">
        <v>72222031</v>
      </c>
      <c r="P1275" s="6">
        <v>5</v>
      </c>
    </row>
    <row r="1276" spans="1:16">
      <c r="A1276" s="1020" t="s">
        <v>4543</v>
      </c>
      <c r="B1276" s="1028">
        <f>VLOOKUP(A1276,'12. EXATON'!A98:K264,11,FALSE)</f>
        <v>125.09669999999998</v>
      </c>
      <c r="C1276" s="1029">
        <f>VLOOKUP(A1276,'12. EXATON'!A98:I264,9,FALSE)</f>
        <v>526.23449999999991</v>
      </c>
      <c r="D1276" s="1029">
        <f>VLOOKUP(A1276,'12. EXATON'!A98:J256,10,FALSE)</f>
        <v>99.248999999999995</v>
      </c>
      <c r="E1276" s="1014">
        <v>125.09669999999998</v>
      </c>
      <c r="F1276" s="1014">
        <v>526.23449999999991</v>
      </c>
      <c r="G1276" s="1356">
        <v>99.248999999999995</v>
      </c>
      <c r="H1276" s="1357" t="s">
        <v>4927</v>
      </c>
      <c r="I1276" s="1014">
        <v>222</v>
      </c>
      <c r="J1276" s="1358" t="s">
        <v>2874</v>
      </c>
      <c r="K1276" s="1359">
        <v>5</v>
      </c>
      <c r="L1276" s="1015" t="s">
        <v>4819</v>
      </c>
      <c r="M1276" s="1015"/>
      <c r="N1276" s="2055">
        <f>'Spis treści'!$D$69/100</f>
        <v>0</v>
      </c>
      <c r="O1276" s="1014">
        <v>72222031</v>
      </c>
      <c r="P1276" s="6">
        <v>5</v>
      </c>
    </row>
    <row r="1277" spans="1:16">
      <c r="A1277" s="1020" t="s">
        <v>4544</v>
      </c>
      <c r="B1277" s="1028">
        <f>VLOOKUP(A1277,'12. EXATON'!A99:K265,11,FALSE)</f>
        <v>124.22549999999998</v>
      </c>
      <c r="C1277" s="1029">
        <f>VLOOKUP(A1277,'12. EXATON'!A99:I265,9,FALSE)</f>
        <v>521.87849999999992</v>
      </c>
      <c r="D1277" s="1029">
        <f>VLOOKUP(A1277,'12. EXATON'!A99:J257,10,FALSE)</f>
        <v>99.248999999999995</v>
      </c>
      <c r="E1277" s="1014">
        <v>124.22549999999998</v>
      </c>
      <c r="F1277" s="1014">
        <v>521.87849999999992</v>
      </c>
      <c r="G1277" s="1356">
        <v>99.248999999999995</v>
      </c>
      <c r="H1277" s="1357" t="s">
        <v>4928</v>
      </c>
      <c r="I1277" s="1014">
        <v>222</v>
      </c>
      <c r="J1277" s="1358" t="s">
        <v>2874</v>
      </c>
      <c r="K1277" s="1359">
        <v>5</v>
      </c>
      <c r="L1277" s="1015" t="s">
        <v>4820</v>
      </c>
      <c r="M1277" s="1015"/>
      <c r="N1277" s="2055">
        <f>'Spis treści'!$D$69/100</f>
        <v>0</v>
      </c>
      <c r="O1277" s="1014">
        <v>72222031</v>
      </c>
      <c r="P1277" s="6">
        <v>5</v>
      </c>
    </row>
    <row r="1278" spans="1:16">
      <c r="A1278" s="1020" t="s">
        <v>4545</v>
      </c>
      <c r="B1278" s="1028">
        <f>VLOOKUP(A1278,'12. EXATON'!A100:K266,11,FALSE)</f>
        <v>123.68298</v>
      </c>
      <c r="C1278" s="1029">
        <f>VLOOKUP(A1278,'12. EXATON'!A100:I266,9,FALSE)</f>
        <v>519.16589999999997</v>
      </c>
      <c r="D1278" s="1029">
        <f>VLOOKUP(A1278,'12. EXATON'!A100:J258,10,FALSE)</f>
        <v>99.248999999999995</v>
      </c>
      <c r="E1278" s="1014">
        <v>123.68298</v>
      </c>
      <c r="F1278" s="1014">
        <v>519.16589999999997</v>
      </c>
      <c r="G1278" s="1356">
        <v>99.248999999999995</v>
      </c>
      <c r="H1278" s="1357" t="s">
        <v>4929</v>
      </c>
      <c r="I1278" s="1014">
        <v>222</v>
      </c>
      <c r="J1278" s="1358" t="s">
        <v>2874</v>
      </c>
      <c r="K1278" s="1359">
        <v>5</v>
      </c>
      <c r="L1278" s="1015" t="s">
        <v>4821</v>
      </c>
      <c r="M1278" s="1015"/>
      <c r="N1278" s="2055">
        <f>'Spis treści'!$D$69/100</f>
        <v>0</v>
      </c>
      <c r="O1278" s="1014">
        <v>72222031</v>
      </c>
      <c r="P1278" s="6">
        <v>5</v>
      </c>
    </row>
    <row r="1279" spans="1:16">
      <c r="A1279" s="1020" t="s">
        <v>4412</v>
      </c>
      <c r="B1279" s="1028">
        <f>VLOOKUP(A1279,'12. EXATON'!A102:K268,11,FALSE)</f>
        <v>96.148499999999984</v>
      </c>
      <c r="C1279" s="1029">
        <f>VLOOKUP(A1279,'12. EXATON'!A102:I268,9,FALSE)</f>
        <v>334.07549999999998</v>
      </c>
      <c r="D1279" s="1029">
        <f>VLOOKUP(A1279,'12. EXATON'!A102:J260,10,FALSE)</f>
        <v>146.667</v>
      </c>
      <c r="E1279" s="1014">
        <v>96.148499999999984</v>
      </c>
      <c r="F1279" s="1014">
        <v>334.07549999999998</v>
      </c>
      <c r="G1279" s="1356">
        <v>146.667</v>
      </c>
      <c r="H1279" s="1357" t="s">
        <v>4930</v>
      </c>
      <c r="I1279" s="1014">
        <v>222</v>
      </c>
      <c r="J1279" s="1358" t="s">
        <v>2876</v>
      </c>
      <c r="K1279" s="1359">
        <v>5</v>
      </c>
      <c r="L1279" s="1015" t="s">
        <v>4822</v>
      </c>
      <c r="M1279" s="1015"/>
      <c r="N1279" s="2055">
        <f>'Spis treści'!$D$69/100</f>
        <v>0</v>
      </c>
      <c r="O1279" s="1014">
        <v>72222031</v>
      </c>
      <c r="P1279" s="6">
        <v>5</v>
      </c>
    </row>
    <row r="1280" spans="1:16">
      <c r="A1280" s="1020" t="s">
        <v>4411</v>
      </c>
      <c r="B1280" s="1028">
        <f>VLOOKUP(A1280,'12. EXATON'!A103:K269,11,FALSE)</f>
        <v>90.422339999999991</v>
      </c>
      <c r="C1280" s="1029">
        <f>VLOOKUP(A1280,'12. EXATON'!A103:I269,9,FALSE)</f>
        <v>305.44469999999995</v>
      </c>
      <c r="D1280" s="1029">
        <f>VLOOKUP(A1280,'12. EXATON'!A103:J261,10,FALSE)</f>
        <v>146.667</v>
      </c>
      <c r="E1280" s="1014">
        <v>90.422339999999991</v>
      </c>
      <c r="F1280" s="1014">
        <v>305.44469999999995</v>
      </c>
      <c r="G1280" s="1356">
        <v>146.667</v>
      </c>
      <c r="H1280" s="1357" t="s">
        <v>4931</v>
      </c>
      <c r="I1280" s="1014">
        <v>222</v>
      </c>
      <c r="J1280" s="1358" t="s">
        <v>2876</v>
      </c>
      <c r="K1280" s="1359">
        <v>5</v>
      </c>
      <c r="L1280" s="1015" t="s">
        <v>4823</v>
      </c>
      <c r="M1280" s="1015"/>
      <c r="N1280" s="2055">
        <f>'Spis treści'!$D$69/100</f>
        <v>0</v>
      </c>
      <c r="O1280" s="1014">
        <v>72222031</v>
      </c>
      <c r="P1280" s="6">
        <v>5</v>
      </c>
    </row>
    <row r="1281" spans="1:16">
      <c r="A1281" s="1020" t="s">
        <v>4410</v>
      </c>
      <c r="B1281" s="1028">
        <f>VLOOKUP(A1281,'12. EXATON'!A103:K270,11,FALSE)</f>
        <v>88.513619999999989</v>
      </c>
      <c r="C1281" s="1029">
        <f>VLOOKUP(A1281,'12. EXATON'!A103:I270,9,FALSE)</f>
        <v>295.90109999999999</v>
      </c>
      <c r="D1281" s="1029">
        <f>VLOOKUP(A1281,'12. EXATON'!A103:J262,10,FALSE)</f>
        <v>146.667</v>
      </c>
      <c r="E1281" s="1014">
        <v>88.513619999999989</v>
      </c>
      <c r="F1281" s="1014">
        <v>295.90109999999999</v>
      </c>
      <c r="G1281" s="1356">
        <v>146.667</v>
      </c>
      <c r="H1281" s="1357" t="s">
        <v>4932</v>
      </c>
      <c r="I1281" s="1014">
        <v>222</v>
      </c>
      <c r="J1281" s="1358" t="s">
        <v>2876</v>
      </c>
      <c r="K1281" s="1359">
        <v>5</v>
      </c>
      <c r="L1281" s="1015" t="s">
        <v>4824</v>
      </c>
      <c r="M1281" s="1015"/>
      <c r="N1281" s="2055">
        <f>'Spis treści'!$D$69/100</f>
        <v>0</v>
      </c>
      <c r="O1281" s="1014">
        <v>72222031</v>
      </c>
      <c r="P1281" s="6">
        <v>5</v>
      </c>
    </row>
    <row r="1282" spans="1:16">
      <c r="A1282" s="1020" t="s">
        <v>4409</v>
      </c>
      <c r="B1282" s="1028">
        <f>VLOOKUP(A1282,'12. EXATON'!A104:K271,11,FALSE)</f>
        <v>86.602919999999997</v>
      </c>
      <c r="C1282" s="1029">
        <f>VLOOKUP(A1282,'12. EXATON'!A104:I271,9,FALSE)</f>
        <v>286.3476</v>
      </c>
      <c r="D1282" s="1029">
        <f>VLOOKUP(A1282,'12. EXATON'!A104:J263,10,FALSE)</f>
        <v>146.667</v>
      </c>
      <c r="E1282" s="1014">
        <v>86.602919999999997</v>
      </c>
      <c r="F1282" s="1014">
        <v>286.3476</v>
      </c>
      <c r="G1282" s="1356">
        <v>146.667</v>
      </c>
      <c r="H1282" s="1357" t="s">
        <v>4933</v>
      </c>
      <c r="I1282" s="1014">
        <v>222</v>
      </c>
      <c r="J1282" s="1358" t="s">
        <v>2876</v>
      </c>
      <c r="K1282" s="1359">
        <v>5</v>
      </c>
      <c r="L1282" s="1015" t="s">
        <v>4825</v>
      </c>
      <c r="M1282" s="1015"/>
      <c r="N1282" s="2055">
        <f>'Spis treści'!$D$69/100</f>
        <v>0</v>
      </c>
      <c r="O1282" s="1014">
        <v>72222031</v>
      </c>
      <c r="P1282" s="6">
        <v>5</v>
      </c>
    </row>
    <row r="1283" spans="1:16">
      <c r="A1283" s="1020" t="s">
        <v>5214</v>
      </c>
      <c r="B1283" s="1028">
        <f>VLOOKUP(A1283,'12. EXATON'!A105:K272,11,FALSE)</f>
        <v>151.60434000000001</v>
      </c>
      <c r="C1283" s="1029">
        <f>VLOOKUP(A1283,'12. EXATON'!A105:I272,9,FALSE)</f>
        <v>611.35469999999998</v>
      </c>
      <c r="D1283" s="1029">
        <f>VLOOKUP(A1283,'12. EXATON'!A105:J264,10,FALSE)</f>
        <v>146.667</v>
      </c>
      <c r="E1283" s="1014">
        <v>151.60434000000001</v>
      </c>
      <c r="F1283" s="1014">
        <v>611.35469999999998</v>
      </c>
      <c r="G1283" s="1356">
        <v>146.667</v>
      </c>
      <c r="H1283" s="1357" t="s">
        <v>5218</v>
      </c>
      <c r="I1283" s="1014">
        <v>222</v>
      </c>
      <c r="J1283" s="1358" t="s">
        <v>2876</v>
      </c>
      <c r="K1283" s="1359">
        <v>5</v>
      </c>
      <c r="L1283" s="1360" t="s">
        <v>5221</v>
      </c>
      <c r="M1283" s="1015"/>
      <c r="N1283" s="2055">
        <f>'Spis treści'!$D$69/100</f>
        <v>0</v>
      </c>
      <c r="O1283" s="1014">
        <v>72222031</v>
      </c>
      <c r="P1283" s="6">
        <v>5</v>
      </c>
    </row>
    <row r="1284" spans="1:16">
      <c r="A1284" s="1020" t="s">
        <v>5215</v>
      </c>
      <c r="B1284" s="1028">
        <f>VLOOKUP(A1284,'12. EXATON'!A107:K274,11,FALSE)</f>
        <v>141.41526000000002</v>
      </c>
      <c r="C1284" s="1029">
        <f>VLOOKUP(A1284,'12. EXATON'!A107:I274,9,FALSE)</f>
        <v>560.40930000000003</v>
      </c>
      <c r="D1284" s="1029">
        <f>VLOOKUP(A1284,'12. EXATON'!A107:J266,10,FALSE)</f>
        <v>146.667</v>
      </c>
      <c r="E1284" s="1014">
        <v>141.41526000000002</v>
      </c>
      <c r="F1284" s="1014">
        <v>560.40930000000003</v>
      </c>
      <c r="G1284" s="1356">
        <v>146.667</v>
      </c>
      <c r="H1284" s="1357" t="s">
        <v>5219</v>
      </c>
      <c r="I1284" s="1014">
        <v>222</v>
      </c>
      <c r="J1284" s="1358" t="s">
        <v>2876</v>
      </c>
      <c r="K1284" s="1359">
        <v>5</v>
      </c>
      <c r="L1284" s="1360" t="s">
        <v>5223</v>
      </c>
      <c r="M1284" s="1015"/>
      <c r="N1284" s="2055">
        <f>'Spis treści'!$D$69/100</f>
        <v>0</v>
      </c>
      <c r="O1284" s="1014">
        <v>72222031</v>
      </c>
      <c r="P1284" s="6">
        <v>5</v>
      </c>
    </row>
    <row r="1285" spans="1:16">
      <c r="A1285" s="1020" t="s">
        <v>5216</v>
      </c>
      <c r="B1285" s="1028">
        <f>VLOOKUP(A1285,'12. EXATON'!A108:K275,11,FALSE)</f>
        <v>140.72028</v>
      </c>
      <c r="C1285" s="1029">
        <f>VLOOKUP(A1285,'12. EXATON'!A108:I275,9,FALSE)</f>
        <v>556.93439999999998</v>
      </c>
      <c r="D1285" s="1029">
        <f>VLOOKUP(A1285,'12. EXATON'!A108:J267,10,FALSE)</f>
        <v>146.667</v>
      </c>
      <c r="E1285" s="1014">
        <v>140.72028</v>
      </c>
      <c r="F1285" s="1014">
        <v>556.93439999999998</v>
      </c>
      <c r="G1285" s="1356">
        <v>146.667</v>
      </c>
      <c r="H1285" s="1357" t="s">
        <v>5220</v>
      </c>
      <c r="I1285" s="1014">
        <v>222</v>
      </c>
      <c r="J1285" s="1358" t="s">
        <v>2876</v>
      </c>
      <c r="K1285" s="1359">
        <v>5</v>
      </c>
      <c r="L1285" s="1360" t="s">
        <v>5222</v>
      </c>
      <c r="M1285" s="1015"/>
      <c r="N1285" s="2055">
        <f>'Spis treści'!$D$69/100</f>
        <v>0</v>
      </c>
      <c r="O1285" s="1014">
        <v>72222031</v>
      </c>
      <c r="P1285" s="6">
        <v>5</v>
      </c>
    </row>
    <row r="1286" spans="1:16">
      <c r="A1286" s="1021" t="s">
        <v>4408</v>
      </c>
      <c r="B1286" s="1028">
        <f>VLOOKUP(A1286,'12. EXATON'!A105:K272,11,FALSE)</f>
        <v>104.53182</v>
      </c>
      <c r="C1286" s="1029">
        <f>VLOOKUP(A1286,'12. EXATON'!A105:I272,9,FALSE)</f>
        <v>375.99209999999999</v>
      </c>
      <c r="D1286" s="1029">
        <f>VLOOKUP(A1286,'12. EXATON'!A105:J264,10,FALSE)</f>
        <v>146.667</v>
      </c>
      <c r="E1286" s="1014">
        <v>104.53182</v>
      </c>
      <c r="F1286" s="1014">
        <v>375.99209999999999</v>
      </c>
      <c r="G1286" s="1356">
        <v>146.667</v>
      </c>
      <c r="H1286" s="1357" t="s">
        <v>4934</v>
      </c>
      <c r="I1286" s="1014">
        <v>222</v>
      </c>
      <c r="J1286" s="1358" t="s">
        <v>2874</v>
      </c>
      <c r="K1286" s="1359">
        <v>5</v>
      </c>
      <c r="L1286" s="1015" t="s">
        <v>4826</v>
      </c>
      <c r="M1286" s="1015"/>
      <c r="N1286" s="2055">
        <f>'Spis treści'!$D$69/100</f>
        <v>0</v>
      </c>
      <c r="O1286" s="1014">
        <v>72222031</v>
      </c>
      <c r="P1286" s="6">
        <v>5</v>
      </c>
    </row>
    <row r="1287" spans="1:16">
      <c r="A1287" s="1021" t="s">
        <v>4407</v>
      </c>
      <c r="B1287" s="1028">
        <f>VLOOKUP(A1287,'12. EXATON'!A106:K273,11,FALSE)</f>
        <v>99.205619999999996</v>
      </c>
      <c r="C1287" s="1029">
        <f>VLOOKUP(A1287,'12. EXATON'!A106:I273,9,FALSE)</f>
        <v>349.36109999999996</v>
      </c>
      <c r="D1287" s="1029">
        <f>VLOOKUP(A1287,'12. EXATON'!A106:J265,10,FALSE)</f>
        <v>146.667</v>
      </c>
      <c r="E1287" s="1014">
        <v>99.205619999999996</v>
      </c>
      <c r="F1287" s="1014">
        <v>349.36109999999996</v>
      </c>
      <c r="G1287" s="1356">
        <v>146.667</v>
      </c>
      <c r="H1287" s="1357" t="s">
        <v>4935</v>
      </c>
      <c r="I1287" s="1014">
        <v>222</v>
      </c>
      <c r="J1287" s="1358" t="s">
        <v>2874</v>
      </c>
      <c r="K1287" s="1359">
        <v>5</v>
      </c>
      <c r="L1287" s="1015" t="s">
        <v>4827</v>
      </c>
      <c r="M1287" s="1015"/>
      <c r="N1287" s="2055">
        <f>'Spis treści'!$D$69/100</f>
        <v>0</v>
      </c>
      <c r="O1287" s="1014">
        <v>72222031</v>
      </c>
      <c r="P1287" s="6">
        <v>5</v>
      </c>
    </row>
    <row r="1288" spans="1:16">
      <c r="A1288" s="1020" t="s">
        <v>4406</v>
      </c>
      <c r="B1288" s="1028">
        <f>VLOOKUP(A1288,'12. EXATON'!A110:K274,11,FALSE)</f>
        <v>96.025739999999999</v>
      </c>
      <c r="C1288" s="1029">
        <f>VLOOKUP(A1288,'12. EXATON'!A110:I274,9,FALSE)</f>
        <v>333.46170000000001</v>
      </c>
      <c r="D1288" s="1029">
        <f>VLOOKUP(A1288,'12. EXATON'!A110:J266,10,FALSE)</f>
        <v>146.667</v>
      </c>
      <c r="E1288" s="1014">
        <v>96.025739999999999</v>
      </c>
      <c r="F1288" s="1014">
        <v>333.46170000000001</v>
      </c>
      <c r="G1288" s="1356">
        <v>146.667</v>
      </c>
      <c r="H1288" s="1357" t="s">
        <v>4936</v>
      </c>
      <c r="I1288" s="1014">
        <v>222</v>
      </c>
      <c r="J1288" s="1358" t="s">
        <v>2874</v>
      </c>
      <c r="K1288" s="1359">
        <v>5</v>
      </c>
      <c r="L1288" s="1015" t="s">
        <v>4828</v>
      </c>
      <c r="M1288" s="1015"/>
      <c r="N1288" s="2055">
        <f>'Spis treści'!$D$69/100</f>
        <v>0</v>
      </c>
      <c r="O1288" s="1014">
        <v>72222031</v>
      </c>
      <c r="P1288" s="6">
        <v>5</v>
      </c>
    </row>
    <row r="1289" spans="1:16">
      <c r="A1289" s="1020" t="s">
        <v>4405</v>
      </c>
      <c r="B1289" s="1028">
        <f>VLOOKUP(A1289,'12. EXATON'!A111:K275,11,FALSE)</f>
        <v>89.307600000000008</v>
      </c>
      <c r="C1289" s="1029">
        <f>VLOOKUP(A1289,'12. EXATON'!A111:I275,9,FALSE)</f>
        <v>299.87099999999998</v>
      </c>
      <c r="D1289" s="1029">
        <f>VLOOKUP(A1289,'12. EXATON'!A111:J267,10,FALSE)</f>
        <v>146.667</v>
      </c>
      <c r="E1289" s="1014">
        <v>89.307600000000008</v>
      </c>
      <c r="F1289" s="1014">
        <v>299.87099999999998</v>
      </c>
      <c r="G1289" s="1356">
        <v>146.667</v>
      </c>
      <c r="H1289" s="1357" t="s">
        <v>4937</v>
      </c>
      <c r="I1289" s="1014">
        <v>222</v>
      </c>
      <c r="J1289" s="1358" t="s">
        <v>2874</v>
      </c>
      <c r="K1289" s="1359">
        <v>5</v>
      </c>
      <c r="L1289" s="1015" t="s">
        <v>4829</v>
      </c>
      <c r="M1289" s="1015"/>
      <c r="N1289" s="2055">
        <f>'Spis treści'!$D$69/100</f>
        <v>0</v>
      </c>
      <c r="O1289" s="1014">
        <v>72222031</v>
      </c>
      <c r="P1289" s="6">
        <v>5</v>
      </c>
    </row>
    <row r="1290" spans="1:16">
      <c r="A1290" s="1020" t="s">
        <v>4404</v>
      </c>
      <c r="B1290" s="1028">
        <f>VLOOKUP(A1290,'12. EXATON'!A112:K276,11,FALSE)</f>
        <v>86.529659999999993</v>
      </c>
      <c r="C1290" s="1029">
        <f>VLOOKUP(A1290,'12. EXATON'!A112:I276,9,FALSE)</f>
        <v>285.98129999999998</v>
      </c>
      <c r="D1290" s="1029">
        <f>VLOOKUP(A1290,'12. EXATON'!A112:J268,10,FALSE)</f>
        <v>146.667</v>
      </c>
      <c r="E1290" s="1014">
        <v>86.529659999999993</v>
      </c>
      <c r="F1290" s="1014">
        <v>285.98129999999998</v>
      </c>
      <c r="G1290" s="1356">
        <v>146.667</v>
      </c>
      <c r="H1290" s="1357" t="s">
        <v>4938</v>
      </c>
      <c r="I1290" s="1014">
        <v>222</v>
      </c>
      <c r="J1290" s="1358" t="s">
        <v>2874</v>
      </c>
      <c r="K1290" s="1359">
        <v>5</v>
      </c>
      <c r="L1290" s="1015" t="s">
        <v>4830</v>
      </c>
      <c r="M1290" s="1015"/>
      <c r="N1290" s="2055">
        <f>'Spis treści'!$D$69/100</f>
        <v>0</v>
      </c>
      <c r="O1290" s="1014">
        <v>72222031</v>
      </c>
      <c r="P1290" s="6">
        <v>5</v>
      </c>
    </row>
    <row r="1291" spans="1:16">
      <c r="A1291" s="1020" t="s">
        <v>4403</v>
      </c>
      <c r="B1291" s="1028">
        <f>VLOOKUP(A1291,'12. EXATON'!A113:K277,11,FALSE)</f>
        <v>85.606979999999993</v>
      </c>
      <c r="C1291" s="1029">
        <f>VLOOKUP(A1291,'12. EXATON'!A113:I277,9,FALSE)</f>
        <v>281.36790000000002</v>
      </c>
      <c r="D1291" s="1029">
        <f>VLOOKUP(A1291,'12. EXATON'!A113:J269,10,FALSE)</f>
        <v>146.667</v>
      </c>
      <c r="E1291" s="1014">
        <v>85.606979999999993</v>
      </c>
      <c r="F1291" s="1014">
        <v>281.36790000000002</v>
      </c>
      <c r="G1291" s="1356">
        <v>146.667</v>
      </c>
      <c r="H1291" s="1357" t="s">
        <v>4939</v>
      </c>
      <c r="I1291" s="1014">
        <v>222</v>
      </c>
      <c r="J1291" s="1358" t="s">
        <v>2874</v>
      </c>
      <c r="K1291" s="1359">
        <v>5</v>
      </c>
      <c r="L1291" s="1015" t="s">
        <v>4831</v>
      </c>
      <c r="M1291" s="1015"/>
      <c r="N1291" s="2055">
        <f>'Spis treści'!$D$69/100</f>
        <v>0</v>
      </c>
      <c r="O1291" s="1014">
        <v>72222031</v>
      </c>
      <c r="P1291" s="6">
        <v>5</v>
      </c>
    </row>
    <row r="1292" spans="1:16">
      <c r="A1292" s="1020" t="s">
        <v>4402</v>
      </c>
      <c r="B1292" s="1028">
        <f>VLOOKUP(A1292,'12. EXATON'!A115:K279,11,FALSE)</f>
        <v>115.78230000000001</v>
      </c>
      <c r="C1292" s="1029">
        <f>VLOOKUP(A1292,'12. EXATON'!A115:I279,9,FALSE)</f>
        <v>458.86500000000001</v>
      </c>
      <c r="D1292" s="1029">
        <f>VLOOKUP(A1292,'12. EXATON'!A115:J271,10,FALSE)</f>
        <v>120.04649999999999</v>
      </c>
      <c r="E1292" s="1014">
        <v>115.78230000000001</v>
      </c>
      <c r="F1292" s="1014">
        <v>458.86500000000001</v>
      </c>
      <c r="G1292" s="1356">
        <v>120.04649999999999</v>
      </c>
      <c r="H1292" s="1357" t="s">
        <v>4940</v>
      </c>
      <c r="I1292" s="1014">
        <v>222</v>
      </c>
      <c r="J1292" s="1358" t="s">
        <v>2875</v>
      </c>
      <c r="K1292" s="1359">
        <v>900</v>
      </c>
      <c r="L1292" s="1015" t="s">
        <v>4832</v>
      </c>
      <c r="M1292" s="1015"/>
      <c r="N1292" s="2055">
        <f>'Spis treści'!$D$69/100</f>
        <v>0</v>
      </c>
      <c r="O1292" s="1014">
        <v>72222031</v>
      </c>
      <c r="P1292" s="6">
        <v>5</v>
      </c>
    </row>
    <row r="1293" spans="1:16">
      <c r="A1293" s="1020" t="s">
        <v>4401</v>
      </c>
      <c r="B1293" s="1028">
        <f>VLOOKUP(A1293,'12. EXATON'!A116:K281,11,FALSE)</f>
        <v>107.6247</v>
      </c>
      <c r="C1293" s="1029">
        <f>VLOOKUP(A1293,'12. EXATON'!A116:I281,9,FALSE)</f>
        <v>418.077</v>
      </c>
      <c r="D1293" s="1029">
        <f>VLOOKUP(A1293,'12. EXATON'!A116:J273,10,FALSE)</f>
        <v>120.04649999999999</v>
      </c>
      <c r="E1293" s="1014">
        <v>107.6247</v>
      </c>
      <c r="F1293" s="1014">
        <v>418.077</v>
      </c>
      <c r="G1293" s="1356">
        <v>120.04649999999999</v>
      </c>
      <c r="H1293" s="1357" t="s">
        <v>4941</v>
      </c>
      <c r="I1293" s="1014">
        <v>222</v>
      </c>
      <c r="J1293" s="1358" t="s">
        <v>2876</v>
      </c>
      <c r="K1293" s="1359">
        <v>5</v>
      </c>
      <c r="L1293" s="1015" t="s">
        <v>4833</v>
      </c>
      <c r="M1293" s="1015"/>
      <c r="N1293" s="2055">
        <f>'Spis treści'!$D$69/100</f>
        <v>0</v>
      </c>
      <c r="O1293" s="1014">
        <v>72222031</v>
      </c>
      <c r="P1293" s="6">
        <v>5</v>
      </c>
    </row>
    <row r="1294" spans="1:16">
      <c r="A1294" s="1020" t="s">
        <v>4400</v>
      </c>
      <c r="B1294" s="1028">
        <f>VLOOKUP(A1294,'12. EXATON'!A117:K282,11,FALSE)</f>
        <v>105.5853</v>
      </c>
      <c r="C1294" s="1029">
        <f>VLOOKUP(A1294,'12. EXATON'!A117:I282,9,FALSE)</f>
        <v>407.88</v>
      </c>
      <c r="D1294" s="1029">
        <f>VLOOKUP(A1294,'12. EXATON'!A117:J274,10,FALSE)</f>
        <v>120.04649999999999</v>
      </c>
      <c r="E1294" s="1014">
        <v>105.5853</v>
      </c>
      <c r="F1294" s="1014">
        <v>407.88</v>
      </c>
      <c r="G1294" s="1356">
        <v>120.04649999999999</v>
      </c>
      <c r="H1294" s="1357" t="s">
        <v>4942</v>
      </c>
      <c r="I1294" s="1014">
        <v>222</v>
      </c>
      <c r="J1294" s="1358" t="s">
        <v>2875</v>
      </c>
      <c r="K1294" s="1359">
        <v>900</v>
      </c>
      <c r="L1294" s="1015" t="s">
        <v>4834</v>
      </c>
      <c r="M1294" s="1015"/>
      <c r="N1294" s="2055">
        <f>'Spis treści'!$D$69/100</f>
        <v>0</v>
      </c>
      <c r="O1294" s="1014">
        <v>72222031</v>
      </c>
      <c r="P1294" s="6">
        <v>5</v>
      </c>
    </row>
    <row r="1295" spans="1:16">
      <c r="A1295" s="1020" t="s">
        <v>4546</v>
      </c>
      <c r="B1295" s="1029">
        <f>VLOOKUP(A1295,'12. EXATON'!A117:K283,11,FALSE)</f>
        <v>222.08467999999999</v>
      </c>
      <c r="C1295" s="1029">
        <f>VLOOKUP(A1295,'12. EXATON'!A117:I283,9,FALSE)</f>
        <v>866.30939999999998</v>
      </c>
      <c r="D1295" s="1029">
        <f>VLOOKUP(A1295,'12. EXATON'!A117:J275,10,FALSE)</f>
        <v>244.114</v>
      </c>
      <c r="E1295" s="1014">
        <v>222.08467999999999</v>
      </c>
      <c r="F1295" s="1014">
        <v>866.30939999999998</v>
      </c>
      <c r="G1295" s="1356">
        <v>244.114</v>
      </c>
      <c r="H1295" s="1357" t="s">
        <v>4943</v>
      </c>
      <c r="I1295" s="1014">
        <v>222</v>
      </c>
      <c r="J1295" s="1358" t="s">
        <v>2876</v>
      </c>
      <c r="K1295" s="1359">
        <v>5</v>
      </c>
      <c r="L1295" s="1015" t="s">
        <v>4835</v>
      </c>
      <c r="M1295" s="1015"/>
      <c r="N1295" s="2055">
        <f>'Spis treści'!$D$69/100</f>
        <v>0</v>
      </c>
      <c r="O1295" s="1014">
        <v>72222031</v>
      </c>
      <c r="P1295" s="6">
        <v>5</v>
      </c>
    </row>
    <row r="1296" spans="1:16">
      <c r="A1296" s="1020" t="s">
        <v>4547</v>
      </c>
      <c r="B1296" s="1028">
        <f>VLOOKUP(A1296,'12. EXATON'!A118:K284,11,FALSE)</f>
        <v>212.62424000000001</v>
      </c>
      <c r="C1296" s="1029">
        <f>VLOOKUP(A1296,'12. EXATON'!A118:I284,9,FALSE)</f>
        <v>819.00720000000001</v>
      </c>
      <c r="D1296" s="1029">
        <f>VLOOKUP(A1296,'12. EXATON'!A118:J276,10,FALSE)</f>
        <v>244.114</v>
      </c>
      <c r="E1296" s="1014">
        <v>212.62424000000001</v>
      </c>
      <c r="F1296" s="1014">
        <v>819.00720000000001</v>
      </c>
      <c r="G1296" s="1356">
        <v>244.114</v>
      </c>
      <c r="H1296" s="1357" t="s">
        <v>4944</v>
      </c>
      <c r="I1296" s="1014">
        <v>222</v>
      </c>
      <c r="J1296" s="1358" t="s">
        <v>2874</v>
      </c>
      <c r="K1296" s="1359">
        <v>5</v>
      </c>
      <c r="L1296" s="1015" t="s">
        <v>4836</v>
      </c>
      <c r="M1296" s="1015"/>
      <c r="N1296" s="2055">
        <f>'Spis treści'!$D$69/100</f>
        <v>0</v>
      </c>
      <c r="O1296" s="1014">
        <v>72222031</v>
      </c>
      <c r="P1296" s="6">
        <v>5</v>
      </c>
    </row>
    <row r="1297" spans="1:16">
      <c r="A1297" s="1020" t="s">
        <v>4548</v>
      </c>
      <c r="B1297" s="1028">
        <f>VLOOKUP(A1297,'12. EXATON'!A119:K285,11,FALSE)</f>
        <v>205.80511999999999</v>
      </c>
      <c r="C1297" s="1029">
        <f>VLOOKUP(A1297,'12. EXATON'!A119:I285,9,FALSE)</f>
        <v>784.91160000000002</v>
      </c>
      <c r="D1297" s="1029">
        <f>VLOOKUP(A1297,'12. EXATON'!A119:J277,10,FALSE)</f>
        <v>244.114</v>
      </c>
      <c r="E1297" s="1014">
        <v>205.80511999999999</v>
      </c>
      <c r="F1297" s="1014">
        <v>784.91160000000002</v>
      </c>
      <c r="G1297" s="1356">
        <v>244.114</v>
      </c>
      <c r="H1297" s="1357" t="s">
        <v>4945</v>
      </c>
      <c r="I1297" s="1014">
        <v>222</v>
      </c>
      <c r="J1297" s="1358" t="s">
        <v>2874</v>
      </c>
      <c r="K1297" s="1359">
        <v>5</v>
      </c>
      <c r="L1297" s="1015" t="s">
        <v>4837</v>
      </c>
      <c r="M1297" s="1015"/>
      <c r="N1297" s="2055">
        <f>'Spis treści'!$D$69/100</f>
        <v>0</v>
      </c>
      <c r="O1297" s="1014">
        <v>72222031</v>
      </c>
      <c r="P1297" s="6">
        <v>5</v>
      </c>
    </row>
    <row r="1298" spans="1:16">
      <c r="A1298" s="1020" t="s">
        <v>5560</v>
      </c>
      <c r="B1298" s="1028">
        <f>VLOOKUP(A1298,'12. EXATON'!A120:K286,11,FALSE)</f>
        <v>350.13643999999999</v>
      </c>
      <c r="C1298" s="1029">
        <f>VLOOKUP(A1298,'12. EXATON'!A120:I286,9,FALSE)</f>
        <v>1478.7927</v>
      </c>
      <c r="D1298" s="1029">
        <f>VLOOKUP(A1298,'12. EXATON'!A120:J278,10,FALSE)</f>
        <v>271.8895</v>
      </c>
      <c r="E1298" s="1014">
        <v>350.13643999999999</v>
      </c>
      <c r="F1298" s="1014">
        <v>1478.7927</v>
      </c>
      <c r="G1298" s="1356">
        <v>271.8895</v>
      </c>
      <c r="H1298" s="1357" t="s">
        <v>5572</v>
      </c>
      <c r="I1298" s="1014">
        <v>222</v>
      </c>
      <c r="J1298" s="1358" t="s">
        <v>2876</v>
      </c>
      <c r="K1298" s="1359">
        <v>5</v>
      </c>
      <c r="L1298" s="1360" t="s">
        <v>5576</v>
      </c>
      <c r="M1298" s="1015"/>
      <c r="N1298" s="2055">
        <f>'Spis treści'!$D$69/100</f>
        <v>0</v>
      </c>
      <c r="O1298" s="1014">
        <v>72222031</v>
      </c>
      <c r="P1298" s="6">
        <v>5</v>
      </c>
    </row>
    <row r="1299" spans="1:16">
      <c r="A1299" s="1020" t="s">
        <v>5561</v>
      </c>
      <c r="B1299" s="1028">
        <f>VLOOKUP(A1299,'12. EXATON'!A121:K287,11,FALSE)</f>
        <v>349.22762</v>
      </c>
      <c r="C1299" s="1029">
        <f>VLOOKUP(A1299,'12. EXATON'!A121:I287,9,FALSE)</f>
        <v>1474.2486000000001</v>
      </c>
      <c r="D1299" s="1029">
        <f>VLOOKUP(A1299,'12. EXATON'!A121:J279,10,FALSE)</f>
        <v>271.8895</v>
      </c>
      <c r="E1299" s="1014">
        <v>349.22762</v>
      </c>
      <c r="F1299" s="1014">
        <v>1474.2486000000001</v>
      </c>
      <c r="G1299" s="1356">
        <v>271.8895</v>
      </c>
      <c r="H1299" s="1357" t="s">
        <v>5573</v>
      </c>
      <c r="I1299" s="1014">
        <v>222</v>
      </c>
      <c r="J1299" s="1358" t="s">
        <v>2875</v>
      </c>
      <c r="K1299" s="1359">
        <v>900</v>
      </c>
      <c r="L1299" s="1360" t="s">
        <v>5577</v>
      </c>
      <c r="M1299" s="1015"/>
      <c r="N1299" s="2055">
        <f>'Spis treści'!$D$69/100</f>
        <v>0</v>
      </c>
      <c r="O1299" s="1014">
        <v>72222031</v>
      </c>
      <c r="P1299" s="6">
        <v>5</v>
      </c>
    </row>
    <row r="1300" spans="1:16">
      <c r="A1300" s="1020" t="s">
        <v>5562</v>
      </c>
      <c r="B1300" s="1028">
        <f>VLOOKUP(A1300,'12. EXATON'!A122:K288,11,FALSE)</f>
        <v>348.65341999999998</v>
      </c>
      <c r="C1300" s="1029">
        <f>VLOOKUP(A1300,'12. EXATON'!A122:I288,9,FALSE)</f>
        <v>1471.3776</v>
      </c>
      <c r="D1300" s="1029">
        <f>VLOOKUP(A1300,'12. EXATON'!A122:J280,10,FALSE)</f>
        <v>271.8895</v>
      </c>
      <c r="E1300" s="1014">
        <v>348.65341999999998</v>
      </c>
      <c r="F1300" s="1014">
        <v>1471.3776</v>
      </c>
      <c r="G1300" s="1356">
        <v>271.8895</v>
      </c>
      <c r="H1300" s="1357" t="s">
        <v>5574</v>
      </c>
      <c r="I1300" s="1014">
        <v>222</v>
      </c>
      <c r="J1300" s="1358" t="s">
        <v>2874</v>
      </c>
      <c r="K1300" s="1359">
        <v>5</v>
      </c>
      <c r="L1300" s="1360" t="s">
        <v>5578</v>
      </c>
      <c r="M1300" s="1015"/>
      <c r="N1300" s="2055">
        <f>'Spis treści'!$D$69/100</f>
        <v>0</v>
      </c>
      <c r="O1300" s="1014">
        <v>72222031</v>
      </c>
      <c r="P1300" s="6">
        <v>5</v>
      </c>
    </row>
    <row r="1301" spans="1:16">
      <c r="A1301" s="1020" t="s">
        <v>5563</v>
      </c>
      <c r="B1301" s="1028">
        <f>VLOOKUP(A1301,'12. EXATON'!A123:K289,11,FALSE)</f>
        <v>347.96636000000001</v>
      </c>
      <c r="C1301" s="1029">
        <f>VLOOKUP(A1301,'12. EXATON'!A123:I289,9,FALSE)</f>
        <v>1467.9422999999999</v>
      </c>
      <c r="D1301" s="1029">
        <f>VLOOKUP(A1301,'12. EXATON'!A123:J281,10,FALSE)</f>
        <v>271.8895</v>
      </c>
      <c r="E1301" s="1014">
        <v>347.96636000000001</v>
      </c>
      <c r="F1301" s="1014">
        <v>1467.9422999999999</v>
      </c>
      <c r="G1301" s="1356">
        <v>271.8895</v>
      </c>
      <c r="H1301" s="1357" t="s">
        <v>5575</v>
      </c>
      <c r="I1301" s="1014">
        <v>222</v>
      </c>
      <c r="J1301" s="1358" t="s">
        <v>2875</v>
      </c>
      <c r="K1301" s="1359">
        <v>900</v>
      </c>
      <c r="L1301" s="1360" t="s">
        <v>5579</v>
      </c>
      <c r="M1301" s="1015"/>
      <c r="N1301" s="2055">
        <f>'Spis treści'!$D$69/100</f>
        <v>0</v>
      </c>
      <c r="O1301" s="1014">
        <v>72222031</v>
      </c>
      <c r="P1301" s="6">
        <v>5</v>
      </c>
    </row>
    <row r="1302" spans="1:16">
      <c r="A1302" s="1020" t="s">
        <v>4549</v>
      </c>
      <c r="B1302" s="1028">
        <f>VLOOKUP(A1302,'12. EXATON'!A120:K286,11,FALSE)</f>
        <v>171.00309999999999</v>
      </c>
      <c r="C1302" s="1029">
        <f>VLOOKUP(A1302,'12. EXATON'!A120:I286,9,FALSE)</f>
        <v>697.95</v>
      </c>
      <c r="D1302" s="1029">
        <f>VLOOKUP(A1302,'12. EXATON'!A120:J278,10,FALSE)</f>
        <v>157.06549999999999</v>
      </c>
      <c r="E1302" s="1014">
        <v>171.00309999999999</v>
      </c>
      <c r="F1302" s="1014">
        <v>697.95</v>
      </c>
      <c r="G1302" s="1356">
        <v>157.06549999999999</v>
      </c>
      <c r="H1302" s="1357" t="s">
        <v>4946</v>
      </c>
      <c r="I1302" s="1014">
        <v>222</v>
      </c>
      <c r="J1302" s="1358" t="s">
        <v>2876</v>
      </c>
      <c r="K1302" s="1359">
        <v>5</v>
      </c>
      <c r="L1302" s="1015" t="s">
        <v>4838</v>
      </c>
      <c r="M1302" s="1015"/>
      <c r="N1302" s="2055">
        <f>'Spis treści'!$D$69/100</f>
        <v>0</v>
      </c>
      <c r="O1302" s="1014">
        <v>72222031</v>
      </c>
      <c r="P1302" s="6">
        <v>5</v>
      </c>
    </row>
    <row r="1303" spans="1:16">
      <c r="A1303" s="1020" t="s">
        <v>4551</v>
      </c>
      <c r="B1303" s="1028">
        <f>VLOOKUP(A1303,'12. EXATON'!A126:K288,11,FALSE)</f>
        <v>169.02309999999997</v>
      </c>
      <c r="C1303" s="1029">
        <f>VLOOKUP(A1303,'12. EXATON'!A126:I288,9,FALSE)</f>
        <v>688.05</v>
      </c>
      <c r="D1303" s="1029">
        <f>VLOOKUP(A1303,'12. EXATON'!A126:J280,10,FALSE)</f>
        <v>157.06549999999999</v>
      </c>
      <c r="E1303" s="1014">
        <v>169.02309999999997</v>
      </c>
      <c r="F1303" s="1014">
        <v>688.05</v>
      </c>
      <c r="G1303" s="1356">
        <v>157.06549999999999</v>
      </c>
      <c r="H1303" s="1357" t="s">
        <v>4947</v>
      </c>
      <c r="I1303" s="1014">
        <v>222</v>
      </c>
      <c r="J1303" s="1358" t="s">
        <v>2874</v>
      </c>
      <c r="K1303" s="1359">
        <v>5</v>
      </c>
      <c r="L1303" s="1015" t="s">
        <v>4839</v>
      </c>
      <c r="M1303" s="1015"/>
      <c r="N1303" s="2055">
        <f>'Spis treści'!$D$69/100</f>
        <v>0</v>
      </c>
      <c r="O1303" s="1014">
        <v>72222031</v>
      </c>
      <c r="P1303" s="6">
        <v>5</v>
      </c>
    </row>
    <row r="1304" spans="1:16">
      <c r="A1304" s="1020" t="s">
        <v>4399</v>
      </c>
      <c r="B1304" s="1028">
        <f>VLOOKUP(A1304,'12. EXATON'!A127:K289,11,FALSE)</f>
        <v>134.32496</v>
      </c>
      <c r="C1304" s="1029">
        <f>VLOOKUP(A1304,'12. EXATON'!A127:I289,9,FALSE)</f>
        <v>533.18430000000001</v>
      </c>
      <c r="D1304" s="1029">
        <f>VLOOKUP(A1304,'12. EXATON'!A127:J281,10,FALSE)</f>
        <v>138.44049999999999</v>
      </c>
      <c r="E1304" s="1014">
        <v>134.32496</v>
      </c>
      <c r="F1304" s="1014">
        <v>533.18430000000001</v>
      </c>
      <c r="G1304" s="1356">
        <v>138.44049999999999</v>
      </c>
      <c r="H1304" s="1357" t="s">
        <v>4948</v>
      </c>
      <c r="I1304" s="1014">
        <v>222</v>
      </c>
      <c r="J1304" s="1358" t="s">
        <v>2874</v>
      </c>
      <c r="K1304" s="1359">
        <v>5</v>
      </c>
      <c r="L1304" s="1015" t="s">
        <v>4840</v>
      </c>
      <c r="M1304" s="1015"/>
      <c r="N1304" s="2055">
        <f>'Spis treści'!$D$69/100</f>
        <v>0</v>
      </c>
      <c r="O1304" s="1014">
        <v>72222031</v>
      </c>
      <c r="P1304" s="6">
        <v>5</v>
      </c>
    </row>
    <row r="1305" spans="1:16">
      <c r="A1305" s="1020" t="s">
        <v>4398</v>
      </c>
      <c r="B1305" s="1028">
        <f>VLOOKUP(A1305,'12. EXATON'!A127:K290,11,FALSE)</f>
        <v>128.42257999999998</v>
      </c>
      <c r="C1305" s="1029">
        <f>VLOOKUP(A1305,'12. EXATON'!A127:I290,9,FALSE)</f>
        <v>503.67239999999998</v>
      </c>
      <c r="D1305" s="1029">
        <f>VLOOKUP(A1305,'12. EXATON'!A127:J282,10,FALSE)</f>
        <v>138.44049999999999</v>
      </c>
      <c r="E1305" s="1014">
        <v>128.42257999999998</v>
      </c>
      <c r="F1305" s="1014">
        <v>503.67239999999998</v>
      </c>
      <c r="G1305" s="1356">
        <v>138.44049999999999</v>
      </c>
      <c r="H1305" s="1357" t="s">
        <v>4949</v>
      </c>
      <c r="I1305" s="1014">
        <v>222</v>
      </c>
      <c r="J1305" s="1358" t="s">
        <v>2874</v>
      </c>
      <c r="K1305" s="1359">
        <v>5</v>
      </c>
      <c r="L1305" s="1015" t="s">
        <v>4841</v>
      </c>
      <c r="M1305" s="1015"/>
      <c r="N1305" s="2055">
        <f>'Spis treści'!$D$69/100</f>
        <v>0</v>
      </c>
      <c r="O1305" s="1014">
        <v>72222031</v>
      </c>
      <c r="P1305" s="6">
        <v>5</v>
      </c>
    </row>
    <row r="1306" spans="1:16">
      <c r="A1306" s="1020" t="s">
        <v>4397</v>
      </c>
      <c r="B1306" s="1028">
        <f>VLOOKUP(A1306,'12. EXATON'!A128:K291,11,FALSE)</f>
        <v>123.79135999999998</v>
      </c>
      <c r="C1306" s="1029">
        <f>VLOOKUP(A1306,'12. EXATON'!A128:I291,9,FALSE)</f>
        <v>480.5163</v>
      </c>
      <c r="D1306" s="1029">
        <f>VLOOKUP(A1306,'12. EXATON'!A128:J283,10,FALSE)</f>
        <v>138.44049999999999</v>
      </c>
      <c r="E1306" s="1014">
        <v>123.79135999999998</v>
      </c>
      <c r="F1306" s="1014">
        <v>480.5163</v>
      </c>
      <c r="G1306" s="1356">
        <v>138.44049999999999</v>
      </c>
      <c r="H1306" s="1357" t="s">
        <v>4950</v>
      </c>
      <c r="I1306" s="1014">
        <v>222</v>
      </c>
      <c r="J1306" s="1358" t="s">
        <v>2874</v>
      </c>
      <c r="K1306" s="1359">
        <v>5</v>
      </c>
      <c r="L1306" s="1015" t="s">
        <v>4842</v>
      </c>
      <c r="M1306" s="1015"/>
      <c r="N1306" s="2055">
        <f>'Spis treści'!$D$69/100</f>
        <v>0</v>
      </c>
      <c r="O1306" s="1014">
        <v>72222031</v>
      </c>
      <c r="P1306" s="6">
        <v>5</v>
      </c>
    </row>
    <row r="1307" spans="1:16">
      <c r="A1307" s="1020" t="s">
        <v>4396</v>
      </c>
      <c r="B1307" s="1028">
        <f>VLOOKUP(A1307,'12. EXATON'!A129:K292,11,FALSE)</f>
        <v>122.63108</v>
      </c>
      <c r="C1307" s="1029">
        <f>VLOOKUP(A1307,'12. EXATON'!A129:I292,9,FALSE)</f>
        <v>474.7149</v>
      </c>
      <c r="D1307" s="1029">
        <f>VLOOKUP(A1307,'12. EXATON'!A129:J284,10,FALSE)</f>
        <v>138.44049999999999</v>
      </c>
      <c r="E1307" s="1014">
        <v>122.63108</v>
      </c>
      <c r="F1307" s="1014">
        <v>474.7149</v>
      </c>
      <c r="G1307" s="1356">
        <v>138.44049999999999</v>
      </c>
      <c r="H1307" s="1357" t="s">
        <v>4951</v>
      </c>
      <c r="I1307" s="1014">
        <v>222</v>
      </c>
      <c r="J1307" s="1358" t="s">
        <v>2876</v>
      </c>
      <c r="K1307" s="1359">
        <v>5</v>
      </c>
      <c r="L1307" s="1015" t="s">
        <v>4843</v>
      </c>
      <c r="M1307" s="1015"/>
      <c r="N1307" s="2055">
        <f>'Spis treści'!$D$69/100</f>
        <v>0</v>
      </c>
      <c r="O1307" s="1014">
        <v>72222031</v>
      </c>
      <c r="P1307" s="6">
        <v>5</v>
      </c>
    </row>
    <row r="1308" spans="1:16">
      <c r="A1308" s="1020" t="s">
        <v>5429</v>
      </c>
      <c r="B1308" s="1028">
        <f>VLOOKUP(A1308,'12. EXATON'!A130:K293,11,FALSE)</f>
        <v>177.56419999999997</v>
      </c>
      <c r="C1308" s="1029">
        <f>VLOOKUP(A1308,'12. EXATON'!A130:I293,9,FALSE)</f>
        <v>749.38049999999998</v>
      </c>
      <c r="D1308" s="1029">
        <f>VLOOKUP(A1308,'12. EXATON'!A130:J285,10,FALSE)</f>
        <v>138.44049999999999</v>
      </c>
      <c r="E1308" s="1014">
        <v>177.56419999999997</v>
      </c>
      <c r="F1308" s="1014">
        <v>749.38049999999998</v>
      </c>
      <c r="G1308" s="1356">
        <v>138.44049999999999</v>
      </c>
      <c r="H1308" s="1357" t="s">
        <v>5431</v>
      </c>
      <c r="I1308" s="1014">
        <v>222</v>
      </c>
      <c r="J1308" s="1358" t="s">
        <v>2876</v>
      </c>
      <c r="K1308" s="1359">
        <v>5</v>
      </c>
      <c r="L1308" s="1360" t="s">
        <v>5433</v>
      </c>
      <c r="M1308" s="1015"/>
      <c r="N1308" s="2055">
        <f>'Spis treści'!$D$69/100</f>
        <v>0</v>
      </c>
      <c r="O1308" s="1014">
        <v>72222031</v>
      </c>
      <c r="P1308" s="6">
        <v>5</v>
      </c>
    </row>
    <row r="1309" spans="1:16">
      <c r="A1309" s="1020" t="s">
        <v>5430</v>
      </c>
      <c r="B1309" s="1028">
        <f>VLOOKUP(A1309,'12. EXATON'!A131:K294,11,FALSE)</f>
        <v>177.07118</v>
      </c>
      <c r="C1309" s="1029">
        <f>VLOOKUP(A1309,'12. EXATON'!A131:I294,9,FALSE)</f>
        <v>746.91539999999998</v>
      </c>
      <c r="D1309" s="1029">
        <f>VLOOKUP(A1309,'12. EXATON'!A131:J286,10,FALSE)</f>
        <v>138.44049999999999</v>
      </c>
      <c r="E1309" s="1014">
        <v>177.07118</v>
      </c>
      <c r="F1309" s="1014">
        <v>746.91539999999998</v>
      </c>
      <c r="G1309" s="1356">
        <v>138.44049999999999</v>
      </c>
      <c r="H1309" s="1357" t="s">
        <v>5432</v>
      </c>
      <c r="I1309" s="1014">
        <v>222</v>
      </c>
      <c r="J1309" s="1358" t="s">
        <v>2876</v>
      </c>
      <c r="K1309" s="1359">
        <v>5</v>
      </c>
      <c r="L1309" s="1360" t="s">
        <v>5434</v>
      </c>
      <c r="M1309" s="1015"/>
      <c r="N1309" s="2055">
        <f>'Spis treści'!$D$69/100</f>
        <v>0</v>
      </c>
      <c r="O1309" s="1014">
        <v>72222031</v>
      </c>
      <c r="P1309" s="6">
        <v>5</v>
      </c>
    </row>
    <row r="1310" spans="1:16">
      <c r="A1310" s="1020" t="s">
        <v>4552</v>
      </c>
      <c r="B1310" s="1028">
        <f>VLOOKUP(A1310,'12. EXATON'!A130:K293,11,FALSE)</f>
        <v>477.01356000000004</v>
      </c>
      <c r="C1310" s="1029">
        <f>VLOOKUP(A1310,'12. EXATON'!A130:I293,9,FALSE)</f>
        <v>2226.4308000000001</v>
      </c>
      <c r="D1310" s="1029">
        <f>VLOOKUP(A1310,'12. EXATON'!A130:J285,10,FALSE)</f>
        <v>158.637</v>
      </c>
      <c r="E1310" s="1014">
        <v>477.01356000000004</v>
      </c>
      <c r="F1310" s="1014">
        <v>2226.4308000000001</v>
      </c>
      <c r="G1310" s="1356">
        <v>158.637</v>
      </c>
      <c r="H1310" s="1357" t="s">
        <v>4952</v>
      </c>
      <c r="I1310" s="1014">
        <v>222</v>
      </c>
      <c r="J1310" s="1358" t="s">
        <v>2875</v>
      </c>
      <c r="K1310" s="1359">
        <v>900</v>
      </c>
      <c r="L1310" s="1015" t="s">
        <v>4844</v>
      </c>
      <c r="M1310" s="1015"/>
      <c r="N1310" s="2055">
        <f>'Spis treści'!$D$69/100</f>
        <v>0</v>
      </c>
      <c r="O1310" s="1014">
        <v>72222031</v>
      </c>
      <c r="P1310" s="6">
        <v>5</v>
      </c>
    </row>
    <row r="1311" spans="1:16">
      <c r="A1311" s="1020" t="s">
        <v>4553</v>
      </c>
      <c r="B1311" s="1028">
        <f>VLOOKUP(A1311,'12. EXATON'!A131:K294,11,FALSE)</f>
        <v>466.69182000000001</v>
      </c>
      <c r="C1311" s="1029">
        <f>VLOOKUP(A1311,'12. EXATON'!A131:I294,9,FALSE)</f>
        <v>2174.8220999999999</v>
      </c>
      <c r="D1311" s="1029">
        <f>VLOOKUP(A1311,'12. EXATON'!A131:J286,10,FALSE)</f>
        <v>158.637</v>
      </c>
      <c r="E1311" s="1014">
        <v>466.69182000000001</v>
      </c>
      <c r="F1311" s="1014">
        <v>2174.8220999999999</v>
      </c>
      <c r="G1311" s="1356">
        <v>158.637</v>
      </c>
      <c r="H1311" s="1357" t="s">
        <v>4953</v>
      </c>
      <c r="I1311" s="1014">
        <v>222</v>
      </c>
      <c r="J1311" s="1358" t="s">
        <v>2874</v>
      </c>
      <c r="K1311" s="1359">
        <v>5</v>
      </c>
      <c r="L1311" s="1015" t="s">
        <v>4845</v>
      </c>
      <c r="M1311" s="1015"/>
      <c r="N1311" s="2055">
        <f>'Spis treści'!$D$69/100</f>
        <v>0</v>
      </c>
      <c r="O1311" s="1014">
        <v>72222031</v>
      </c>
      <c r="P1311" s="6">
        <v>5</v>
      </c>
    </row>
    <row r="1312" spans="1:16">
      <c r="A1312" s="1020" t="s">
        <v>4554</v>
      </c>
      <c r="B1312" s="1028">
        <f>VLOOKUP(A1312,'12. EXATON'!A134:K295,11,FALSE)</f>
        <v>454.89894000000004</v>
      </c>
      <c r="C1312" s="1029">
        <f>VLOOKUP(A1312,'12. EXATON'!A134:I295,9,FALSE)</f>
        <v>2115.8577</v>
      </c>
      <c r="D1312" s="1029">
        <f>VLOOKUP(A1312,'12. EXATON'!A134:J287,10,FALSE)</f>
        <v>158.637</v>
      </c>
      <c r="E1312" s="1014">
        <v>454.89894000000004</v>
      </c>
      <c r="F1312" s="1014">
        <v>2115.8577</v>
      </c>
      <c r="G1312" s="1356">
        <v>158.637</v>
      </c>
      <c r="H1312" s="1357" t="s">
        <v>4954</v>
      </c>
      <c r="I1312" s="1014">
        <v>222</v>
      </c>
      <c r="J1312" s="1358" t="s">
        <v>2874</v>
      </c>
      <c r="K1312" s="1359">
        <v>5</v>
      </c>
      <c r="L1312" s="1015" t="s">
        <v>4846</v>
      </c>
      <c r="M1312" s="1015"/>
      <c r="N1312" s="2055">
        <f>'Spis treści'!$D$69/100</f>
        <v>0</v>
      </c>
      <c r="O1312" s="1014">
        <v>72222031</v>
      </c>
      <c r="P1312" s="6">
        <v>5</v>
      </c>
    </row>
    <row r="1313" spans="1:16">
      <c r="A1313" s="1020" t="s">
        <v>4555</v>
      </c>
      <c r="B1313" s="1028">
        <f>VLOOKUP(A1313,'12. EXATON'!A135:K296,11,FALSE)</f>
        <v>443.34762000000001</v>
      </c>
      <c r="C1313" s="1029">
        <f>VLOOKUP(A1313,'12. EXATON'!A135:I296,9,FALSE)</f>
        <v>2058.1010999999999</v>
      </c>
      <c r="D1313" s="1029">
        <f>VLOOKUP(A1313,'12. EXATON'!A135:J288,10,FALSE)</f>
        <v>158.637</v>
      </c>
      <c r="E1313" s="1014">
        <v>443.34762000000001</v>
      </c>
      <c r="F1313" s="1014">
        <v>2058.1010999999999</v>
      </c>
      <c r="G1313" s="1356">
        <v>158.637</v>
      </c>
      <c r="H1313" s="1357" t="s">
        <v>4955</v>
      </c>
      <c r="I1313" s="1014">
        <v>222</v>
      </c>
      <c r="J1313" s="1358" t="s">
        <v>2874</v>
      </c>
      <c r="K1313" s="1359">
        <v>5</v>
      </c>
      <c r="L1313" s="1015" t="s">
        <v>4847</v>
      </c>
      <c r="M1313" s="1015"/>
      <c r="N1313" s="2055">
        <f>'Spis treści'!$D$69/100</f>
        <v>0</v>
      </c>
      <c r="O1313" s="1014">
        <v>72222031</v>
      </c>
      <c r="P1313" s="6">
        <v>5</v>
      </c>
    </row>
    <row r="1314" spans="1:16">
      <c r="A1314" s="1020" t="s">
        <v>4556</v>
      </c>
      <c r="B1314" s="1028">
        <f>VLOOKUP(A1314,'12. EXATON'!A136:K297,11,FALSE)</f>
        <v>451.9507200000001</v>
      </c>
      <c r="C1314" s="1029">
        <f>VLOOKUP(A1314,'12. EXATON'!A136:I297,9,FALSE)</f>
        <v>2101.1166000000003</v>
      </c>
      <c r="D1314" s="1029">
        <f>VLOOKUP(A1314,'12. EXATON'!A136:J289,10,FALSE)</f>
        <v>158.637</v>
      </c>
      <c r="E1314" s="1014">
        <v>451.9507200000001</v>
      </c>
      <c r="F1314" s="1014">
        <v>2101.1166000000003</v>
      </c>
      <c r="G1314" s="1356">
        <v>158.637</v>
      </c>
      <c r="H1314" s="1357" t="s">
        <v>4956</v>
      </c>
      <c r="I1314" s="1014">
        <v>222</v>
      </c>
      <c r="J1314" s="1358" t="s">
        <v>2874</v>
      </c>
      <c r="K1314" s="1359">
        <v>5</v>
      </c>
      <c r="L1314" s="1015" t="s">
        <v>4848</v>
      </c>
      <c r="M1314" s="1015"/>
      <c r="N1314" s="2055">
        <f>'Spis treści'!$D$69/100</f>
        <v>0</v>
      </c>
      <c r="O1314" s="1014">
        <v>72222031</v>
      </c>
      <c r="P1314" s="6">
        <v>5</v>
      </c>
    </row>
    <row r="1315" spans="1:16">
      <c r="A1315" s="1020" t="s">
        <v>5461</v>
      </c>
      <c r="B1315" s="1028">
        <f>VLOOKUP(A1315,'12. EXATON'!A137:K298,11,FALSE)</f>
        <v>646.9864</v>
      </c>
      <c r="C1315" s="1029">
        <f>VLOOKUP(A1315,'12. EXATON'!A137:I298,9,FALSE)</f>
        <v>2743.4</v>
      </c>
      <c r="D1315" s="1029">
        <f>VLOOKUP(A1315,'12. EXATON'!A137:J290,10,FALSE)</f>
        <v>491.53199999999998</v>
      </c>
      <c r="E1315" s="1014">
        <v>646.9864</v>
      </c>
      <c r="F1315" s="1014">
        <v>2743.4</v>
      </c>
      <c r="G1315" s="1356">
        <v>491.53199999999998</v>
      </c>
      <c r="H1315" s="1357" t="s">
        <v>5463</v>
      </c>
      <c r="I1315" s="1014">
        <v>225</v>
      </c>
      <c r="J1315" s="1358" t="s">
        <v>2875</v>
      </c>
      <c r="K1315" s="1359">
        <v>10</v>
      </c>
      <c r="L1315" s="1360" t="s">
        <v>5465</v>
      </c>
      <c r="M1315" s="1015"/>
      <c r="N1315" s="2055">
        <f>'Spis treści'!$D$69/100</f>
        <v>0</v>
      </c>
      <c r="O1315" s="1014">
        <v>72222031</v>
      </c>
      <c r="P1315" s="6">
        <v>5</v>
      </c>
    </row>
    <row r="1316" spans="1:16">
      <c r="A1316" s="1020" t="s">
        <v>5462</v>
      </c>
      <c r="B1316" s="1028">
        <f>VLOOKUP(A1316,'12. EXATON'!A138:K299,11,FALSE)</f>
        <v>630.61040000000003</v>
      </c>
      <c r="C1316" s="1029">
        <f>VLOOKUP(A1316,'12. EXATON'!A138:I299,9,FALSE)</f>
        <v>2661.52</v>
      </c>
      <c r="D1316" s="1029">
        <f>VLOOKUP(A1316,'12. EXATON'!A138:J291,10,FALSE)</f>
        <v>491.53199999999998</v>
      </c>
      <c r="E1316" s="1014">
        <v>630.61040000000003</v>
      </c>
      <c r="F1316" s="1014">
        <v>2661.52</v>
      </c>
      <c r="G1316" s="1356">
        <v>491.53199999999998</v>
      </c>
      <c r="H1316" s="1357" t="s">
        <v>5464</v>
      </c>
      <c r="I1316" s="1014">
        <v>225</v>
      </c>
      <c r="J1316" s="1358" t="s">
        <v>2875</v>
      </c>
      <c r="K1316" s="1359">
        <v>10</v>
      </c>
      <c r="L1316" s="1360" t="s">
        <v>5466</v>
      </c>
      <c r="M1316" s="1015"/>
      <c r="N1316" s="2055">
        <f>'Spis treści'!$D$69/100</f>
        <v>0</v>
      </c>
      <c r="O1316" s="1014">
        <v>72222031</v>
      </c>
      <c r="P1316" s="6">
        <v>5</v>
      </c>
    </row>
    <row r="1317" spans="1:16">
      <c r="A1317" s="1020" t="s">
        <v>5532</v>
      </c>
      <c r="B1317" s="1028">
        <f>VLOOKUP(A1317,'12. EXATON'!A139:K300,11,FALSE)</f>
        <v>563.14240000000007</v>
      </c>
      <c r="C1317" s="1029">
        <f>VLOOKUP(A1317,'12. EXATON'!A139:I300,9,FALSE)</f>
        <v>2424.0300000000002</v>
      </c>
      <c r="D1317" s="1029">
        <f>VLOOKUP(A1317,'12. EXATON'!A139:J292,10,FALSE)</f>
        <v>391.68200000000002</v>
      </c>
      <c r="E1317" s="1014">
        <v>563.14240000000007</v>
      </c>
      <c r="F1317" s="1014">
        <v>2424.0300000000002</v>
      </c>
      <c r="G1317" s="1356">
        <v>391.68200000000002</v>
      </c>
      <c r="H1317" s="1357" t="s">
        <v>5539</v>
      </c>
      <c r="I1317" s="1014">
        <v>225</v>
      </c>
      <c r="J1317" s="1358" t="s">
        <v>2875</v>
      </c>
      <c r="K1317" s="1359">
        <v>250</v>
      </c>
      <c r="L1317" s="1360" t="s">
        <v>5542</v>
      </c>
      <c r="M1317" s="1015"/>
      <c r="N1317" s="2055"/>
      <c r="O1317" s="1014"/>
      <c r="P1317" s="6">
        <v>5</v>
      </c>
    </row>
    <row r="1318" spans="1:16">
      <c r="A1318" s="1020" t="s">
        <v>5533</v>
      </c>
      <c r="B1318" s="1028">
        <f>VLOOKUP(A1318,'12. EXATON'!A140:K301,11,FALSE)</f>
        <v>491.06239999999997</v>
      </c>
      <c r="C1318" s="1029">
        <f>VLOOKUP(A1318,'12. EXATON'!A140:I301,9,FALSE)</f>
        <v>2063.63</v>
      </c>
      <c r="D1318" s="1029">
        <f>VLOOKUP(A1318,'12. EXATON'!A140:J293,10,FALSE)</f>
        <v>391.68200000000002</v>
      </c>
      <c r="E1318" s="1014">
        <v>491.06239999999997</v>
      </c>
      <c r="F1318" s="1014">
        <v>2063.63</v>
      </c>
      <c r="G1318" s="1356">
        <v>391.68200000000002</v>
      </c>
      <c r="H1318" s="1357" t="s">
        <v>5540</v>
      </c>
      <c r="I1318" s="1014">
        <v>225</v>
      </c>
      <c r="J1318" s="1358" t="s">
        <v>2875</v>
      </c>
      <c r="K1318" s="1359">
        <v>250</v>
      </c>
      <c r="L1318" s="1360" t="s">
        <v>5543</v>
      </c>
      <c r="M1318" s="1015"/>
      <c r="N1318" s="2055"/>
      <c r="O1318" s="1014"/>
      <c r="P1318" s="6">
        <v>5</v>
      </c>
    </row>
    <row r="1319" spans="1:16">
      <c r="A1319" s="1020" t="s">
        <v>5534</v>
      </c>
      <c r="B1319" s="1028">
        <f>VLOOKUP(A1319,'12. EXATON'!A141:K302,11,FALSE)</f>
        <v>490.32240000000002</v>
      </c>
      <c r="C1319" s="1029">
        <f>VLOOKUP(A1319,'12. EXATON'!A141:I302,9,FALSE)</f>
        <v>2059.9299999999998</v>
      </c>
      <c r="D1319" s="1029">
        <f>VLOOKUP(A1319,'12. EXATON'!A141:J294,10,FALSE)</f>
        <v>391.68200000000002</v>
      </c>
      <c r="E1319" s="1014">
        <v>490.32240000000002</v>
      </c>
      <c r="F1319" s="1014">
        <v>2059.9299999999998</v>
      </c>
      <c r="G1319" s="1356">
        <v>391.68200000000002</v>
      </c>
      <c r="H1319" s="1357" t="s">
        <v>5541</v>
      </c>
      <c r="I1319" s="1014">
        <v>225</v>
      </c>
      <c r="J1319" s="1358" t="s">
        <v>2875</v>
      </c>
      <c r="K1319" s="1359">
        <v>250</v>
      </c>
      <c r="L1319" s="1360" t="s">
        <v>5544</v>
      </c>
      <c r="M1319" s="1015"/>
      <c r="N1319" s="2055"/>
      <c r="O1319" s="1014"/>
      <c r="P1319" s="6">
        <v>5</v>
      </c>
    </row>
    <row r="1320" spans="1:16">
      <c r="A1320" s="1020" t="s">
        <v>5197</v>
      </c>
      <c r="B1320" s="1028">
        <f>VLOOKUP(A1320,'12. EXATON'!A137:K298,11,FALSE)</f>
        <v>562.4796</v>
      </c>
      <c r="C1320" s="1029">
        <f>VLOOKUP(A1320,'12. EXATON'!A137:I298,9,FALSE)</f>
        <v>2266.4</v>
      </c>
      <c r="D1320" s="1029">
        <f>VLOOKUP(A1320,'12. EXATON'!A137:J290,10,FALSE)</f>
        <v>545.99800000000005</v>
      </c>
      <c r="E1320" s="1014">
        <v>562.4796</v>
      </c>
      <c r="F1320" s="1014">
        <v>2266.4</v>
      </c>
      <c r="G1320" s="1356">
        <v>545.99800000000005</v>
      </c>
      <c r="H1320" s="1357" t="s">
        <v>5202</v>
      </c>
      <c r="I1320" s="1014">
        <v>225</v>
      </c>
      <c r="J1320" s="1358" t="s">
        <v>2876</v>
      </c>
      <c r="K1320" s="1359">
        <v>5</v>
      </c>
      <c r="L1320" s="1360" t="s">
        <v>5207</v>
      </c>
      <c r="M1320" s="1015"/>
      <c r="N1320" s="2055">
        <f>'Spis treści'!$D$69/100</f>
        <v>0</v>
      </c>
      <c r="O1320" s="1014">
        <v>72222031</v>
      </c>
      <c r="P1320" s="6">
        <v>5</v>
      </c>
    </row>
    <row r="1321" spans="1:16">
      <c r="A1321" s="1020" t="s">
        <v>5198</v>
      </c>
      <c r="B1321" s="1028">
        <f>VLOOKUP(A1321,'12. EXATON'!A138:K299,11,FALSE)</f>
        <v>552.83360000000005</v>
      </c>
      <c r="C1321" s="1029">
        <f>VLOOKUP(A1321,'12. EXATON'!A138:I299,9,FALSE)</f>
        <v>2218.17</v>
      </c>
      <c r="D1321" s="1029">
        <f>VLOOKUP(A1321,'12. EXATON'!A138:J291,10,FALSE)</f>
        <v>545.99800000000005</v>
      </c>
      <c r="E1321" s="1014">
        <v>552.83360000000005</v>
      </c>
      <c r="F1321" s="1014">
        <v>2218.17</v>
      </c>
      <c r="G1321" s="1356">
        <v>545.99800000000005</v>
      </c>
      <c r="H1321" s="1357" t="s">
        <v>5203</v>
      </c>
      <c r="I1321" s="1014">
        <v>225</v>
      </c>
      <c r="J1321" s="1358" t="s">
        <v>2876</v>
      </c>
      <c r="K1321" s="1359">
        <v>5</v>
      </c>
      <c r="L1321" s="1360" t="s">
        <v>5205</v>
      </c>
      <c r="M1321" s="1015"/>
      <c r="N1321" s="2055">
        <f>'Spis treści'!$D$69/100</f>
        <v>0</v>
      </c>
      <c r="O1321" s="1014">
        <v>72222031</v>
      </c>
      <c r="P1321" s="6">
        <v>5</v>
      </c>
    </row>
    <row r="1322" spans="1:16">
      <c r="A1322" s="1020" t="s">
        <v>5199</v>
      </c>
      <c r="B1322" s="1028">
        <f>VLOOKUP(A1322,'12. EXATON'!A144:K300,11,FALSE)</f>
        <v>543.19159999999999</v>
      </c>
      <c r="C1322" s="1029">
        <f>VLOOKUP(A1322,'12. EXATON'!A144:I300,9,FALSE)</f>
        <v>2169.96</v>
      </c>
      <c r="D1322" s="1029">
        <f>VLOOKUP(A1322,'12. EXATON'!A144:J292,10,FALSE)</f>
        <v>545.99800000000005</v>
      </c>
      <c r="E1322" s="1014">
        <v>543.19159999999999</v>
      </c>
      <c r="F1322" s="1014">
        <v>2169.96</v>
      </c>
      <c r="G1322" s="1356">
        <v>545.99800000000005</v>
      </c>
      <c r="H1322" s="1357" t="s">
        <v>5204</v>
      </c>
      <c r="I1322" s="1014">
        <v>225</v>
      </c>
      <c r="J1322" s="1358" t="s">
        <v>2876</v>
      </c>
      <c r="K1322" s="1359">
        <v>5</v>
      </c>
      <c r="L1322" s="1360" t="s">
        <v>5206</v>
      </c>
      <c r="M1322" s="1015"/>
      <c r="N1322" s="2055">
        <f>'Spis treści'!$D$69/100</f>
        <v>0</v>
      </c>
      <c r="O1322" s="1014">
        <v>72222031</v>
      </c>
      <c r="P1322" s="6">
        <v>5</v>
      </c>
    </row>
    <row r="1323" spans="1:16">
      <c r="A1323" s="1019" t="s">
        <v>4523</v>
      </c>
      <c r="B1323" s="1029">
        <f>VLOOKUP(A1323,'12. EXATON'!A137:K298,11,FALSE)</f>
        <v>563.87070000000006</v>
      </c>
      <c r="C1323" s="1029">
        <f>VLOOKUP(A1323,'12. EXATON'!A137:I298,9,FALSE)</f>
        <v>2270.19</v>
      </c>
      <c r="D1323" s="1029">
        <f>VLOOKUP(A1323,'12. EXATON'!A137:J290,10,FALSE)</f>
        <v>549.1635</v>
      </c>
      <c r="E1323" s="1018">
        <v>563.87070000000006</v>
      </c>
      <c r="F1323" s="1014">
        <v>2270.19</v>
      </c>
      <c r="G1323" s="1356">
        <v>549.1635</v>
      </c>
      <c r="H1323" s="1357" t="s">
        <v>4957</v>
      </c>
      <c r="I1323" s="1014">
        <v>225</v>
      </c>
      <c r="J1323" s="1358" t="s">
        <v>2876</v>
      </c>
      <c r="K1323" s="1359">
        <v>5</v>
      </c>
      <c r="L1323" s="1015" t="s">
        <v>4849</v>
      </c>
      <c r="M1323" s="1015"/>
      <c r="N1323" s="2055">
        <f>'Spis treści'!$D$69/100</f>
        <v>0</v>
      </c>
      <c r="O1323" s="1014">
        <v>72222031</v>
      </c>
      <c r="P1323" s="6">
        <v>5</v>
      </c>
    </row>
    <row r="1324" spans="1:16">
      <c r="A1324" s="1019" t="s">
        <v>4524</v>
      </c>
      <c r="B1324" s="1029">
        <f>VLOOKUP(A1324,'12. EXATON'!A138:K299,11,FALSE)</f>
        <v>563.87070000000006</v>
      </c>
      <c r="C1324" s="1029">
        <f>VLOOKUP(A1324,'12. EXATON'!A138:I299,9,FALSE)</f>
        <v>2270.19</v>
      </c>
      <c r="D1324" s="1029">
        <f>VLOOKUP(A1324,'12. EXATON'!A138:J291,10,FALSE)</f>
        <v>549.1635</v>
      </c>
      <c r="E1324" s="1018">
        <v>563.87070000000006</v>
      </c>
      <c r="F1324" s="1014">
        <v>2270.19</v>
      </c>
      <c r="G1324" s="1356">
        <v>549.1635</v>
      </c>
      <c r="H1324" s="1357" t="s">
        <v>4958</v>
      </c>
      <c r="I1324" s="1014">
        <v>225</v>
      </c>
      <c r="J1324" s="1358" t="s">
        <v>2874</v>
      </c>
      <c r="K1324" s="1359">
        <v>5</v>
      </c>
      <c r="L1324" s="1015" t="s">
        <v>4850</v>
      </c>
      <c r="M1324" s="1015"/>
      <c r="N1324" s="2055">
        <f>'Spis treści'!$D$69/100</f>
        <v>0</v>
      </c>
      <c r="O1324" s="1014">
        <v>72222031</v>
      </c>
      <c r="P1324" s="6">
        <v>5</v>
      </c>
    </row>
    <row r="1325" spans="1:16">
      <c r="A1325" s="1019" t="s">
        <v>4525</v>
      </c>
      <c r="B1325" s="1029">
        <f>VLOOKUP(A1325,'12. EXATON'!A147:K300,11,FALSE)</f>
        <v>563.87070000000006</v>
      </c>
      <c r="C1325" s="1029">
        <f>VLOOKUP(A1325,'12. EXATON'!A147:I300,9,FALSE)</f>
        <v>2270.19</v>
      </c>
      <c r="D1325" s="1029">
        <f>VLOOKUP(A1325,'12. EXATON'!A147:J292,10,FALSE)</f>
        <v>549.1635</v>
      </c>
      <c r="E1325" s="1018">
        <v>563.87070000000006</v>
      </c>
      <c r="F1325" s="1014">
        <v>2270.19</v>
      </c>
      <c r="G1325" s="1356">
        <v>549.1635</v>
      </c>
      <c r="H1325" s="1357" t="s">
        <v>4959</v>
      </c>
      <c r="I1325" s="1014">
        <v>225</v>
      </c>
      <c r="J1325" s="1358" t="s">
        <v>2874</v>
      </c>
      <c r="K1325" s="1359">
        <v>5</v>
      </c>
      <c r="L1325" s="1015" t="s">
        <v>4851</v>
      </c>
      <c r="M1325" s="1015"/>
      <c r="N1325" s="2055">
        <f>'Spis treści'!$D$69/100</f>
        <v>0</v>
      </c>
      <c r="O1325" s="1014">
        <v>72222031</v>
      </c>
      <c r="P1325" s="6">
        <v>5</v>
      </c>
    </row>
    <row r="1326" spans="1:16">
      <c r="A1326" s="1019" t="s">
        <v>4526</v>
      </c>
      <c r="B1326" s="1029">
        <f>VLOOKUP(A1326,'12. EXATON'!A148:K301,11,FALSE)</f>
        <v>556.61869999999999</v>
      </c>
      <c r="C1326" s="1029">
        <f>VLOOKUP(A1326,'12. EXATON'!A148:I301,9,FALSE)</f>
        <v>2233.9299999999998</v>
      </c>
      <c r="D1326" s="1029">
        <f>VLOOKUP(A1326,'12. EXATON'!A148:J293,10,FALSE)</f>
        <v>549.1635</v>
      </c>
      <c r="E1326" s="1018">
        <v>556.61869999999999</v>
      </c>
      <c r="F1326" s="1014">
        <v>2233.9299999999998</v>
      </c>
      <c r="G1326" s="1356">
        <v>549.1635</v>
      </c>
      <c r="H1326" s="1357" t="s">
        <v>4960</v>
      </c>
      <c r="I1326" s="1014">
        <v>225</v>
      </c>
      <c r="J1326" s="1358" t="s">
        <v>2875</v>
      </c>
      <c r="K1326" s="1359">
        <v>500</v>
      </c>
      <c r="L1326" s="1015" t="s">
        <v>4852</v>
      </c>
      <c r="M1326" s="1015"/>
      <c r="N1326" s="2055">
        <f>'Spis treści'!$D$69/100</f>
        <v>0</v>
      </c>
      <c r="O1326" s="1014">
        <v>72222031</v>
      </c>
      <c r="P1326" s="6">
        <v>5</v>
      </c>
    </row>
    <row r="1327" spans="1:16">
      <c r="A1327" s="1019" t="s">
        <v>5420</v>
      </c>
      <c r="B1327" s="1029">
        <f>VLOOKUP(A1327,'12. EXATON'!A149:K302,11,FALSE)</f>
        <v>523.9008</v>
      </c>
      <c r="C1327" s="1029">
        <f>VLOOKUP(A1327,'12. EXATON'!A149:I302,9,FALSE)</f>
        <v>2200</v>
      </c>
      <c r="D1327" s="1029">
        <f>VLOOKUP(A1327,'12. EXATON'!A149:J294,10,FALSE)</f>
        <v>419.50400000000002</v>
      </c>
      <c r="E1327" s="1018">
        <v>523.9008</v>
      </c>
      <c r="F1327" s="1014">
        <v>2200</v>
      </c>
      <c r="G1327" s="1356">
        <v>419.50400000000002</v>
      </c>
      <c r="H1327" s="1357" t="s">
        <v>5423</v>
      </c>
      <c r="I1327" s="1014">
        <v>225</v>
      </c>
      <c r="J1327" s="1358" t="s">
        <v>2876</v>
      </c>
      <c r="K1327" s="1359">
        <v>5</v>
      </c>
      <c r="L1327" s="1360" t="s">
        <v>5425</v>
      </c>
      <c r="M1327" s="1015"/>
      <c r="N1327" s="2055">
        <f>'Spis treści'!$D$69/100</f>
        <v>0</v>
      </c>
      <c r="O1327" s="1014">
        <v>72222031</v>
      </c>
      <c r="P1327" s="6">
        <v>5</v>
      </c>
    </row>
    <row r="1328" spans="1:16">
      <c r="A1328" s="1019" t="s">
        <v>5421</v>
      </c>
      <c r="B1328" s="1029">
        <f>VLOOKUP(A1328,'12. EXATON'!A150:K303,11,FALSE)</f>
        <v>523.9008</v>
      </c>
      <c r="C1328" s="1029">
        <f>VLOOKUP(A1328,'12. EXATON'!A150:I303,9,FALSE)</f>
        <v>2200</v>
      </c>
      <c r="D1328" s="1029">
        <f>VLOOKUP(A1328,'12. EXATON'!A150:J295,10,FALSE)</f>
        <v>419.50400000000002</v>
      </c>
      <c r="E1328" s="1018">
        <v>523.9008</v>
      </c>
      <c r="F1328" s="1014">
        <v>2200</v>
      </c>
      <c r="G1328" s="1356">
        <v>419.50400000000002</v>
      </c>
      <c r="H1328" s="1357" t="s">
        <v>5424</v>
      </c>
      <c r="I1328" s="1014">
        <v>225</v>
      </c>
      <c r="J1328" s="1358" t="s">
        <v>2874</v>
      </c>
      <c r="K1328" s="1359">
        <v>5</v>
      </c>
      <c r="L1328" s="1360" t="s">
        <v>5426</v>
      </c>
      <c r="M1328" s="1015"/>
      <c r="N1328" s="2055">
        <f>'Spis treści'!$D$69/100</f>
        <v>0</v>
      </c>
      <c r="O1328" s="1014">
        <v>72222031</v>
      </c>
      <c r="P1328" s="6">
        <v>5</v>
      </c>
    </row>
    <row r="1329" spans="1:16">
      <c r="A1329" s="1019" t="s">
        <v>5422</v>
      </c>
      <c r="B1329" s="1029">
        <f>VLOOKUP(A1329,'12. EXATON'!A151:K304,11,FALSE)</f>
        <v>517.9008</v>
      </c>
      <c r="C1329" s="1029">
        <f>VLOOKUP(A1329,'12. EXATON'!A151:I304,9,FALSE)</f>
        <v>2170</v>
      </c>
      <c r="D1329" s="1029">
        <f>VLOOKUP(A1329,'12. EXATON'!A151:J296,10,FALSE)</f>
        <v>419.50400000000002</v>
      </c>
      <c r="E1329" s="1018">
        <v>517.9008</v>
      </c>
      <c r="F1329" s="1014">
        <v>2170</v>
      </c>
      <c r="G1329" s="1356">
        <v>419.50400000000002</v>
      </c>
      <c r="H1329" s="1357" t="s">
        <v>5428</v>
      </c>
      <c r="I1329" s="1014">
        <v>225</v>
      </c>
      <c r="J1329" s="1358" t="s">
        <v>2874</v>
      </c>
      <c r="K1329" s="1359">
        <v>5</v>
      </c>
      <c r="L1329" s="1360" t="s">
        <v>5427</v>
      </c>
      <c r="M1329" s="1015"/>
      <c r="N1329" s="2055">
        <f>'Spis treści'!$D$69/100</f>
        <v>0</v>
      </c>
      <c r="O1329" s="1014">
        <v>72222031</v>
      </c>
      <c r="P1329" s="6">
        <v>5</v>
      </c>
    </row>
    <row r="1330" spans="1:16">
      <c r="A1330" s="1019" t="s">
        <v>5605</v>
      </c>
      <c r="B1330" s="1029">
        <f>VLOOKUP(A1330,'12. EXATON'!A152:K305,11,FALSE)</f>
        <v>595.95030000000008</v>
      </c>
      <c r="C1330" s="1029">
        <f>VLOOKUP(A1330,'12. EXATON'!A152:I305,9,FALSE)</f>
        <v>2408.8200000000002</v>
      </c>
      <c r="D1330" s="1029">
        <f>VLOOKUP(A1330,'12. EXATON'!A152:J297,10,FALSE)</f>
        <v>570.93150000000003</v>
      </c>
      <c r="E1330" s="1018">
        <v>595.95030000000008</v>
      </c>
      <c r="F1330" s="1014">
        <v>2408.8200000000002</v>
      </c>
      <c r="G1330" s="1356">
        <v>570.93150000000003</v>
      </c>
      <c r="H1330" s="1357" t="s">
        <v>5613</v>
      </c>
      <c r="I1330" s="1014">
        <v>225</v>
      </c>
      <c r="J1330" s="1358" t="s">
        <v>2875</v>
      </c>
      <c r="K1330" s="1359">
        <v>10</v>
      </c>
      <c r="L1330" s="1360" t="s">
        <v>5615</v>
      </c>
      <c r="M1330" s="1015"/>
      <c r="N1330" s="2055"/>
      <c r="O1330" s="1014"/>
      <c r="P1330" s="6">
        <v>5</v>
      </c>
    </row>
    <row r="1331" spans="1:16">
      <c r="A1331" s="1019" t="s">
        <v>5606</v>
      </c>
      <c r="B1331" s="1029">
        <f>VLOOKUP(A1331,'12. EXATON'!A153:K306,11,FALSE)</f>
        <v>580.74230000000011</v>
      </c>
      <c r="C1331" s="1029">
        <f>VLOOKUP(A1331,'12. EXATON'!A153:I306,9,FALSE)</f>
        <v>2332.7800000000002</v>
      </c>
      <c r="D1331" s="1029">
        <f>VLOOKUP(A1331,'12. EXATON'!A153:J298,10,FALSE)</f>
        <v>570.93150000000003</v>
      </c>
      <c r="E1331" s="1018">
        <v>580.74230000000011</v>
      </c>
      <c r="F1331" s="1014">
        <v>2332.7800000000002</v>
      </c>
      <c r="G1331" s="1356">
        <v>570.93150000000003</v>
      </c>
      <c r="H1331" s="1357" t="s">
        <v>5614</v>
      </c>
      <c r="I1331" s="1014">
        <v>225</v>
      </c>
      <c r="J1331" s="1358" t="s">
        <v>2875</v>
      </c>
      <c r="K1331" s="1359">
        <v>10</v>
      </c>
      <c r="L1331" s="1360" t="s">
        <v>5616</v>
      </c>
      <c r="M1331" s="1015"/>
      <c r="N1331" s="2055"/>
      <c r="O1331" s="1014"/>
      <c r="P1331" s="6">
        <v>5</v>
      </c>
    </row>
    <row r="1332" spans="1:16">
      <c r="A1332" s="1019" t="s">
        <v>5176</v>
      </c>
      <c r="B1332" s="1029">
        <f>VLOOKUP(A1332,'12. EXATON'!A149:K302,11,FALSE)</f>
        <v>839.63130000000001</v>
      </c>
      <c r="C1332" s="1029">
        <f>VLOOKUP(A1332,'12. EXATON'!A149:I302,9,FALSE)</f>
        <v>3565.85</v>
      </c>
      <c r="D1332" s="1029">
        <f>VLOOKUP(A1332,'12. EXATON'!A149:J294,10,FALSE)</f>
        <v>632.30649999999991</v>
      </c>
      <c r="E1332" s="1018">
        <v>839.63130000000001</v>
      </c>
      <c r="F1332" s="1014">
        <v>3565.85</v>
      </c>
      <c r="G1332" s="1356">
        <v>632.30649999999991</v>
      </c>
      <c r="H1332" s="1357" t="s">
        <v>5178</v>
      </c>
      <c r="I1332" s="1014">
        <v>225</v>
      </c>
      <c r="J1332" s="1358" t="s">
        <v>2875</v>
      </c>
      <c r="K1332" s="1359">
        <v>30</v>
      </c>
      <c r="L1332" s="1360" t="s">
        <v>5180</v>
      </c>
      <c r="M1332" s="1015"/>
      <c r="N1332" s="2055">
        <f>'Spis treści'!$D$69/100</f>
        <v>0</v>
      </c>
      <c r="O1332" s="1014">
        <v>72222031</v>
      </c>
      <c r="P1332" s="6">
        <v>5</v>
      </c>
    </row>
    <row r="1333" spans="1:16">
      <c r="A1333" s="1019" t="s">
        <v>5177</v>
      </c>
      <c r="B1333" s="1029">
        <f>VLOOKUP(A1333,'12. EXATON'!A150:K303,11,FALSE)</f>
        <v>837.84930000000008</v>
      </c>
      <c r="C1333" s="1029">
        <f>VLOOKUP(A1333,'12. EXATON'!A150:I303,9,FALSE)</f>
        <v>3556.94</v>
      </c>
      <c r="D1333" s="1029">
        <f>VLOOKUP(A1333,'12. EXATON'!A150:J295,10,FALSE)</f>
        <v>632.30649999999991</v>
      </c>
      <c r="E1333" s="1018">
        <v>837.84930000000008</v>
      </c>
      <c r="F1333" s="1014">
        <v>3556.94</v>
      </c>
      <c r="G1333" s="1356">
        <v>632.30649999999991</v>
      </c>
      <c r="H1333" s="1357" t="s">
        <v>5179</v>
      </c>
      <c r="I1333" s="1014">
        <v>225</v>
      </c>
      <c r="J1333" s="1358" t="s">
        <v>2875</v>
      </c>
      <c r="K1333" s="1359">
        <v>30</v>
      </c>
      <c r="L1333" s="1360" t="s">
        <v>5181</v>
      </c>
      <c r="M1333" s="1015"/>
      <c r="N1333" s="2055">
        <f>'Spis treści'!$D$69/100</f>
        <v>0</v>
      </c>
      <c r="O1333" s="1014">
        <v>72222031</v>
      </c>
      <c r="P1333" s="6">
        <v>5</v>
      </c>
    </row>
    <row r="1334" spans="1:16">
      <c r="A1334" s="1019" t="s">
        <v>4395</v>
      </c>
      <c r="B1334" s="1028">
        <f>VLOOKUP(A1334,'12. EXATON'!A149:K302,11,FALSE)</f>
        <v>79.8566</v>
      </c>
      <c r="C1334" s="1029">
        <f>VLOOKUP(A1334,'12. EXATON'!A149:I302,9,FALSE)</f>
        <v>1513.34</v>
      </c>
      <c r="D1334" s="1029">
        <f>VLOOKUP(A1334,'12. EXATON'!A149:J294,10,FALSE)</f>
        <v>483.07499999999999</v>
      </c>
      <c r="E1334" s="1018">
        <v>79.8566</v>
      </c>
      <c r="F1334" s="1014">
        <v>1513.34</v>
      </c>
      <c r="G1334" s="1356">
        <v>483.07499999999999</v>
      </c>
      <c r="H1334" s="1357" t="s">
        <v>4961</v>
      </c>
      <c r="I1334" s="1014">
        <v>211</v>
      </c>
      <c r="J1334" s="1358" t="s">
        <v>2875</v>
      </c>
      <c r="K1334" s="1359">
        <v>300</v>
      </c>
      <c r="L1334" s="1015" t="s">
        <v>4853</v>
      </c>
      <c r="M1334" s="1015"/>
      <c r="N1334" s="2055">
        <f>'Spis treści'!$D$69/100</f>
        <v>0</v>
      </c>
      <c r="O1334" s="1014">
        <v>72230019</v>
      </c>
      <c r="P1334" s="6">
        <v>25</v>
      </c>
    </row>
    <row r="1335" spans="1:16">
      <c r="A1335" s="1019" t="s">
        <v>4394</v>
      </c>
      <c r="B1335" s="1029">
        <f>VLOOKUP(A1335,'12. EXATON'!A150:K303,11,FALSE)</f>
        <v>73.586200000000005</v>
      </c>
      <c r="C1335" s="1029">
        <f>VLOOKUP(A1335,'12. EXATON'!A150:I303,9,FALSE)</f>
        <v>1356.58</v>
      </c>
      <c r="D1335" s="1029">
        <f>VLOOKUP(A1335,'12. EXATON'!A150:J295,10,FALSE)</f>
        <v>483.07499999999999</v>
      </c>
      <c r="E1335" s="1018">
        <v>73.586200000000005</v>
      </c>
      <c r="F1335" s="1014">
        <v>1356.58</v>
      </c>
      <c r="G1335" s="1356">
        <v>483.07499999999999</v>
      </c>
      <c r="H1335" s="1357" t="s">
        <v>4962</v>
      </c>
      <c r="I1335" s="1014">
        <v>211</v>
      </c>
      <c r="J1335" s="1358" t="s">
        <v>2876</v>
      </c>
      <c r="K1335" s="1359">
        <v>25</v>
      </c>
      <c r="L1335" s="1015" t="s">
        <v>4854</v>
      </c>
      <c r="M1335" s="1015"/>
      <c r="N1335" s="2055">
        <f>'Spis treści'!$D$69/100</f>
        <v>0</v>
      </c>
      <c r="O1335" s="1014">
        <v>72230019</v>
      </c>
      <c r="P1335" s="6">
        <v>25</v>
      </c>
    </row>
    <row r="1336" spans="1:16">
      <c r="A1336" s="1019" t="s">
        <v>4393</v>
      </c>
      <c r="B1336" s="1029">
        <f>VLOOKUP(A1336,'12. EXATON'!A158:K304,11,FALSE)</f>
        <v>78.66940000000001</v>
      </c>
      <c r="C1336" s="1029">
        <f>VLOOKUP(A1336,'12. EXATON'!A158:I304,9,FALSE)</f>
        <v>1483.66</v>
      </c>
      <c r="D1336" s="1029">
        <f>VLOOKUP(A1336,'12. EXATON'!A158:J296,10,FALSE)</f>
        <v>483.07499999999999</v>
      </c>
      <c r="E1336" s="1018">
        <v>78.66940000000001</v>
      </c>
      <c r="F1336" s="1014">
        <v>1483.66</v>
      </c>
      <c r="G1336" s="1356">
        <v>483.07499999999999</v>
      </c>
      <c r="H1336" s="1357" t="s">
        <v>4963</v>
      </c>
      <c r="I1336" s="1014">
        <v>211</v>
      </c>
      <c r="J1336" s="1358" t="s">
        <v>2874</v>
      </c>
      <c r="K1336" s="1359">
        <v>25</v>
      </c>
      <c r="L1336" s="1015" t="s">
        <v>4855</v>
      </c>
      <c r="M1336" s="1015"/>
      <c r="N1336" s="2055">
        <f>'Spis treści'!$D$69/100</f>
        <v>0</v>
      </c>
      <c r="O1336" s="1014">
        <v>72230019</v>
      </c>
      <c r="P1336" s="6">
        <v>25</v>
      </c>
    </row>
    <row r="1337" spans="1:16">
      <c r="A1337" s="1019" t="s">
        <v>4392</v>
      </c>
      <c r="B1337" s="1029">
        <f>VLOOKUP(A1337,'12. EXATON'!A159:K305,11,FALSE)</f>
        <v>77.878200000000007</v>
      </c>
      <c r="C1337" s="1029">
        <f>VLOOKUP(A1337,'12. EXATON'!A159:I305,9,FALSE)</f>
        <v>1463.88</v>
      </c>
      <c r="D1337" s="1029">
        <f>VLOOKUP(A1337,'12. EXATON'!A159:J297,10,FALSE)</f>
        <v>483.07499999999999</v>
      </c>
      <c r="E1337" s="1018">
        <v>77.878200000000007</v>
      </c>
      <c r="F1337" s="1014">
        <v>1463.88</v>
      </c>
      <c r="G1337" s="1356">
        <v>483.07499999999999</v>
      </c>
      <c r="H1337" s="1357" t="s">
        <v>4964</v>
      </c>
      <c r="I1337" s="1014">
        <v>211</v>
      </c>
      <c r="J1337" s="1358" t="s">
        <v>2875</v>
      </c>
      <c r="K1337" s="1359">
        <v>750</v>
      </c>
      <c r="L1337" s="1015" t="s">
        <v>4856</v>
      </c>
      <c r="M1337" s="1015"/>
      <c r="N1337" s="2055">
        <f>'Spis treści'!$D$69/100</f>
        <v>0</v>
      </c>
      <c r="O1337" s="1014">
        <v>72230019</v>
      </c>
      <c r="P1337" s="6">
        <v>25</v>
      </c>
    </row>
    <row r="1338" spans="1:16">
      <c r="A1338" s="1019" t="s">
        <v>4391</v>
      </c>
      <c r="B1338" s="1029">
        <f>VLOOKUP(A1338,'12. EXATON'!A163:K311,11,FALSE)</f>
        <v>86.701800000000006</v>
      </c>
      <c r="C1338" s="1029">
        <f>VLOOKUP(A1338,'12. EXATON'!A163:I311,9,FALSE)</f>
        <v>1434.21</v>
      </c>
      <c r="D1338" s="1029">
        <f>VLOOKUP(A1338,'12. EXATON'!A163:J303,10,FALSE)</f>
        <v>733.33500000000004</v>
      </c>
      <c r="E1338" s="1018">
        <v>86.701800000000006</v>
      </c>
      <c r="F1338" s="1014">
        <v>1434.21</v>
      </c>
      <c r="G1338" s="1356">
        <v>733.33500000000004</v>
      </c>
      <c r="H1338" s="1357" t="s">
        <v>4965</v>
      </c>
      <c r="I1338" s="1014">
        <v>211</v>
      </c>
      <c r="J1338" s="1358" t="s">
        <v>2875</v>
      </c>
      <c r="K1338" s="1359">
        <v>750</v>
      </c>
      <c r="L1338" s="1015">
        <v>7330129291953</v>
      </c>
      <c r="M1338" s="1015"/>
      <c r="N1338" s="2055">
        <f>'Spis treści'!$D$69/100</f>
        <v>0</v>
      </c>
      <c r="O1338" s="1014">
        <v>72230019</v>
      </c>
      <c r="P1338" s="6">
        <v>25</v>
      </c>
    </row>
    <row r="1339" spans="1:16">
      <c r="A1339" s="1019" t="s">
        <v>4390</v>
      </c>
      <c r="B1339" s="1029">
        <f>VLOOKUP(A1339,'12. EXATON'!A163:K312,11,FALSE)</f>
        <v>86.701800000000006</v>
      </c>
      <c r="C1339" s="1029">
        <f>VLOOKUP(A1339,'12. EXATON'!A163:I312,9,FALSE)</f>
        <v>1434.21</v>
      </c>
      <c r="D1339" s="1029">
        <f>VLOOKUP(A1339,'12. EXATON'!A163:J304,10,FALSE)</f>
        <v>733.33500000000004</v>
      </c>
      <c r="E1339" s="1018">
        <v>86.701800000000006</v>
      </c>
      <c r="F1339" s="1014">
        <v>1434.21</v>
      </c>
      <c r="G1339" s="1356">
        <v>733.33500000000004</v>
      </c>
      <c r="H1339" s="1357" t="s">
        <v>4966</v>
      </c>
      <c r="I1339" s="1014">
        <v>211</v>
      </c>
      <c r="J1339" s="1358" t="s">
        <v>2875</v>
      </c>
      <c r="K1339" s="1359">
        <v>750</v>
      </c>
      <c r="L1339" s="1015" t="s">
        <v>4857</v>
      </c>
      <c r="M1339" s="1015"/>
      <c r="N1339" s="2055">
        <f>'Spis treści'!$D$69/100</f>
        <v>0</v>
      </c>
      <c r="O1339" s="1014">
        <v>72230019</v>
      </c>
      <c r="P1339" s="6">
        <v>25</v>
      </c>
    </row>
    <row r="1340" spans="1:16">
      <c r="A1340" s="1019" t="s">
        <v>4389</v>
      </c>
      <c r="B1340" s="1029">
        <f>VLOOKUP(A1340,'12. EXATON'!A165:K317,11,FALSE)</f>
        <v>116.65010000000001</v>
      </c>
      <c r="C1340" s="1029">
        <f>VLOOKUP(A1340,'12. EXATON'!A165:I317,9,FALSE)</f>
        <v>2224.0500000000002</v>
      </c>
      <c r="D1340" s="1029">
        <f>VLOOKUP(A1340,'12. EXATON'!A165:J309,10,FALSE)</f>
        <v>692.20249999999999</v>
      </c>
      <c r="E1340" s="1018">
        <v>116.65010000000001</v>
      </c>
      <c r="F1340" s="1014">
        <v>2224.0500000000002</v>
      </c>
      <c r="G1340" s="1356">
        <v>692.20249999999999</v>
      </c>
      <c r="H1340" s="1357" t="s">
        <v>4967</v>
      </c>
      <c r="I1340" s="1014">
        <v>211</v>
      </c>
      <c r="J1340" s="1358" t="s">
        <v>2875</v>
      </c>
      <c r="K1340" s="1359">
        <v>300</v>
      </c>
      <c r="L1340" s="1015" t="s">
        <v>4858</v>
      </c>
      <c r="M1340" s="1015"/>
      <c r="N1340" s="2055">
        <f>'Spis treści'!$D$69/100</f>
        <v>0</v>
      </c>
      <c r="O1340" s="1014">
        <v>72230019</v>
      </c>
      <c r="P1340" s="6">
        <v>25</v>
      </c>
    </row>
    <row r="1341" spans="1:16">
      <c r="A1341" s="1019" t="s">
        <v>4388</v>
      </c>
      <c r="B1341" s="1029">
        <f>VLOOKUP(A1341,'12. EXATON'!A165:K318,11,FALSE)</f>
        <v>114.27449999999999</v>
      </c>
      <c r="C1341" s="1029">
        <f>VLOOKUP(A1341,'12. EXATON'!A165:I318,9,FALSE)</f>
        <v>2164.66</v>
      </c>
      <c r="D1341" s="1029">
        <f>VLOOKUP(A1341,'12. EXATON'!A165:J310,10,FALSE)</f>
        <v>692.20249999999999</v>
      </c>
      <c r="E1341" s="1018">
        <v>114.27449999999999</v>
      </c>
      <c r="F1341" s="1014">
        <v>2164.66</v>
      </c>
      <c r="G1341" s="1356">
        <v>692.20249999999999</v>
      </c>
      <c r="H1341" s="1357" t="s">
        <v>4968</v>
      </c>
      <c r="I1341" s="1014">
        <v>211</v>
      </c>
      <c r="J1341" s="1358" t="s">
        <v>2874</v>
      </c>
      <c r="K1341" s="1359">
        <v>25</v>
      </c>
      <c r="L1341" s="1015" t="s">
        <v>4859</v>
      </c>
      <c r="M1341" s="1015"/>
      <c r="N1341" s="2055">
        <f>'Spis treści'!$D$69/100</f>
        <v>0</v>
      </c>
      <c r="O1341" s="1014">
        <v>72230019</v>
      </c>
      <c r="P1341" s="6">
        <v>25</v>
      </c>
    </row>
    <row r="1342" spans="1:16">
      <c r="A1342" s="1019" t="s">
        <v>4387</v>
      </c>
      <c r="B1342" s="1029">
        <f>VLOOKUP(A1342,'12. EXATON'!A165:K320,11,FALSE)</f>
        <v>113.74689999999998</v>
      </c>
      <c r="C1342" s="1029">
        <f>VLOOKUP(A1342,'12. EXATON'!A165:I320,9,FALSE)</f>
        <v>2151.4699999999998</v>
      </c>
      <c r="D1342" s="1029">
        <f>VLOOKUP(A1342,'12. EXATON'!A165:J312,10,FALSE)</f>
        <v>692.20249999999999</v>
      </c>
      <c r="E1342" s="1018">
        <v>113.74689999999998</v>
      </c>
      <c r="F1342" s="1014">
        <v>2151.4699999999998</v>
      </c>
      <c r="G1342" s="1356">
        <v>692.20249999999999</v>
      </c>
      <c r="H1342" s="1357" t="s">
        <v>4969</v>
      </c>
      <c r="I1342" s="1014">
        <v>211</v>
      </c>
      <c r="J1342" s="1358" t="s">
        <v>2874</v>
      </c>
      <c r="K1342" s="1359">
        <v>25</v>
      </c>
      <c r="L1342" s="1015" t="s">
        <v>4860</v>
      </c>
      <c r="M1342" s="1015"/>
      <c r="N1342" s="2055">
        <f>'Spis treści'!$D$69/100</f>
        <v>0</v>
      </c>
      <c r="O1342" s="1014">
        <v>72230019</v>
      </c>
      <c r="P1342" s="6">
        <v>25</v>
      </c>
    </row>
    <row r="1343" spans="1:16">
      <c r="A1343" s="1019" t="s">
        <v>4386</v>
      </c>
      <c r="B1343" s="1029">
        <f>VLOOKUP(A1343,'12. EXATON'!A166:K321,11,FALSE)</f>
        <v>350.99580000000003</v>
      </c>
      <c r="C1343" s="1029">
        <f>VLOOKUP(A1343,'12. EXATON'!A166:I321,9,FALSE)</f>
        <v>7981.71</v>
      </c>
      <c r="D1343" s="1029">
        <f>VLOOKUP(A1343,'12. EXATON'!A166:J313,10,FALSE)</f>
        <v>793.18499999999995</v>
      </c>
      <c r="E1343" s="1018">
        <v>350.99580000000003</v>
      </c>
      <c r="F1343" s="1014">
        <v>7981.71</v>
      </c>
      <c r="G1343" s="1356">
        <v>793.18499999999995</v>
      </c>
      <c r="H1343" s="1357" t="s">
        <v>4970</v>
      </c>
      <c r="I1343" s="1014">
        <v>211</v>
      </c>
      <c r="J1343" s="1358" t="s">
        <v>2875</v>
      </c>
      <c r="K1343" s="1359">
        <v>300</v>
      </c>
      <c r="L1343" s="1015" t="s">
        <v>4861</v>
      </c>
      <c r="M1343" s="1015"/>
      <c r="N1343" s="2055">
        <f>'Spis treści'!$D$69/100</f>
        <v>0</v>
      </c>
      <c r="O1343" s="1014">
        <v>72230019</v>
      </c>
      <c r="P1343" s="6">
        <v>25</v>
      </c>
    </row>
    <row r="1344" spans="1:16">
      <c r="A1344" s="1019" t="s">
        <v>4385</v>
      </c>
      <c r="B1344" s="1029">
        <f>VLOOKUP(A1344,'12. EXATON'!A167:K322,11,FALSE)</f>
        <v>343.44819999999999</v>
      </c>
      <c r="C1344" s="1029">
        <f>VLOOKUP(A1344,'12. EXATON'!A167:I322,9,FALSE)</f>
        <v>7793.02</v>
      </c>
      <c r="D1344" s="1029">
        <f>VLOOKUP(A1344,'12. EXATON'!A167:J314,10,FALSE)</f>
        <v>793.18499999999995</v>
      </c>
      <c r="E1344" s="1018">
        <v>343.44819999999999</v>
      </c>
      <c r="F1344" s="1014">
        <v>7793.02</v>
      </c>
      <c r="G1344" s="1356">
        <v>793.18499999999995</v>
      </c>
      <c r="H1344" s="1357" t="s">
        <v>4971</v>
      </c>
      <c r="I1344" s="1014">
        <v>211</v>
      </c>
      <c r="J1344" s="1358" t="s">
        <v>2874</v>
      </c>
      <c r="K1344" s="1359">
        <v>25</v>
      </c>
      <c r="L1344" s="1015" t="s">
        <v>4862</v>
      </c>
      <c r="M1344" s="1015"/>
      <c r="N1344" s="2055">
        <f>'Spis treści'!$D$69/100</f>
        <v>0</v>
      </c>
      <c r="O1344" s="1014">
        <v>72230019</v>
      </c>
      <c r="P1344" s="6">
        <v>25</v>
      </c>
    </row>
    <row r="1345" spans="1:16">
      <c r="A1345" s="1019" t="s">
        <v>4384</v>
      </c>
      <c r="B1345" s="1029">
        <f>VLOOKUP(A1345,'12. EXATON'!A167:K323,11,FALSE)</f>
        <v>342.27539999999999</v>
      </c>
      <c r="C1345" s="1029">
        <f>VLOOKUP(A1345,'12. EXATON'!A167:I323,9,FALSE)</f>
        <v>7763.7</v>
      </c>
      <c r="D1345" s="1029">
        <f>VLOOKUP(A1345,'12. EXATON'!A167:J315,10,FALSE)</f>
        <v>793.18499999999995</v>
      </c>
      <c r="E1345" s="1018">
        <v>342.27539999999999</v>
      </c>
      <c r="F1345" s="1014">
        <v>7763.7</v>
      </c>
      <c r="G1345" s="1356">
        <v>793.18499999999995</v>
      </c>
      <c r="H1345" s="1357" t="s">
        <v>4972</v>
      </c>
      <c r="I1345" s="1014">
        <v>211</v>
      </c>
      <c r="J1345" s="1358" t="s">
        <v>2875</v>
      </c>
      <c r="K1345" s="1359">
        <v>750</v>
      </c>
      <c r="L1345" s="1015" t="s">
        <v>4863</v>
      </c>
      <c r="M1345" s="1015"/>
      <c r="N1345" s="2055">
        <f>'Spis treści'!$D$69/100</f>
        <v>0</v>
      </c>
      <c r="O1345" s="1014">
        <v>72230019</v>
      </c>
      <c r="P1345" s="6">
        <v>25</v>
      </c>
    </row>
    <row r="1346" spans="1:16">
      <c r="A1346" s="1020" t="s">
        <v>4475</v>
      </c>
      <c r="B1346" s="1029">
        <f>VLOOKUP(A1346,'12. EXATON'!A168:K324,11,FALSE)</f>
        <v>40.73457777777778</v>
      </c>
      <c r="C1346" s="1029">
        <f>VLOOKUP(A1346,'12. EXATON'!A168:I324,9,FALSE)</f>
        <v>1018.3644444444444</v>
      </c>
      <c r="D1346" s="1029">
        <f>VLOOKUP(A1346,'12. EXATON'!A168:J316,10,FALSE)</f>
        <v>0</v>
      </c>
      <c r="E1346" s="1018">
        <v>40.73457777777778</v>
      </c>
      <c r="F1346" s="1014">
        <v>1018.3644444444444</v>
      </c>
      <c r="G1346" s="1356">
        <v>0</v>
      </c>
      <c r="H1346" s="1357" t="s">
        <v>4973</v>
      </c>
      <c r="I1346" s="1014">
        <v>227</v>
      </c>
      <c r="J1346" s="1358" t="s">
        <v>2874</v>
      </c>
      <c r="K1346" s="1359">
        <v>25</v>
      </c>
      <c r="L1346" s="1015" t="s">
        <v>4864</v>
      </c>
      <c r="M1346" s="1015"/>
      <c r="N1346" s="2055">
        <f>'Spis treści'!$D$69/100</f>
        <v>0</v>
      </c>
      <c r="O1346" s="1014">
        <v>38109090</v>
      </c>
      <c r="P1346" s="6">
        <v>25</v>
      </c>
    </row>
    <row r="1347" spans="1:16">
      <c r="A1347" s="1020" t="s">
        <v>4476</v>
      </c>
      <c r="B1347" s="1029">
        <f>VLOOKUP(A1347,'12. EXATON'!A169:K325,11,FALSE)</f>
        <v>43.754977777777775</v>
      </c>
      <c r="C1347" s="1029">
        <f>VLOOKUP(A1347,'12. EXATON'!A169:I325,9,FALSE)</f>
        <v>1093.8744444444444</v>
      </c>
      <c r="D1347" s="1029">
        <f>VLOOKUP(A1347,'12. EXATON'!A169:J317,10,FALSE)</f>
        <v>0</v>
      </c>
      <c r="E1347" s="1018">
        <v>43.754977777777775</v>
      </c>
      <c r="F1347" s="1014">
        <v>1093.8744444444444</v>
      </c>
      <c r="G1347" s="1356">
        <v>0</v>
      </c>
      <c r="H1347" s="1357" t="s">
        <v>4974</v>
      </c>
      <c r="I1347" s="1014">
        <v>227</v>
      </c>
      <c r="J1347" s="1358" t="s">
        <v>2874</v>
      </c>
      <c r="K1347" s="1359">
        <v>25</v>
      </c>
      <c r="L1347" s="1015" t="s">
        <v>4865</v>
      </c>
      <c r="M1347" s="1015"/>
      <c r="N1347" s="2055">
        <f>'Spis treści'!$D$69/100</f>
        <v>0</v>
      </c>
      <c r="O1347" s="1014">
        <v>38109090</v>
      </c>
      <c r="P1347" s="6">
        <v>25</v>
      </c>
    </row>
    <row r="1348" spans="1:16">
      <c r="A1348" s="1019" t="s">
        <v>4477</v>
      </c>
      <c r="B1348" s="1029">
        <f>VLOOKUP(A1348,'12. EXATON'!A170:K326,11,FALSE)</f>
        <v>48.345777777777776</v>
      </c>
      <c r="C1348" s="1029">
        <f>VLOOKUP(A1348,'12. EXATON'!A170:I326,9,FALSE)</f>
        <v>1208.6444444444444</v>
      </c>
      <c r="D1348" s="1029">
        <f>VLOOKUP(A1348,'12. EXATON'!A170:J318,10,FALSE)</f>
        <v>0</v>
      </c>
      <c r="E1348" s="1018">
        <v>48.345777777777776</v>
      </c>
      <c r="F1348" s="1014">
        <v>1208.6444444444444</v>
      </c>
      <c r="G1348" s="1356">
        <v>0</v>
      </c>
      <c r="H1348" s="1357" t="s">
        <v>4975</v>
      </c>
      <c r="I1348" s="1014">
        <v>227</v>
      </c>
      <c r="J1348" s="1358" t="s">
        <v>2876</v>
      </c>
      <c r="K1348" s="1359">
        <v>25</v>
      </c>
      <c r="L1348" s="1015" t="s">
        <v>4866</v>
      </c>
      <c r="M1348" s="1015"/>
      <c r="N1348" s="2055">
        <f>'Spis treści'!$D$69/100</f>
        <v>0</v>
      </c>
      <c r="O1348" s="1014">
        <v>38109090</v>
      </c>
      <c r="P1348" s="6">
        <v>25</v>
      </c>
    </row>
    <row r="1349" spans="1:16">
      <c r="A1349" s="1020" t="s">
        <v>4478</v>
      </c>
      <c r="B1349" s="1029">
        <f>VLOOKUP(A1349,'12. EXATON'!A171:K327,11,FALSE)</f>
        <v>39.817377777777779</v>
      </c>
      <c r="C1349" s="1029">
        <f>VLOOKUP(A1349,'12. EXATON'!A171:I327,9,FALSE)</f>
        <v>995.43444444444447</v>
      </c>
      <c r="D1349" s="1029">
        <f>VLOOKUP(A1349,'12. EXATON'!A171:J319,10,FALSE)</f>
        <v>0</v>
      </c>
      <c r="E1349" s="1018">
        <v>39.817377777777779</v>
      </c>
      <c r="F1349" s="1014">
        <v>995.43444444444447</v>
      </c>
      <c r="G1349" s="1356">
        <v>0</v>
      </c>
      <c r="H1349" s="1357" t="s">
        <v>4976</v>
      </c>
      <c r="I1349" s="1014">
        <v>227</v>
      </c>
      <c r="J1349" s="1358" t="s">
        <v>2874</v>
      </c>
      <c r="K1349" s="1359">
        <v>25</v>
      </c>
      <c r="L1349" s="1015" t="s">
        <v>4867</v>
      </c>
      <c r="M1349" s="1015"/>
      <c r="N1349" s="2055">
        <f>'Spis treści'!$D$69/100</f>
        <v>0</v>
      </c>
      <c r="O1349" s="1014">
        <v>38109090</v>
      </c>
      <c r="P1349" s="6">
        <v>25</v>
      </c>
    </row>
    <row r="1350" spans="1:16">
      <c r="A1350" s="1020" t="s">
        <v>4481</v>
      </c>
      <c r="B1350" s="1029">
        <f>VLOOKUP(A1350,'12. EXATON'!A172:K328,11,FALSE)</f>
        <v>89.164977777777764</v>
      </c>
      <c r="C1350" s="1029">
        <f>VLOOKUP(A1350,'12. EXATON'!A172:I328,9,FALSE)</f>
        <v>2229.1244444444442</v>
      </c>
      <c r="D1350" s="1029">
        <f>VLOOKUP(A1350,'12. EXATON'!A172:J320,10,FALSE)</f>
        <v>0</v>
      </c>
      <c r="E1350" s="1018">
        <v>89.164977777777764</v>
      </c>
      <c r="F1350" s="1014">
        <v>2229.1244444444442</v>
      </c>
      <c r="G1350" s="1356">
        <v>0</v>
      </c>
      <c r="H1350" s="1357" t="s">
        <v>4977</v>
      </c>
      <c r="I1350" s="1014">
        <v>227</v>
      </c>
      <c r="J1350" s="1358" t="s">
        <v>2876</v>
      </c>
      <c r="K1350" s="1359">
        <v>25</v>
      </c>
      <c r="L1350" s="1015" t="s">
        <v>4868</v>
      </c>
      <c r="M1350" s="1015"/>
      <c r="N1350" s="2055">
        <f>'Spis treści'!$D$69/100</f>
        <v>0</v>
      </c>
      <c r="O1350" s="1014">
        <v>38109090</v>
      </c>
      <c r="P1350" s="6">
        <v>25</v>
      </c>
    </row>
    <row r="1351" spans="1:16">
      <c r="A1351" s="1020" t="s">
        <v>4479</v>
      </c>
      <c r="B1351" s="1029">
        <f>VLOOKUP(A1351,'12. EXATON'!A173:K329,11,FALSE)</f>
        <v>75.279377777777782</v>
      </c>
      <c r="C1351" s="1029">
        <f>VLOOKUP(A1351,'12. EXATON'!A173:I329,9,FALSE)</f>
        <v>1881.9844444444445</v>
      </c>
      <c r="D1351" s="1029">
        <f>VLOOKUP(A1351,'12. EXATON'!A173:J321,10,FALSE)</f>
        <v>0</v>
      </c>
      <c r="E1351" s="1018">
        <v>75.279377777777782</v>
      </c>
      <c r="F1351" s="1014">
        <v>1881.9844444444445</v>
      </c>
      <c r="G1351" s="1356">
        <v>0</v>
      </c>
      <c r="H1351" s="1357" t="s">
        <v>4978</v>
      </c>
      <c r="I1351" s="1014">
        <v>227</v>
      </c>
      <c r="J1351" s="1358" t="s">
        <v>2875</v>
      </c>
      <c r="K1351" s="1359">
        <v>3300</v>
      </c>
      <c r="L1351" s="1015" t="s">
        <v>4869</v>
      </c>
      <c r="M1351" s="1015"/>
      <c r="N1351" s="2055">
        <f>'Spis treści'!$D$69/100</f>
        <v>0</v>
      </c>
      <c r="O1351" s="1014">
        <v>38109090</v>
      </c>
      <c r="P1351" s="6">
        <v>25</v>
      </c>
    </row>
    <row r="1352" spans="1:16">
      <c r="A1352" s="1020" t="s">
        <v>4480</v>
      </c>
      <c r="B1352" s="1029">
        <f>VLOOKUP(A1352,'12. EXATON'!A174:K330,11,FALSE)</f>
        <v>45.324177777777777</v>
      </c>
      <c r="C1352" s="1029">
        <f>VLOOKUP(A1352,'12. EXATON'!A174:I330,9,FALSE)</f>
        <v>1133.1044444444444</v>
      </c>
      <c r="D1352" s="1029">
        <f>VLOOKUP(A1352,'12. EXATON'!A174:J322,10,FALSE)</f>
        <v>0</v>
      </c>
      <c r="E1352" s="1018">
        <v>45.324177777777777</v>
      </c>
      <c r="F1352" s="1014">
        <v>1133.1044444444444</v>
      </c>
      <c r="G1352" s="1356">
        <v>0</v>
      </c>
      <c r="H1352" s="1357" t="s">
        <v>4979</v>
      </c>
      <c r="I1352" s="1014">
        <v>227</v>
      </c>
      <c r="J1352" s="1358" t="s">
        <v>2876</v>
      </c>
      <c r="K1352" s="1359">
        <v>25</v>
      </c>
      <c r="L1352" s="1015" t="s">
        <v>4870</v>
      </c>
      <c r="M1352" s="1015"/>
      <c r="N1352" s="2055">
        <f>'Spis treści'!$D$69/100</f>
        <v>0</v>
      </c>
      <c r="O1352" s="1014">
        <v>38109090</v>
      </c>
      <c r="P1352" s="6">
        <v>25</v>
      </c>
    </row>
    <row r="1353" spans="1:16" ht="13">
      <c r="A1353" s="754"/>
      <c r="B1353" s="655" t="s">
        <v>1294</v>
      </c>
      <c r="C1353" s="655"/>
      <c r="D1353" s="655"/>
      <c r="E1353" s="655" t="s">
        <v>1294</v>
      </c>
      <c r="F1353" s="479"/>
      <c r="G1353" s="479"/>
      <c r="H1353" s="655"/>
      <c r="I1353" s="759"/>
      <c r="J1353" s="655"/>
      <c r="K1353" s="2054" t="s">
        <v>2878</v>
      </c>
      <c r="L1353" s="761"/>
      <c r="M1353" s="762"/>
      <c r="N1353" s="2055"/>
      <c r="P1353" s="763"/>
    </row>
    <row r="1354" spans="1:16">
      <c r="A1354" s="754">
        <v>2121010000</v>
      </c>
      <c r="B1354" s="758">
        <f>VLOOKUP($A1354,'9. Podkładki ceramiczne'!$A$4:$M$194,11,FALSE)</f>
        <v>82.332499999999996</v>
      </c>
      <c r="C1354" s="758">
        <f>VLOOKUP($A1354,'9. Podkładki ceramiczne'!$A$4:$M$194,12,FALSE)</f>
        <v>1975.98</v>
      </c>
      <c r="D1354" s="758"/>
      <c r="E1354" s="758">
        <v>82.332499999999996</v>
      </c>
      <c r="F1354" s="758">
        <v>1975.98</v>
      </c>
      <c r="G1354" s="758"/>
      <c r="H1354" s="728" t="s">
        <v>556</v>
      </c>
      <c r="I1354" s="759">
        <v>228</v>
      </c>
      <c r="J1354" s="728" t="s">
        <v>5080</v>
      </c>
      <c r="K1354" s="760">
        <v>1</v>
      </c>
      <c r="L1354" s="761" t="s">
        <v>2478</v>
      </c>
      <c r="M1354" s="762"/>
      <c r="N1354" s="2055">
        <f>'Spis treści'!$D$69/100</f>
        <v>0</v>
      </c>
      <c r="O1354" s="762">
        <v>69032010</v>
      </c>
      <c r="P1354" s="763"/>
    </row>
    <row r="1355" spans="1:16">
      <c r="A1355" s="754">
        <v>2150001000</v>
      </c>
      <c r="B1355" s="758">
        <f>VLOOKUP($A1355,'9. Podkładki ceramiczne'!$A$4:$M$194,11,FALSE)</f>
        <v>5.71455</v>
      </c>
      <c r="C1355" s="758">
        <f>VLOOKUP($A1355,'9. Podkładki ceramiczne'!$A$4:$M$194,12,FALSE)</f>
        <v>1142.9100000000001</v>
      </c>
      <c r="D1355" s="758"/>
      <c r="E1355" s="758">
        <v>5.71455</v>
      </c>
      <c r="F1355" s="758">
        <v>1142.9100000000001</v>
      </c>
      <c r="G1355" s="758"/>
      <c r="H1355" s="728" t="s">
        <v>911</v>
      </c>
      <c r="I1355" s="759">
        <v>228</v>
      </c>
      <c r="J1355" s="728" t="s">
        <v>2875</v>
      </c>
      <c r="K1355" s="760">
        <v>1</v>
      </c>
      <c r="L1355" s="761" t="s">
        <v>2479</v>
      </c>
      <c r="M1355" s="762"/>
      <c r="N1355" s="2055">
        <f>'Spis treści'!$D$69/100</f>
        <v>0</v>
      </c>
      <c r="O1355" s="762">
        <v>69032010</v>
      </c>
      <c r="P1355" s="763"/>
    </row>
    <row r="1356" spans="1:16">
      <c r="A1356" s="754">
        <v>2150002000</v>
      </c>
      <c r="B1356" s="758">
        <f>VLOOKUP($A1356,'9. Podkładki ceramiczne'!$A$4:$M$194,11,FALSE)</f>
        <v>62.505833333333335</v>
      </c>
      <c r="C1356" s="758">
        <f>VLOOKUP($A1356,'9. Podkładki ceramiczne'!$A$4:$M$194,12,FALSE)</f>
        <v>1500.14</v>
      </c>
      <c r="D1356" s="758"/>
      <c r="E1356" s="758">
        <v>62.505833333333335</v>
      </c>
      <c r="F1356" s="758">
        <v>1500.14</v>
      </c>
      <c r="G1356" s="758"/>
      <c r="H1356" s="728" t="s">
        <v>912</v>
      </c>
      <c r="I1356" s="759">
        <v>228</v>
      </c>
      <c r="J1356" s="728" t="s">
        <v>2875</v>
      </c>
      <c r="K1356" s="760">
        <v>1</v>
      </c>
      <c r="L1356" s="761" t="s">
        <v>2480</v>
      </c>
      <c r="M1356" s="762"/>
      <c r="N1356" s="2055">
        <f>'Spis treści'!$D$69/100</f>
        <v>0</v>
      </c>
      <c r="O1356" s="762">
        <v>69032010</v>
      </c>
      <c r="P1356" s="763"/>
    </row>
    <row r="1357" spans="1:16">
      <c r="A1357" s="754">
        <v>2150050000</v>
      </c>
      <c r="B1357" s="758">
        <f>VLOOKUP($A1357,'9. Podkładki ceramiczne'!$A$4:$M$194,11,FALSE)</f>
        <v>29</v>
      </c>
      <c r="C1357" s="758">
        <f>VLOOKUP($A1357,'9. Podkładki ceramiczne'!$A$4:$M$194,12,FALSE)</f>
        <v>2900</v>
      </c>
      <c r="D1357" s="758"/>
      <c r="E1357" s="758">
        <v>29</v>
      </c>
      <c r="F1357" s="758">
        <v>2900</v>
      </c>
      <c r="G1357" s="758"/>
      <c r="H1357" s="728" t="s">
        <v>0</v>
      </c>
      <c r="I1357" s="759">
        <v>228</v>
      </c>
      <c r="J1357" s="728" t="s">
        <v>2874</v>
      </c>
      <c r="K1357" s="760">
        <v>1</v>
      </c>
      <c r="L1357" s="761" t="s">
        <v>2481</v>
      </c>
      <c r="M1357" s="762"/>
      <c r="N1357" s="2055">
        <f>'Spis treści'!$D$69/100</f>
        <v>0</v>
      </c>
      <c r="O1357" s="762">
        <v>69032010</v>
      </c>
      <c r="P1357" s="763"/>
    </row>
    <row r="1358" spans="1:16">
      <c r="A1358" s="754">
        <v>2150051000</v>
      </c>
      <c r="B1358" s="758">
        <f>VLOOKUP($A1358,'9. Podkładki ceramiczne'!$A$4:$M$194,11,FALSE)</f>
        <v>27.638888888888889</v>
      </c>
      <c r="C1358" s="758">
        <f>VLOOKUP($A1358,'9. Podkładki ceramiczne'!$A$4:$M$194,12,FALSE)</f>
        <v>1990</v>
      </c>
      <c r="D1358" s="758"/>
      <c r="E1358" s="758">
        <v>27.638888888888889</v>
      </c>
      <c r="F1358" s="758">
        <v>1990</v>
      </c>
      <c r="G1358" s="758"/>
      <c r="H1358" s="728" t="s">
        <v>1</v>
      </c>
      <c r="I1358" s="759">
        <v>228</v>
      </c>
      <c r="J1358" s="728" t="s">
        <v>2874</v>
      </c>
      <c r="K1358" s="760">
        <v>1</v>
      </c>
      <c r="L1358" s="761" t="s">
        <v>2482</v>
      </c>
      <c r="M1358" s="762"/>
      <c r="N1358" s="2055">
        <f>'Spis treści'!$D$69/100</f>
        <v>0</v>
      </c>
      <c r="O1358" s="762">
        <v>69032010</v>
      </c>
      <c r="P1358" s="763"/>
    </row>
    <row r="1359" spans="1:16">
      <c r="A1359" s="754">
        <v>2150052000</v>
      </c>
      <c r="B1359" s="758">
        <f>VLOOKUP($A1359,'9. Podkładki ceramiczne'!$A$4:$M$194,11,FALSE)</f>
        <v>32.142857142857146</v>
      </c>
      <c r="C1359" s="758">
        <f>VLOOKUP($A1359,'9. Podkładki ceramiczne'!$A$4:$M$194,12,FALSE)</f>
        <v>1800</v>
      </c>
      <c r="D1359" s="758"/>
      <c r="E1359" s="758">
        <v>32.142857142857146</v>
      </c>
      <c r="F1359" s="758">
        <v>1800</v>
      </c>
      <c r="G1359" s="758"/>
      <c r="H1359" s="728" t="s">
        <v>2</v>
      </c>
      <c r="I1359" s="759">
        <v>228</v>
      </c>
      <c r="J1359" s="728" t="s">
        <v>2874</v>
      </c>
      <c r="K1359" s="760">
        <v>1</v>
      </c>
      <c r="L1359" s="761" t="s">
        <v>2483</v>
      </c>
      <c r="M1359" s="762"/>
      <c r="N1359" s="2055">
        <f>'Spis treści'!$D$69/100</f>
        <v>0</v>
      </c>
      <c r="O1359" s="762">
        <v>69032010</v>
      </c>
      <c r="P1359" s="763"/>
    </row>
    <row r="1360" spans="1:16">
      <c r="A1360" s="754">
        <v>2150054000</v>
      </c>
      <c r="B1360" s="758">
        <f>VLOOKUP($A1360,'9. Podkładki ceramiczne'!$A$4:$M$194,11,FALSE)</f>
        <v>53.665333333333336</v>
      </c>
      <c r="C1360" s="758">
        <f>VLOOKUP($A1360,'9. Podkładki ceramiczne'!$A$4:$M$194,12,FALSE)</f>
        <v>1609.96</v>
      </c>
      <c r="D1360" s="758"/>
      <c r="E1360" s="758">
        <v>53.665333333333336</v>
      </c>
      <c r="F1360" s="758">
        <v>1609.96</v>
      </c>
      <c r="G1360" s="758"/>
      <c r="H1360" s="728" t="s">
        <v>3</v>
      </c>
      <c r="I1360" s="759">
        <v>228</v>
      </c>
      <c r="J1360" s="728" t="s">
        <v>2875</v>
      </c>
      <c r="K1360" s="760">
        <v>1</v>
      </c>
      <c r="L1360" s="761" t="s">
        <v>2484</v>
      </c>
      <c r="M1360" s="762"/>
      <c r="N1360" s="2055">
        <f>'Spis treści'!$D$69/100</f>
        <v>0</v>
      </c>
      <c r="O1360" s="762">
        <v>69032010</v>
      </c>
      <c r="P1360" s="763"/>
    </row>
    <row r="1361" spans="1:16">
      <c r="A1361" s="754">
        <v>2150056000</v>
      </c>
      <c r="B1361" s="758">
        <f>VLOOKUP($A1361,'9. Podkładki ceramiczne'!$A$4:$M$194,11,FALSE)</f>
        <v>31.944444444444443</v>
      </c>
      <c r="C1361" s="758">
        <f>VLOOKUP($A1361,'9. Podkładki ceramiczne'!$A$4:$M$194,12,FALSE)</f>
        <v>2300</v>
      </c>
      <c r="D1361" s="758"/>
      <c r="E1361" s="758">
        <v>31.944444444444443</v>
      </c>
      <c r="F1361" s="758">
        <v>2300</v>
      </c>
      <c r="G1361" s="758"/>
      <c r="H1361" s="728" t="s">
        <v>4</v>
      </c>
      <c r="I1361" s="759">
        <v>228</v>
      </c>
      <c r="J1361" s="728" t="s">
        <v>2874</v>
      </c>
      <c r="K1361" s="760">
        <v>1</v>
      </c>
      <c r="L1361" s="761" t="s">
        <v>2485</v>
      </c>
      <c r="M1361" s="762"/>
      <c r="N1361" s="2055">
        <f>'Spis treści'!$D$69/100</f>
        <v>0</v>
      </c>
      <c r="O1361" s="762">
        <v>69032010</v>
      </c>
      <c r="P1361" s="763"/>
    </row>
    <row r="1362" spans="1:16">
      <c r="A1362" s="754">
        <v>2150070000</v>
      </c>
      <c r="B1362" s="758">
        <f>VLOOKUP($A1362,'9. Podkładki ceramiczne'!$A$4:$M$194,11,FALSE)</f>
        <v>36.071428571428569</v>
      </c>
      <c r="C1362" s="758">
        <f>VLOOKUP($A1362,'9. Podkładki ceramiczne'!$A$4:$M$194,12,FALSE)</f>
        <v>2020</v>
      </c>
      <c r="D1362" s="758"/>
      <c r="E1362" s="758">
        <v>36.071428571428569</v>
      </c>
      <c r="F1362" s="758">
        <v>2020</v>
      </c>
      <c r="G1362" s="758"/>
      <c r="H1362" s="728" t="s">
        <v>5</v>
      </c>
      <c r="I1362" s="759">
        <v>228</v>
      </c>
      <c r="J1362" s="728" t="s">
        <v>2875</v>
      </c>
      <c r="K1362" s="760">
        <v>1</v>
      </c>
      <c r="L1362" s="761" t="s">
        <v>2486</v>
      </c>
      <c r="M1362" s="762"/>
      <c r="N1362" s="2055">
        <f>'Spis treści'!$D$69/100</f>
        <v>0</v>
      </c>
      <c r="O1362" s="762">
        <v>69032010</v>
      </c>
      <c r="P1362" s="763"/>
    </row>
    <row r="1363" spans="1:16">
      <c r="A1363" s="754">
        <v>2150072000</v>
      </c>
      <c r="B1363" s="758">
        <f>VLOOKUP($A1363,'9. Podkładki ceramiczne'!$A$4:$M$194,11,FALSE)</f>
        <v>37.779285714285713</v>
      </c>
      <c r="C1363" s="758">
        <f>VLOOKUP($A1363,'9. Podkładki ceramiczne'!$A$4:$M$194,12,FALSE)</f>
        <v>2115.64</v>
      </c>
      <c r="D1363" s="758"/>
      <c r="E1363" s="758">
        <v>37.779285714285713</v>
      </c>
      <c r="F1363" s="758">
        <v>2115.64</v>
      </c>
      <c r="G1363" s="758"/>
      <c r="H1363" s="728" t="s">
        <v>6</v>
      </c>
      <c r="I1363" s="759">
        <v>228</v>
      </c>
      <c r="J1363" s="728" t="s">
        <v>2874</v>
      </c>
      <c r="K1363" s="760">
        <v>1</v>
      </c>
      <c r="L1363" s="761" t="s">
        <v>2487</v>
      </c>
      <c r="M1363" s="762"/>
      <c r="N1363" s="2055">
        <f>'Spis treści'!$D$69/100</f>
        <v>0</v>
      </c>
      <c r="O1363" s="762">
        <v>69032010</v>
      </c>
      <c r="P1363" s="763"/>
    </row>
    <row r="1364" spans="1:16">
      <c r="A1364" s="754">
        <v>2150073000</v>
      </c>
      <c r="B1364" s="758">
        <f>VLOOKUP($A1364,'9. Podkładki ceramiczne'!$A$4:$M$194,11,FALSE)</f>
        <v>30.020714285714288</v>
      </c>
      <c r="C1364" s="758">
        <f>VLOOKUP($A1364,'9. Podkładki ceramiczne'!$A$4:$M$194,12,FALSE)</f>
        <v>1681.16</v>
      </c>
      <c r="D1364" s="758"/>
      <c r="E1364" s="758">
        <v>30.020714285714288</v>
      </c>
      <c r="F1364" s="758">
        <v>1681.16</v>
      </c>
      <c r="G1364" s="758"/>
      <c r="H1364" s="728" t="s">
        <v>7</v>
      </c>
      <c r="I1364" s="759">
        <v>228</v>
      </c>
      <c r="J1364" s="728" t="s">
        <v>2874</v>
      </c>
      <c r="K1364" s="760">
        <v>1</v>
      </c>
      <c r="L1364" s="761" t="s">
        <v>2488</v>
      </c>
      <c r="M1364" s="762"/>
      <c r="N1364" s="2055">
        <f>'Spis treści'!$D$69/100</f>
        <v>0</v>
      </c>
      <c r="O1364" s="762">
        <v>69032010</v>
      </c>
      <c r="P1364" s="763"/>
    </row>
    <row r="1365" spans="1:16">
      <c r="A1365" s="754">
        <v>2150080600</v>
      </c>
      <c r="B1365" s="758">
        <f>VLOOKUP($A1365,'9. Podkładki ceramiczne'!$A$4:$M$194,11,FALSE)</f>
        <v>35</v>
      </c>
      <c r="C1365" s="758">
        <f>VLOOKUP($A1365,'9. Podkładki ceramiczne'!$A$4:$M$194,12,FALSE)</f>
        <v>1680</v>
      </c>
      <c r="D1365" s="758"/>
      <c r="E1365" s="758">
        <v>35</v>
      </c>
      <c r="F1365" s="758">
        <v>1680</v>
      </c>
      <c r="G1365" s="758"/>
      <c r="H1365" s="728" t="s">
        <v>8</v>
      </c>
      <c r="I1365" s="759">
        <v>228</v>
      </c>
      <c r="J1365" s="728" t="s">
        <v>2874</v>
      </c>
      <c r="K1365" s="760">
        <v>1</v>
      </c>
      <c r="L1365" s="761" t="s">
        <v>2489</v>
      </c>
      <c r="M1365" s="762"/>
      <c r="N1365" s="2055">
        <f>'Spis treści'!$D$69/100</f>
        <v>0</v>
      </c>
      <c r="O1365" s="762">
        <v>69032010</v>
      </c>
      <c r="P1365" s="763"/>
    </row>
    <row r="1366" spans="1:16">
      <c r="A1366" s="754">
        <v>2150081600</v>
      </c>
      <c r="B1366" s="758">
        <f>VLOOKUP($A1366,'9. Podkładki ceramiczne'!$A$4:$M$194,11,FALSE)</f>
        <v>35</v>
      </c>
      <c r="C1366" s="758">
        <f>VLOOKUP($A1366,'9. Podkładki ceramiczne'!$A$4:$M$194,12,FALSE)</f>
        <v>1680</v>
      </c>
      <c r="D1366" s="758"/>
      <c r="E1366" s="758">
        <v>35</v>
      </c>
      <c r="F1366" s="758">
        <v>1680</v>
      </c>
      <c r="G1366" s="758"/>
      <c r="H1366" s="728" t="s">
        <v>9</v>
      </c>
      <c r="I1366" s="759">
        <v>228</v>
      </c>
      <c r="J1366" s="728" t="s">
        <v>2875</v>
      </c>
      <c r="K1366" s="760">
        <v>1</v>
      </c>
      <c r="L1366" s="761" t="s">
        <v>2490</v>
      </c>
      <c r="M1366" s="762"/>
      <c r="N1366" s="2055">
        <f>'Spis treści'!$D$69/100</f>
        <v>0</v>
      </c>
      <c r="O1366" s="762">
        <v>69032010</v>
      </c>
      <c r="P1366" s="763"/>
    </row>
    <row r="1367" spans="1:16">
      <c r="A1367" s="754">
        <v>2150087000</v>
      </c>
      <c r="B1367" s="758">
        <f>VLOOKUP($A1367,'9. Podkładki ceramiczne'!$A$4:$M$194,11,FALSE)</f>
        <v>38.731481481481481</v>
      </c>
      <c r="C1367" s="758">
        <f>VLOOKUP($A1367,'9. Podkładki ceramiczne'!$A$4:$M$194,12,FALSE)</f>
        <v>2091.5</v>
      </c>
      <c r="D1367" s="758"/>
      <c r="E1367" s="758">
        <v>38.731481481481481</v>
      </c>
      <c r="F1367" s="758">
        <v>2091.5</v>
      </c>
      <c r="G1367" s="758"/>
      <c r="H1367" s="728" t="s">
        <v>10</v>
      </c>
      <c r="I1367" s="759">
        <v>228</v>
      </c>
      <c r="J1367" s="728" t="s">
        <v>2874</v>
      </c>
      <c r="K1367" s="760">
        <v>1</v>
      </c>
      <c r="L1367" s="761" t="s">
        <v>2491</v>
      </c>
      <c r="M1367" s="762"/>
      <c r="N1367" s="2055">
        <f>'Spis treści'!$D$69/100</f>
        <v>0</v>
      </c>
      <c r="O1367" s="762">
        <v>69032010</v>
      </c>
      <c r="P1367" s="763"/>
    </row>
    <row r="1368" spans="1:16">
      <c r="A1368" s="754">
        <v>2150401000</v>
      </c>
      <c r="B1368" s="758">
        <f>VLOOKUP($A1368,'9. Podkładki ceramiczne'!$A$4:$M$194,11,FALSE)</f>
        <v>30.757575757575758</v>
      </c>
      <c r="C1368" s="758">
        <f>VLOOKUP($A1368,'9. Podkładki ceramiczne'!$A$4:$M$194,12,FALSE)</f>
        <v>2030</v>
      </c>
      <c r="D1368" s="758"/>
      <c r="E1368" s="758">
        <v>30.757575757575758</v>
      </c>
      <c r="F1368" s="758">
        <v>2030</v>
      </c>
      <c r="G1368" s="758"/>
      <c r="H1368" s="728" t="s">
        <v>11</v>
      </c>
      <c r="I1368" s="759">
        <v>228</v>
      </c>
      <c r="J1368" s="728" t="s">
        <v>2874</v>
      </c>
      <c r="K1368" s="760">
        <v>1</v>
      </c>
      <c r="L1368" s="761" t="s">
        <v>2492</v>
      </c>
      <c r="M1368" s="762"/>
      <c r="N1368" s="2055">
        <f>'Spis treści'!$D$69/100</f>
        <v>0</v>
      </c>
      <c r="O1368" s="762">
        <v>69032010</v>
      </c>
      <c r="P1368" s="763"/>
    </row>
    <row r="1369" spans="1:16">
      <c r="A1369" s="754">
        <v>9901000012</v>
      </c>
      <c r="B1369" s="758">
        <f>VLOOKUP($A1369,'10.3. Aluminium MPac 141 kg'!$A$4:$K$200,4,FALSE)</f>
        <v>1443.02</v>
      </c>
      <c r="C1369" s="758">
        <f>VLOOKUP($A1369,'10.3. Aluminium MPac 141 kg'!$A$4:$K$200,4,FALSE)</f>
        <v>1443.02</v>
      </c>
      <c r="D1369" s="758"/>
      <c r="E1369" s="758">
        <v>1443.02</v>
      </c>
      <c r="F1369" s="758">
        <v>1443.02</v>
      </c>
      <c r="G1369" s="758"/>
      <c r="H1369" s="728" t="s">
        <v>4567</v>
      </c>
      <c r="I1369" s="759">
        <v>231</v>
      </c>
      <c r="J1369" s="728" t="s">
        <v>2874</v>
      </c>
      <c r="K1369" s="760" t="s">
        <v>2879</v>
      </c>
      <c r="L1369" s="761" t="s">
        <v>2493</v>
      </c>
      <c r="M1369" s="762"/>
      <c r="N1369" s="2055">
        <f>'Spis treści'!$D$69/100</f>
        <v>0</v>
      </c>
      <c r="O1369" s="762">
        <v>84689000</v>
      </c>
      <c r="P1369" s="763"/>
    </row>
    <row r="1370" spans="1:16">
      <c r="A1370" s="754">
        <v>9901000034</v>
      </c>
      <c r="B1370" s="758">
        <f>VLOOKUP($A1370,'10.3. Aluminium MPac 141 kg'!$A$4:$K$200,4,FALSE)</f>
        <v>1444.08</v>
      </c>
      <c r="C1370" s="758">
        <f>VLOOKUP($A1370,'10.3. Aluminium MPac 141 kg'!$A$4:$K$200,4,FALSE)</f>
        <v>1444.08</v>
      </c>
      <c r="D1370" s="758"/>
      <c r="E1370" s="758">
        <v>1444.08</v>
      </c>
      <c r="F1370" s="758">
        <v>1444.08</v>
      </c>
      <c r="G1370" s="758"/>
      <c r="H1370" s="728" t="s">
        <v>5064</v>
      </c>
      <c r="I1370" s="759">
        <v>231</v>
      </c>
      <c r="J1370" s="728" t="s">
        <v>2876</v>
      </c>
      <c r="K1370" s="760">
        <v>1</v>
      </c>
      <c r="L1370" s="761" t="s">
        <v>5065</v>
      </c>
      <c r="M1370" s="762"/>
      <c r="N1370" s="2055">
        <f>'Spis treści'!$D$69/100</f>
        <v>0</v>
      </c>
      <c r="O1370" s="762">
        <v>85159080</v>
      </c>
      <c r="P1370" s="763"/>
    </row>
    <row r="1371" spans="1:16">
      <c r="A1371" s="754">
        <v>9901000033</v>
      </c>
      <c r="B1371" s="758">
        <f>VLOOKUP($A1371,'10.3. Aluminium MPac 141 kg'!$A$4:$K$200,4,FALSE)</f>
        <v>1366.54</v>
      </c>
      <c r="C1371" s="758">
        <f>VLOOKUP($A1371,'10.3. Aluminium MPac 141 kg'!$A$4:$K$200,4,FALSE)</f>
        <v>1366.54</v>
      </c>
      <c r="D1371" s="758"/>
      <c r="E1371" s="758">
        <v>1366.54</v>
      </c>
      <c r="F1371" s="758">
        <v>1366.54</v>
      </c>
      <c r="G1371" s="758"/>
      <c r="H1371" s="728" t="s">
        <v>4566</v>
      </c>
      <c r="I1371" s="759">
        <v>231</v>
      </c>
      <c r="J1371" s="728" t="s">
        <v>2874</v>
      </c>
      <c r="K1371" s="760">
        <v>1</v>
      </c>
      <c r="L1371" s="761" t="s">
        <v>4568</v>
      </c>
      <c r="M1371" s="762"/>
      <c r="N1371" s="2055">
        <f>'Spis treści'!$D$69/100</f>
        <v>0</v>
      </c>
      <c r="O1371" s="762">
        <v>85149000</v>
      </c>
      <c r="P1371" s="763"/>
    </row>
    <row r="1372" spans="1:16">
      <c r="A1372" s="754">
        <v>9901000002</v>
      </c>
      <c r="B1372" s="758">
        <f>VLOOKUP($A1372,'10.3. Aluminium MPac 141 kg'!$A$4:$K$200,4,FALSE)</f>
        <v>108.9</v>
      </c>
      <c r="C1372" s="758">
        <f>VLOOKUP($A1372,'10.3. Aluminium MPac 141 kg'!$A$4:$K$200,4,FALSE)</f>
        <v>108.9</v>
      </c>
      <c r="D1372" s="758"/>
      <c r="E1372" s="758">
        <v>108.9</v>
      </c>
      <c r="F1372" s="758">
        <v>108.9</v>
      </c>
      <c r="G1372" s="758"/>
      <c r="H1372" s="728" t="s">
        <v>69</v>
      </c>
      <c r="I1372" s="759">
        <v>231</v>
      </c>
      <c r="J1372" s="728" t="s">
        <v>2874</v>
      </c>
      <c r="K1372" s="760" t="s">
        <v>2879</v>
      </c>
      <c r="L1372" s="761" t="s">
        <v>2494</v>
      </c>
      <c r="M1372" s="762"/>
      <c r="N1372" s="2055">
        <f>'Spis treści'!$D$69/100</f>
        <v>0</v>
      </c>
      <c r="O1372" s="762">
        <v>85159080</v>
      </c>
      <c r="P1372" s="763"/>
    </row>
    <row r="1373" spans="1:16">
      <c r="A1373" s="754">
        <v>9901000003</v>
      </c>
      <c r="B1373" s="758">
        <f>VLOOKUP($A1373,'10.3. Aluminium MPac 141 kg'!$A$4:$K$200,4,FALSE)</f>
        <v>93.96</v>
      </c>
      <c r="C1373" s="758">
        <f>VLOOKUP($A1373,'10.3. Aluminium MPac 141 kg'!$A$4:$K$200,4,FALSE)</f>
        <v>93.96</v>
      </c>
      <c r="D1373" s="758"/>
      <c r="E1373" s="758">
        <v>93.96</v>
      </c>
      <c r="F1373" s="758">
        <v>93.96</v>
      </c>
      <c r="G1373" s="758"/>
      <c r="H1373" s="728" t="s">
        <v>68</v>
      </c>
      <c r="I1373" s="759">
        <v>231</v>
      </c>
      <c r="J1373" s="728" t="s">
        <v>2874</v>
      </c>
      <c r="K1373" s="760" t="s">
        <v>2879</v>
      </c>
      <c r="L1373" s="761" t="s">
        <v>2495</v>
      </c>
      <c r="M1373" s="762"/>
      <c r="N1373" s="2055">
        <f>'Spis treści'!$D$69/100</f>
        <v>0</v>
      </c>
      <c r="O1373" s="762">
        <v>85159080</v>
      </c>
      <c r="P1373" s="763"/>
    </row>
    <row r="1374" spans="1:16">
      <c r="A1374" s="754">
        <v>9901000006</v>
      </c>
      <c r="B1374" s="758">
        <f>VLOOKUP($A1374,'10.3. Aluminium MPac 141 kg'!$A$4:$K$200,4,FALSE)</f>
        <v>3021.75</v>
      </c>
      <c r="C1374" s="758">
        <f>VLOOKUP($A1374,'10.3. Aluminium MPac 141 kg'!$A$4:$K$200,4,FALSE)</f>
        <v>3021.75</v>
      </c>
      <c r="D1374" s="758"/>
      <c r="E1374" s="758">
        <v>3021.75</v>
      </c>
      <c r="F1374" s="758">
        <v>3021.75</v>
      </c>
      <c r="G1374" s="758"/>
      <c r="H1374" s="728" t="s">
        <v>70</v>
      </c>
      <c r="I1374" s="759">
        <v>231</v>
      </c>
      <c r="J1374" s="728" t="s">
        <v>2875</v>
      </c>
      <c r="K1374" s="760" t="s">
        <v>2879</v>
      </c>
      <c r="L1374" s="761" t="s">
        <v>2496</v>
      </c>
      <c r="M1374" s="762"/>
      <c r="N1374" s="2055">
        <f>'Spis treści'!$D$69/100</f>
        <v>0</v>
      </c>
      <c r="O1374" s="762">
        <v>84689000</v>
      </c>
      <c r="P1374" s="763"/>
    </row>
    <row r="1375" spans="1:16">
      <c r="A1375" s="754">
        <v>9901000015</v>
      </c>
      <c r="B1375" s="758">
        <f>VLOOKUP($A1375,'10.3. Aluminium MPac 141 kg'!$A$4:$K$200,4,FALSE)</f>
        <v>383.09</v>
      </c>
      <c r="C1375" s="758">
        <f>VLOOKUP($A1375,'10.3. Aluminium MPac 141 kg'!$A$4:$K$200,4,FALSE)</f>
        <v>383.09</v>
      </c>
      <c r="D1375" s="758"/>
      <c r="E1375" s="758">
        <v>383.09</v>
      </c>
      <c r="F1375" s="758">
        <v>383.09</v>
      </c>
      <c r="G1375" s="758"/>
      <c r="H1375" s="728" t="s">
        <v>3552</v>
      </c>
      <c r="I1375" s="759">
        <v>231</v>
      </c>
      <c r="J1375" s="728" t="s">
        <v>2876</v>
      </c>
      <c r="K1375" s="760">
        <v>1</v>
      </c>
      <c r="L1375" s="761" t="s">
        <v>3555</v>
      </c>
      <c r="M1375" s="762"/>
      <c r="N1375" s="2055">
        <f>'Spis treści'!$D$69/100</f>
        <v>0</v>
      </c>
      <c r="O1375" s="762">
        <v>84689000</v>
      </c>
      <c r="P1375" s="763"/>
    </row>
    <row r="1376" spans="1:16">
      <c r="A1376" s="754">
        <v>9901000020</v>
      </c>
      <c r="B1376" s="758">
        <f>VLOOKUP($A1376,'10.3. Aluminium MPac 141 kg'!$A$4:$K$200,4,FALSE)</f>
        <v>191.54</v>
      </c>
      <c r="C1376" s="758">
        <f>VLOOKUP($A1376,'10.3. Aluminium MPac 141 kg'!$A$4:$K$200,4,FALSE)</f>
        <v>191.54</v>
      </c>
      <c r="D1376" s="758"/>
      <c r="E1376" s="758">
        <v>191.54</v>
      </c>
      <c r="F1376" s="758">
        <v>191.54</v>
      </c>
      <c r="G1376" s="758"/>
      <c r="H1376" s="728" t="s">
        <v>3554</v>
      </c>
      <c r="I1376" s="759">
        <v>231</v>
      </c>
      <c r="J1376" s="728" t="s">
        <v>2875</v>
      </c>
      <c r="K1376" s="760">
        <v>1</v>
      </c>
      <c r="L1376" s="761" t="s">
        <v>3556</v>
      </c>
      <c r="M1376" s="762"/>
      <c r="N1376" s="2055">
        <f>'Spis treści'!$D$69/100</f>
        <v>0</v>
      </c>
      <c r="O1376" s="762">
        <v>84689000</v>
      </c>
      <c r="P1376" s="763"/>
    </row>
    <row r="1377" spans="1:16">
      <c r="A1377" s="754">
        <v>9901000030</v>
      </c>
      <c r="B1377" s="758">
        <f>VLOOKUP($A1377,'10.3. Aluminium MPac 141 kg'!$A$4:$K$200,4,FALSE)</f>
        <v>2287.59</v>
      </c>
      <c r="C1377" s="758">
        <f>VLOOKUP($A1377,'10.3. Aluminium MPac 141 kg'!$A$4:$K$200,4,FALSE)</f>
        <v>2287.59</v>
      </c>
      <c r="D1377" s="758"/>
      <c r="E1377" s="758">
        <v>2287.59</v>
      </c>
      <c r="F1377" s="758">
        <v>2287.59</v>
      </c>
      <c r="G1377" s="758"/>
      <c r="H1377" s="728" t="s">
        <v>940</v>
      </c>
      <c r="I1377" s="759">
        <v>231</v>
      </c>
      <c r="J1377" s="728" t="s">
        <v>2874</v>
      </c>
      <c r="K1377" s="760" t="s">
        <v>2879</v>
      </c>
      <c r="L1377" s="761" t="s">
        <v>2497</v>
      </c>
      <c r="M1377" s="762"/>
      <c r="N1377" s="2055">
        <f>'Spis treści'!$D$69/100</f>
        <v>0</v>
      </c>
      <c r="O1377" s="762">
        <v>85159080</v>
      </c>
      <c r="P1377" s="763"/>
    </row>
    <row r="1378" spans="1:16">
      <c r="A1378" s="754" t="s">
        <v>3071</v>
      </c>
      <c r="B1378" s="758">
        <f>VLOOKUP($A1378,'9. Podkładki ceramiczne'!$A$4:$M$194,11,FALSE)</f>
        <v>20.465500000000002</v>
      </c>
      <c r="C1378" s="758">
        <f>VLOOKUP($A1378,'9. Podkładki ceramiczne'!$A$4:$M$194,12,FALSE)</f>
        <v>1227.93</v>
      </c>
      <c r="D1378" s="758"/>
      <c r="E1378" s="758">
        <v>20.465500000000002</v>
      </c>
      <c r="F1378" s="758">
        <v>1227.93</v>
      </c>
      <c r="G1378" s="758"/>
      <c r="H1378" s="728" t="s">
        <v>907</v>
      </c>
      <c r="I1378" s="759">
        <v>228</v>
      </c>
      <c r="J1378" s="728" t="s">
        <v>2874</v>
      </c>
      <c r="K1378" s="760">
        <v>1</v>
      </c>
      <c r="L1378" s="761" t="s">
        <v>2498</v>
      </c>
      <c r="M1378" s="762"/>
      <c r="N1378" s="2055">
        <f>'Spis treści'!$D$69/100</f>
        <v>0</v>
      </c>
      <c r="O1378" s="762">
        <v>69032010</v>
      </c>
      <c r="P1378" s="763"/>
    </row>
    <row r="1379" spans="1:16">
      <c r="A1379" s="754" t="s">
        <v>3072</v>
      </c>
      <c r="B1379" s="758">
        <f>VLOOKUP($A1379,'9. Podkładki ceramiczne'!$A$4:$M$194,11,FALSE)</f>
        <v>21.655416666666667</v>
      </c>
      <c r="C1379" s="758">
        <f>VLOOKUP($A1379,'9. Podkładki ceramiczne'!$A$4:$M$194,12,FALSE)</f>
        <v>1559.19</v>
      </c>
      <c r="D1379" s="758"/>
      <c r="E1379" s="758">
        <v>21.655416666666667</v>
      </c>
      <c r="F1379" s="758">
        <v>1559.19</v>
      </c>
      <c r="G1379" s="758"/>
      <c r="H1379" s="728" t="s">
        <v>908</v>
      </c>
      <c r="I1379" s="759">
        <v>228</v>
      </c>
      <c r="J1379" s="728" t="s">
        <v>2874</v>
      </c>
      <c r="K1379" s="760">
        <v>1</v>
      </c>
      <c r="L1379" s="761" t="s">
        <v>2499</v>
      </c>
      <c r="M1379" s="762"/>
      <c r="N1379" s="2055">
        <f>'Spis treści'!$D$69/100</f>
        <v>0</v>
      </c>
      <c r="O1379" s="762">
        <v>69032010</v>
      </c>
      <c r="P1379" s="763"/>
    </row>
    <row r="1380" spans="1:16">
      <c r="A1380" s="754" t="s">
        <v>3073</v>
      </c>
      <c r="B1380" s="758">
        <f>VLOOKUP($A1380,'9. Podkładki ceramiczne'!$A$4:$M$194,11,FALSE)</f>
        <v>21.653392857142855</v>
      </c>
      <c r="C1380" s="758">
        <f>VLOOKUP($A1380,'9. Podkładki ceramiczne'!$A$4:$M$194,12,FALSE)</f>
        <v>1212.5899999999999</v>
      </c>
      <c r="D1380" s="758"/>
      <c r="E1380" s="758">
        <v>21.653392857142855</v>
      </c>
      <c r="F1380" s="758">
        <v>1212.5899999999999</v>
      </c>
      <c r="G1380" s="758"/>
      <c r="H1380" s="728" t="s">
        <v>909</v>
      </c>
      <c r="I1380" s="759">
        <v>228</v>
      </c>
      <c r="J1380" s="728" t="s">
        <v>2874</v>
      </c>
      <c r="K1380" s="760">
        <v>1</v>
      </c>
      <c r="L1380" s="761" t="s">
        <v>2500</v>
      </c>
      <c r="M1380" s="762"/>
      <c r="N1380" s="2055">
        <f>'Spis treści'!$D$69/100</f>
        <v>0</v>
      </c>
      <c r="O1380" s="762">
        <v>69032010</v>
      </c>
      <c r="P1380" s="763"/>
    </row>
    <row r="1381" spans="1:16">
      <c r="A1381" s="754" t="s">
        <v>3074</v>
      </c>
      <c r="B1381" s="758">
        <f>VLOOKUP($A1381,'9. Podkładki ceramiczne'!$A$4:$M$194,11,FALSE)</f>
        <v>20.465500000000002</v>
      </c>
      <c r="C1381" s="758">
        <f>VLOOKUP($A1381,'9. Podkładki ceramiczne'!$A$4:$M$194,12,FALSE)</f>
        <v>1227.93</v>
      </c>
      <c r="D1381" s="758"/>
      <c r="E1381" s="758">
        <v>20.465500000000002</v>
      </c>
      <c r="F1381" s="758">
        <v>1227.93</v>
      </c>
      <c r="G1381" s="758"/>
      <c r="H1381" s="728" t="s">
        <v>910</v>
      </c>
      <c r="I1381" s="759">
        <v>228</v>
      </c>
      <c r="J1381" s="728" t="s">
        <v>2874</v>
      </c>
      <c r="K1381" s="760">
        <v>1</v>
      </c>
      <c r="L1381" s="761" t="s">
        <v>2501</v>
      </c>
      <c r="M1381" s="762"/>
      <c r="N1381" s="2055">
        <f>'Spis treści'!$D$69/100</f>
        <v>0</v>
      </c>
      <c r="O1381" s="762">
        <v>69032010</v>
      </c>
      <c r="P1381" s="763"/>
    </row>
    <row r="1382" spans="1:16">
      <c r="A1382" s="754" t="s">
        <v>587</v>
      </c>
      <c r="B1382" s="758">
        <f>VLOOKUP($A1382,'10.1. MPac 250 kg'!$A$4:$K$202,4,FALSE)</f>
        <v>809.81</v>
      </c>
      <c r="C1382" s="758">
        <f>VLOOKUP($A1382,'10.1. MPac 250 kg'!$A$4:$K$202,4,FALSE)</f>
        <v>809.81</v>
      </c>
      <c r="D1382" s="758"/>
      <c r="E1382" s="758">
        <v>809.81</v>
      </c>
      <c r="F1382" s="758">
        <v>809.81</v>
      </c>
      <c r="G1382" s="758"/>
      <c r="H1382" s="993" t="s">
        <v>2502</v>
      </c>
      <c r="I1382" s="759">
        <v>307</v>
      </c>
      <c r="J1382" s="728" t="s">
        <v>2874</v>
      </c>
      <c r="K1382" s="760" t="s">
        <v>2879</v>
      </c>
      <c r="L1382" s="761" t="s">
        <v>2901</v>
      </c>
      <c r="M1382" s="762"/>
      <c r="N1382" s="2055">
        <f>'Spis treści'!$D$69/100</f>
        <v>0</v>
      </c>
      <c r="O1382" s="762">
        <v>84279000</v>
      </c>
      <c r="P1382" s="763"/>
    </row>
    <row r="1383" spans="1:16">
      <c r="A1383" s="754" t="s">
        <v>588</v>
      </c>
      <c r="B1383" s="758">
        <f>VLOOKUP($A1383,'10.1. MPac 250 kg'!$A$4:$K$202,4,FALSE)</f>
        <v>179.77</v>
      </c>
      <c r="C1383" s="758">
        <f>VLOOKUP($A1383,'10.1. MPac 250 kg'!$A$4:$K$202,4,FALSE)</f>
        <v>179.77</v>
      </c>
      <c r="D1383" s="758"/>
      <c r="E1383" s="758">
        <v>179.77</v>
      </c>
      <c r="F1383" s="758">
        <v>179.77</v>
      </c>
      <c r="G1383" s="758"/>
      <c r="H1383" s="728" t="s">
        <v>67</v>
      </c>
      <c r="I1383" s="759">
        <v>231</v>
      </c>
      <c r="J1383" s="728" t="s">
        <v>2874</v>
      </c>
      <c r="K1383" s="760" t="s">
        <v>2879</v>
      </c>
      <c r="L1383" s="761" t="s">
        <v>2902</v>
      </c>
      <c r="M1383" s="762"/>
      <c r="N1383" s="2055">
        <f>'Spis treści'!$D$69/100</f>
        <v>0</v>
      </c>
      <c r="O1383" s="762">
        <v>85159080</v>
      </c>
      <c r="P1383" s="763"/>
    </row>
    <row r="1384" spans="1:16">
      <c r="A1384" s="754" t="s">
        <v>589</v>
      </c>
      <c r="B1384" s="758">
        <f>VLOOKUP($A1384,'10.1. MPac 250 kg'!$A$4:$K$202,4,FALSE)</f>
        <v>667.14</v>
      </c>
      <c r="C1384" s="758">
        <f>VLOOKUP($A1384,'10.1. MPac 250 kg'!$A$4:$K$202,4,FALSE)</f>
        <v>667.14</v>
      </c>
      <c r="D1384" s="758"/>
      <c r="E1384" s="758">
        <v>667.14</v>
      </c>
      <c r="F1384" s="758">
        <v>667.14</v>
      </c>
      <c r="G1384" s="758"/>
      <c r="H1384" s="728" t="s">
        <v>1003</v>
      </c>
      <c r="I1384" s="759">
        <v>231</v>
      </c>
      <c r="J1384" s="728" t="s">
        <v>2874</v>
      </c>
      <c r="K1384" s="760" t="s">
        <v>2879</v>
      </c>
      <c r="L1384" s="761" t="s">
        <v>2903</v>
      </c>
      <c r="M1384" s="762"/>
      <c r="N1384" s="2055">
        <f>'Spis treści'!$D$69/100</f>
        <v>0</v>
      </c>
      <c r="O1384" s="762">
        <v>85159080</v>
      </c>
      <c r="P1384" s="763"/>
    </row>
    <row r="1385" spans="1:16">
      <c r="A1385" s="754" t="s">
        <v>590</v>
      </c>
      <c r="B1385" s="758">
        <f>VLOOKUP($A1385,'10.1. MPac 250 kg'!$A$4:$K$202,4,FALSE)</f>
        <v>750.68</v>
      </c>
      <c r="C1385" s="758">
        <f>VLOOKUP($A1385,'10.1. MPac 250 kg'!$A$4:$K$202,4,FALSE)</f>
        <v>750.68</v>
      </c>
      <c r="D1385" s="758"/>
      <c r="E1385" s="758">
        <v>750.68</v>
      </c>
      <c r="F1385" s="758">
        <v>750.68</v>
      </c>
      <c r="G1385" s="758"/>
      <c r="H1385" s="728" t="s">
        <v>1003</v>
      </c>
      <c r="I1385" s="759">
        <v>231</v>
      </c>
      <c r="J1385" s="728" t="s">
        <v>2874</v>
      </c>
      <c r="K1385" s="760" t="s">
        <v>2879</v>
      </c>
      <c r="L1385" s="761" t="s">
        <v>2904</v>
      </c>
      <c r="M1385" s="762"/>
      <c r="N1385" s="2055">
        <f>'Spis treści'!$D$69/100</f>
        <v>0</v>
      </c>
      <c r="O1385" s="762">
        <v>85159080</v>
      </c>
      <c r="P1385" s="763"/>
    </row>
    <row r="1386" spans="1:16">
      <c r="A1386" s="754" t="s">
        <v>591</v>
      </c>
      <c r="B1386" s="758">
        <f>VLOOKUP($A1386,'10.1. MPac 250 kg'!$A$4:$K$202,4,FALSE)</f>
        <v>868.94</v>
      </c>
      <c r="C1386" s="758">
        <f>VLOOKUP($A1386,'10.1. MPac 250 kg'!$A$4:$K$202,4,FALSE)</f>
        <v>868.94</v>
      </c>
      <c r="D1386" s="758"/>
      <c r="E1386" s="758">
        <v>868.94</v>
      </c>
      <c r="F1386" s="758">
        <v>868.94</v>
      </c>
      <c r="G1386" s="758"/>
      <c r="H1386" s="728" t="s">
        <v>1003</v>
      </c>
      <c r="I1386" s="759">
        <v>231</v>
      </c>
      <c r="J1386" s="728" t="s">
        <v>2874</v>
      </c>
      <c r="K1386" s="760" t="s">
        <v>2879</v>
      </c>
      <c r="L1386" s="761" t="s">
        <v>2905</v>
      </c>
      <c r="M1386" s="762"/>
      <c r="N1386" s="2055">
        <f>'Spis treści'!$D$69/100</f>
        <v>0</v>
      </c>
      <c r="O1386" s="762">
        <v>85159080</v>
      </c>
      <c r="P1386" s="763"/>
    </row>
    <row r="1387" spans="1:16">
      <c r="A1387" s="754" t="s">
        <v>592</v>
      </c>
      <c r="B1387" s="758">
        <f>VLOOKUP($A1387,'10.1. MPac 250 kg'!$A$4:$K$202,4,FALSE)</f>
        <v>1155.58</v>
      </c>
      <c r="C1387" s="758">
        <f>VLOOKUP($A1387,'10.1. MPac 250 kg'!$A$4:$K$202,4,FALSE)</f>
        <v>1155.58</v>
      </c>
      <c r="D1387" s="758"/>
      <c r="E1387" s="758">
        <v>1155.58</v>
      </c>
      <c r="F1387" s="758">
        <v>1155.58</v>
      </c>
      <c r="G1387" s="758"/>
      <c r="H1387" s="728" t="s">
        <v>1003</v>
      </c>
      <c r="I1387" s="759">
        <v>231</v>
      </c>
      <c r="J1387" s="728" t="s">
        <v>2874</v>
      </c>
      <c r="K1387" s="760" t="s">
        <v>2879</v>
      </c>
      <c r="L1387" s="761" t="s">
        <v>2906</v>
      </c>
      <c r="M1387" s="762"/>
      <c r="N1387" s="2055">
        <f>'Spis treści'!$D$69/100</f>
        <v>0</v>
      </c>
      <c r="O1387" s="762">
        <v>85159080</v>
      </c>
      <c r="P1387" s="763"/>
    </row>
    <row r="1388" spans="1:16">
      <c r="A1388" s="754" t="s">
        <v>593</v>
      </c>
      <c r="B1388" s="758">
        <f>VLOOKUP($A1388,'10.1. MPac 250 kg'!$A$4:$K$202,4,FALSE)</f>
        <v>1700.59</v>
      </c>
      <c r="C1388" s="758">
        <f>VLOOKUP($A1388,'10.1. MPac 250 kg'!$A$4:$K$202,4,FALSE)</f>
        <v>1700.59</v>
      </c>
      <c r="D1388" s="758"/>
      <c r="E1388" s="758">
        <v>1700.59</v>
      </c>
      <c r="F1388" s="758">
        <v>1700.59</v>
      </c>
      <c r="G1388" s="758"/>
      <c r="H1388" s="728" t="s">
        <v>1003</v>
      </c>
      <c r="I1388" s="759">
        <v>231</v>
      </c>
      <c r="J1388" s="728" t="s">
        <v>2874</v>
      </c>
      <c r="K1388" s="760" t="s">
        <v>2879</v>
      </c>
      <c r="L1388" s="761" t="s">
        <v>2907</v>
      </c>
      <c r="M1388" s="762"/>
      <c r="N1388" s="2055">
        <f>'Spis treści'!$D$69/100</f>
        <v>0</v>
      </c>
      <c r="O1388" s="762">
        <v>85159080</v>
      </c>
      <c r="P1388" s="763"/>
    </row>
    <row r="1389" spans="1:16">
      <c r="A1389" s="754" t="s">
        <v>3525</v>
      </c>
      <c r="B1389" s="758">
        <f>VLOOKUP($A1389,'10.1. MPac 250 kg'!$A$4:$K$202,4,FALSE)</f>
        <v>318.77999999999997</v>
      </c>
      <c r="C1389" s="758">
        <f>VLOOKUP($A1389,'10.1. MPac 250 kg'!$A$4:$K$202,4,FALSE)</f>
        <v>318.77999999999997</v>
      </c>
      <c r="D1389" s="758"/>
      <c r="E1389" s="758">
        <v>318.77999999999997</v>
      </c>
      <c r="F1389" s="758">
        <v>318.77999999999997</v>
      </c>
      <c r="G1389" s="758"/>
      <c r="H1389" s="728" t="s">
        <v>1003</v>
      </c>
      <c r="I1389" s="759">
        <v>231</v>
      </c>
      <c r="J1389" s="728" t="s">
        <v>2874</v>
      </c>
      <c r="K1389" s="760">
        <v>1</v>
      </c>
      <c r="L1389" s="761" t="s">
        <v>3535</v>
      </c>
      <c r="M1389" s="762"/>
      <c r="N1389" s="2055">
        <f>'Spis treści'!$D$69/100</f>
        <v>0</v>
      </c>
      <c r="O1389" s="762">
        <v>85159080</v>
      </c>
      <c r="P1389" s="763"/>
    </row>
    <row r="1390" spans="1:16">
      <c r="A1390" s="754" t="s">
        <v>3526</v>
      </c>
      <c r="B1390" s="758">
        <f>VLOOKUP($A1390,'10.1. MPac 250 kg'!$A$4:$K$202,4,FALSE)</f>
        <v>960.22</v>
      </c>
      <c r="C1390" s="758">
        <f>VLOOKUP($A1390,'10.1. MPac 250 kg'!$A$4:$K$202,4,FALSE)</f>
        <v>960.22</v>
      </c>
      <c r="D1390" s="758"/>
      <c r="E1390" s="758">
        <v>960.22</v>
      </c>
      <c r="F1390" s="758">
        <v>960.22</v>
      </c>
      <c r="G1390" s="758"/>
      <c r="H1390" s="728" t="s">
        <v>1003</v>
      </c>
      <c r="I1390" s="759">
        <v>231</v>
      </c>
      <c r="J1390" s="728" t="s">
        <v>2874</v>
      </c>
      <c r="K1390" s="760">
        <v>1</v>
      </c>
      <c r="L1390" s="761" t="s">
        <v>3536</v>
      </c>
      <c r="M1390" s="762"/>
      <c r="N1390" s="2055">
        <f>'Spis treści'!$D$69/100</f>
        <v>0</v>
      </c>
      <c r="O1390" s="762">
        <v>85159080</v>
      </c>
      <c r="P1390" s="763"/>
    </row>
    <row r="1391" spans="1:16">
      <c r="A1391" s="754" t="s">
        <v>3527</v>
      </c>
      <c r="B1391" s="758">
        <f>VLOOKUP($A1391,'10.1. MPac 250 kg'!$A$4:$K$202,4,FALSE)</f>
        <v>926.78</v>
      </c>
      <c r="C1391" s="758">
        <f>VLOOKUP($A1391,'10.1. MPac 250 kg'!$A$4:$K$202,4,FALSE)</f>
        <v>926.78</v>
      </c>
      <c r="D1391" s="758"/>
      <c r="E1391" s="758">
        <v>926.78</v>
      </c>
      <c r="F1391" s="758">
        <v>926.78</v>
      </c>
      <c r="G1391" s="758"/>
      <c r="H1391" s="728" t="s">
        <v>1003</v>
      </c>
      <c r="I1391" s="759">
        <v>231</v>
      </c>
      <c r="J1391" s="728" t="s">
        <v>2874</v>
      </c>
      <c r="K1391" s="760">
        <v>1</v>
      </c>
      <c r="L1391" s="761" t="s">
        <v>3537</v>
      </c>
      <c r="M1391" s="762"/>
      <c r="N1391" s="2055">
        <f>'Spis treści'!$D$69/100</f>
        <v>0</v>
      </c>
      <c r="O1391" s="762">
        <v>85159080</v>
      </c>
      <c r="P1391" s="763"/>
    </row>
    <row r="1392" spans="1:16">
      <c r="A1392" s="754" t="s">
        <v>3528</v>
      </c>
      <c r="B1392" s="758">
        <f>VLOOKUP($A1392,'10.1. MPac 250 kg'!$A$4:$K$202,4,FALSE)</f>
        <v>772.53</v>
      </c>
      <c r="C1392" s="758">
        <f>VLOOKUP($A1392,'10.1. MPac 250 kg'!$A$4:$K$202,4,FALSE)</f>
        <v>772.53</v>
      </c>
      <c r="D1392" s="758"/>
      <c r="E1392" s="758">
        <v>772.53</v>
      </c>
      <c r="F1392" s="758">
        <v>772.53</v>
      </c>
      <c r="G1392" s="758"/>
      <c r="H1392" s="728" t="s">
        <v>1003</v>
      </c>
      <c r="I1392" s="759">
        <v>231</v>
      </c>
      <c r="J1392" s="728" t="s">
        <v>2874</v>
      </c>
      <c r="K1392" s="760">
        <v>1</v>
      </c>
      <c r="L1392" s="761" t="s">
        <v>3538</v>
      </c>
      <c r="M1392" s="762"/>
      <c r="N1392" s="2055">
        <f>'Spis treści'!$D$69/100</f>
        <v>0</v>
      </c>
      <c r="O1392" s="762">
        <v>85159080</v>
      </c>
      <c r="P1392" s="763"/>
    </row>
    <row r="1393" spans="1:16">
      <c r="A1393" s="754" t="s">
        <v>3529</v>
      </c>
      <c r="B1393" s="758">
        <f>VLOOKUP($A1393,'10.1. MPac 250 kg'!$A$4:$K$202,4,FALSE)</f>
        <v>965.34</v>
      </c>
      <c r="C1393" s="758">
        <f>VLOOKUP($A1393,'10.1. MPac 250 kg'!$A$4:$K$202,4,FALSE)</f>
        <v>965.34</v>
      </c>
      <c r="D1393" s="758"/>
      <c r="E1393" s="758">
        <v>965.34</v>
      </c>
      <c r="F1393" s="758">
        <v>965.34</v>
      </c>
      <c r="G1393" s="758"/>
      <c r="H1393" s="728" t="s">
        <v>1003</v>
      </c>
      <c r="I1393" s="759">
        <v>231</v>
      </c>
      <c r="J1393" s="728" t="s">
        <v>2874</v>
      </c>
      <c r="K1393" s="760">
        <v>1</v>
      </c>
      <c r="L1393" s="761" t="s">
        <v>3539</v>
      </c>
      <c r="M1393" s="762"/>
      <c r="N1393" s="2055">
        <f>'Spis treści'!$D$69/100</f>
        <v>0</v>
      </c>
      <c r="O1393" s="762">
        <v>85159080</v>
      </c>
      <c r="P1393" s="763"/>
    </row>
    <row r="1394" spans="1:16">
      <c r="A1394" s="754" t="s">
        <v>594</v>
      </c>
      <c r="B1394" s="758">
        <f>VLOOKUP($A1394,'10.1. MPac 250 kg'!$A$4:$K$202,4,FALSE)</f>
        <v>172.9</v>
      </c>
      <c r="C1394" s="758">
        <f>VLOOKUP($A1394,'10.1. MPac 250 kg'!$A$4:$K$202,4,FALSE)</f>
        <v>172.9</v>
      </c>
      <c r="D1394" s="758"/>
      <c r="E1394" s="758">
        <v>172.9</v>
      </c>
      <c r="F1394" s="758">
        <v>172.9</v>
      </c>
      <c r="G1394" s="758"/>
      <c r="H1394" s="728" t="s">
        <v>65</v>
      </c>
      <c r="I1394" s="759">
        <v>231</v>
      </c>
      <c r="J1394" s="728" t="s">
        <v>2874</v>
      </c>
      <c r="K1394" s="760" t="s">
        <v>2879</v>
      </c>
      <c r="L1394" s="761" t="s">
        <v>2915</v>
      </c>
      <c r="M1394" s="762"/>
      <c r="N1394" s="2055">
        <f>'Spis treści'!$D$69/100</f>
        <v>0</v>
      </c>
      <c r="O1394" s="762">
        <v>85159080</v>
      </c>
      <c r="P1394" s="763"/>
    </row>
    <row r="1395" spans="1:16">
      <c r="A1395" s="754" t="s">
        <v>595</v>
      </c>
      <c r="B1395" s="758">
        <f>VLOOKUP($A1395,'10.2. MPac 475 kg'!$A$4:$K$200,4,FALSE)</f>
        <v>63.89</v>
      </c>
      <c r="C1395" s="758">
        <f>VLOOKUP($A1395,'10.2. MPac 475 kg'!$A$4:$K$200,4,FALSE)</f>
        <v>63.89</v>
      </c>
      <c r="D1395" s="758"/>
      <c r="E1395" s="758">
        <v>63.89</v>
      </c>
      <c r="F1395" s="758">
        <v>63.89</v>
      </c>
      <c r="G1395" s="758"/>
      <c r="H1395" s="728" t="s">
        <v>68</v>
      </c>
      <c r="I1395" s="759">
        <v>231</v>
      </c>
      <c r="J1395" s="728" t="s">
        <v>2874</v>
      </c>
      <c r="K1395" s="760" t="s">
        <v>2879</v>
      </c>
      <c r="L1395" s="761" t="s">
        <v>2908</v>
      </c>
      <c r="M1395" s="762"/>
      <c r="N1395" s="2055">
        <f>'Spis treści'!$D$69/100</f>
        <v>0</v>
      </c>
      <c r="O1395" s="762">
        <v>85159080</v>
      </c>
      <c r="P1395" s="763"/>
    </row>
    <row r="1396" spans="1:16">
      <c r="A1396" s="754" t="s">
        <v>560</v>
      </c>
      <c r="B1396" s="758">
        <f>VLOOKUP($A1396,'10.2. MPac 475 kg'!$A$4:$K$200,4,FALSE)</f>
        <v>793.72</v>
      </c>
      <c r="C1396" s="758">
        <f>VLOOKUP($A1396,'10.2. MPac 475 kg'!$A$4:$K$200,4,FALSE)</f>
        <v>793.72</v>
      </c>
      <c r="D1396" s="758"/>
      <c r="E1396" s="758">
        <v>793.72</v>
      </c>
      <c r="F1396" s="758">
        <v>793.72</v>
      </c>
      <c r="G1396" s="758"/>
      <c r="H1396" s="728" t="s">
        <v>2503</v>
      </c>
      <c r="I1396" s="759">
        <v>231</v>
      </c>
      <c r="J1396" s="728" t="s">
        <v>2874</v>
      </c>
      <c r="K1396" s="760" t="s">
        <v>2879</v>
      </c>
      <c r="L1396" s="761" t="s">
        <v>2914</v>
      </c>
      <c r="M1396" s="762"/>
      <c r="N1396" s="2055">
        <f>'Spis treści'!$D$69/100</f>
        <v>0</v>
      </c>
      <c r="O1396" s="762">
        <v>73129000</v>
      </c>
      <c r="P1396" s="763"/>
    </row>
    <row r="1397" spans="1:16">
      <c r="A1397" s="754" t="s">
        <v>4561</v>
      </c>
      <c r="B1397" s="758">
        <f>VLOOKUP($A1397,'10.1. MPac 250 kg'!$A$4:$K$202,4,FALSE)</f>
        <v>481.71</v>
      </c>
      <c r="C1397" s="758">
        <f>VLOOKUP($A1397,'10.1. MPac 250 kg'!$A$4:$K$202,4,FALSE)</f>
        <v>481.71</v>
      </c>
      <c r="D1397" s="758"/>
      <c r="E1397" s="758">
        <v>481.71</v>
      </c>
      <c r="F1397" s="758">
        <v>481.71</v>
      </c>
      <c r="G1397" s="758"/>
      <c r="H1397" s="728" t="s">
        <v>4564</v>
      </c>
      <c r="I1397" s="759">
        <v>231</v>
      </c>
      <c r="J1397" s="728" t="s">
        <v>2874</v>
      </c>
      <c r="K1397" s="760">
        <v>1</v>
      </c>
      <c r="L1397" s="761"/>
      <c r="M1397" s="762"/>
      <c r="N1397" s="2055">
        <f>'Spis treści'!$D$69/100</f>
        <v>0</v>
      </c>
      <c r="O1397" s="762">
        <v>85159080</v>
      </c>
      <c r="P1397" s="763"/>
    </row>
    <row r="1398" spans="1:16">
      <c r="A1398" s="754" t="s">
        <v>559</v>
      </c>
      <c r="B1398" s="758">
        <f>VLOOKUP($A1398,'10.1. MPac 250 kg'!$A$4:$K$202,4,FALSE)</f>
        <v>327.78</v>
      </c>
      <c r="C1398" s="758">
        <f>VLOOKUP($A1398,'10.1. MPac 250 kg'!$A$4:$K$202,4,FALSE)</f>
        <v>327.78</v>
      </c>
      <c r="D1398" s="758"/>
      <c r="E1398" s="758">
        <v>327.78</v>
      </c>
      <c r="F1398" s="758">
        <v>327.78</v>
      </c>
      <c r="G1398" s="758"/>
      <c r="H1398" s="728" t="s">
        <v>66</v>
      </c>
      <c r="I1398" s="759">
        <v>231</v>
      </c>
      <c r="J1398" s="728" t="s">
        <v>2874</v>
      </c>
      <c r="K1398" s="760" t="s">
        <v>2879</v>
      </c>
      <c r="L1398" s="761" t="s">
        <v>2909</v>
      </c>
      <c r="M1398" s="762"/>
      <c r="N1398" s="2055">
        <f>'Spis treści'!$D$69/100</f>
        <v>0</v>
      </c>
      <c r="O1398" s="762">
        <v>39235090</v>
      </c>
      <c r="P1398" s="763"/>
    </row>
    <row r="1399" spans="1:16">
      <c r="A1399" s="754" t="s">
        <v>596</v>
      </c>
      <c r="B1399" s="758">
        <f>VLOOKUP($A1399,'10.1. MPac 250 kg'!$A$4:$K$202,4,FALSE)</f>
        <v>771.11</v>
      </c>
      <c r="C1399" s="758">
        <f>VLOOKUP($A1399,'10.1. MPac 250 kg'!$A$4:$K$202,4,FALSE)</f>
        <v>771.11</v>
      </c>
      <c r="D1399" s="758"/>
      <c r="E1399" s="758">
        <v>771.11</v>
      </c>
      <c r="F1399" s="758">
        <v>771.11</v>
      </c>
      <c r="G1399" s="758"/>
      <c r="H1399" s="728" t="s">
        <v>2504</v>
      </c>
      <c r="I1399" s="759">
        <v>231</v>
      </c>
      <c r="J1399" s="728" t="s">
        <v>2874</v>
      </c>
      <c r="K1399" s="760" t="s">
        <v>2879</v>
      </c>
      <c r="L1399" s="761" t="s">
        <v>2913</v>
      </c>
      <c r="M1399" s="762"/>
      <c r="N1399" s="2055">
        <f>'Spis treści'!$D$69/100</f>
        <v>0</v>
      </c>
      <c r="O1399" s="762">
        <v>73129000</v>
      </c>
      <c r="P1399" s="763"/>
    </row>
    <row r="1400" spans="1:16">
      <c r="A1400" s="754" t="s">
        <v>1002</v>
      </c>
      <c r="B1400" s="758">
        <f>VLOOKUP($A1400,'10.1. MPac 250 kg'!$A$4:$K$202,4,FALSE)</f>
        <v>5525.51</v>
      </c>
      <c r="C1400" s="758">
        <f>VLOOKUP($A1400,'10.1. MPac 250 kg'!$A$4:$K$202,4,FALSE)</f>
        <v>5525.51</v>
      </c>
      <c r="D1400" s="758"/>
      <c r="E1400" s="758">
        <v>5525.51</v>
      </c>
      <c r="F1400" s="758">
        <v>5525.51</v>
      </c>
      <c r="G1400" s="758"/>
      <c r="H1400" s="728" t="s">
        <v>1004</v>
      </c>
      <c r="I1400" s="759">
        <v>231</v>
      </c>
      <c r="J1400" s="728" t="s">
        <v>2874</v>
      </c>
      <c r="K1400" s="760" t="s">
        <v>2879</v>
      </c>
      <c r="L1400" s="761" t="s">
        <v>2910</v>
      </c>
      <c r="M1400" s="762"/>
      <c r="N1400" s="2055">
        <f>'Spis treści'!$D$69/100</f>
        <v>0</v>
      </c>
      <c r="O1400" s="762">
        <v>85159080</v>
      </c>
      <c r="P1400" s="763"/>
    </row>
    <row r="1401" spans="1:16">
      <c r="A1401" s="754" t="s">
        <v>561</v>
      </c>
      <c r="B1401" s="758">
        <f>VLOOKUP($A1401,'10.2. MPac 475 kg'!$A$4:$K$200,4,FALSE)</f>
        <v>789.24</v>
      </c>
      <c r="C1401" s="758">
        <f>VLOOKUP($A1401,'10.2. MPac 475 kg'!$A$4:$K$200,4,FALSE)</f>
        <v>789.24</v>
      </c>
      <c r="D1401" s="758"/>
      <c r="E1401" s="758">
        <v>789.24</v>
      </c>
      <c r="F1401" s="758">
        <v>789.24</v>
      </c>
      <c r="G1401" s="758"/>
      <c r="H1401" s="993" t="s">
        <v>2505</v>
      </c>
      <c r="I1401" s="759">
        <v>307</v>
      </c>
      <c r="J1401" s="728" t="s">
        <v>2874</v>
      </c>
      <c r="K1401" s="760" t="s">
        <v>2879</v>
      </c>
      <c r="L1401" s="761" t="s">
        <v>2912</v>
      </c>
      <c r="M1401" s="762"/>
      <c r="N1401" s="2055">
        <f>'Spis treści'!$D$69/100</f>
        <v>0</v>
      </c>
      <c r="O1401" s="762">
        <v>84279000</v>
      </c>
      <c r="P1401" s="763"/>
    </row>
    <row r="1402" spans="1:16">
      <c r="A1402" s="754" t="s">
        <v>562</v>
      </c>
      <c r="B1402" s="758">
        <f>VLOOKUP($A1402,'10.2. MPac 475 kg'!$A$4:$K$200,4,FALSE)</f>
        <v>596.42999999999995</v>
      </c>
      <c r="C1402" s="758">
        <f>VLOOKUP($A1402,'10.2. MPac 475 kg'!$A$4:$K$200,4,FALSE)</f>
        <v>596.42999999999995</v>
      </c>
      <c r="D1402" s="758"/>
      <c r="E1402" s="758">
        <v>596.42999999999995</v>
      </c>
      <c r="F1402" s="758">
        <v>596.42999999999995</v>
      </c>
      <c r="G1402" s="758"/>
      <c r="H1402" s="728" t="s">
        <v>4565</v>
      </c>
      <c r="I1402" s="759">
        <v>231</v>
      </c>
      <c r="J1402" s="728" t="s">
        <v>2874</v>
      </c>
      <c r="K1402" s="760" t="s">
        <v>2879</v>
      </c>
      <c r="L1402" s="761" t="s">
        <v>2911</v>
      </c>
      <c r="M1402" s="762"/>
      <c r="N1402" s="2055">
        <f>'Spis treści'!$D$69/100</f>
        <v>0</v>
      </c>
      <c r="O1402" s="762">
        <v>39235090</v>
      </c>
      <c r="P1402" s="763"/>
    </row>
  </sheetData>
  <autoFilter ref="J1:J1402" xr:uid="{00000000-0001-0000-2200-000000000000}"/>
  <phoneticPr fontId="46" type="noConversion"/>
  <pageMargins left="0.75" right="0.75" top="1" bottom="1" header="0.5" footer="0.5"/>
  <pageSetup paperSize="9" orientation="portrait" r:id="rId1"/>
  <headerFooter alignWithMargins="0"/>
  <ignoredErrors>
    <ignoredError sqref="K1403:K1404 L1398:L1402 L1372:L1374 L1394:L1396 L1353:L1356 L1357:L1369 L1375:L1388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25"/>
  <sheetViews>
    <sheetView workbookViewId="0">
      <selection activeCell="I3" sqref="I3"/>
    </sheetView>
  </sheetViews>
  <sheetFormatPr defaultRowHeight="12.5"/>
  <cols>
    <col min="1" max="1" width="26.81640625" customWidth="1"/>
    <col min="2" max="3" width="17.6328125" customWidth="1"/>
  </cols>
  <sheetData>
    <row r="1" spans="1:3" ht="13" thickBot="1"/>
    <row r="2" spans="1:3" s="95" customFormat="1" ht="25" customHeight="1">
      <c r="A2" s="856" t="s">
        <v>3285</v>
      </c>
      <c r="B2" s="857" t="s">
        <v>4101</v>
      </c>
      <c r="C2" s="858"/>
    </row>
    <row r="3" spans="1:3" ht="46.5">
      <c r="A3" s="861"/>
      <c r="B3" s="859" t="s">
        <v>4105</v>
      </c>
      <c r="C3" s="860" t="s">
        <v>4104</v>
      </c>
    </row>
    <row r="4" spans="1:3" s="852" customFormat="1" ht="20" customHeight="1">
      <c r="A4" s="854" t="s">
        <v>158</v>
      </c>
      <c r="B4" s="1366">
        <v>430</v>
      </c>
      <c r="C4" s="1367">
        <v>620</v>
      </c>
    </row>
    <row r="5" spans="1:3" s="852" customFormat="1" ht="20" customHeight="1">
      <c r="A5" s="854" t="s">
        <v>4102</v>
      </c>
      <c r="B5" s="1366">
        <v>430</v>
      </c>
      <c r="C5" s="1367">
        <v>580</v>
      </c>
    </row>
    <row r="6" spans="1:3" s="852" customFormat="1" ht="20" customHeight="1">
      <c r="A6" s="854" t="s">
        <v>5114</v>
      </c>
      <c r="B6" s="1366">
        <v>430</v>
      </c>
      <c r="C6" s="1367">
        <v>580</v>
      </c>
    </row>
    <row r="7" spans="1:3" s="852" customFormat="1" ht="20" customHeight="1">
      <c r="A7" s="854" t="s">
        <v>3558</v>
      </c>
      <c r="B7" s="1366">
        <v>530</v>
      </c>
      <c r="C7" s="1367">
        <v>670</v>
      </c>
    </row>
    <row r="8" spans="1:3" s="852" customFormat="1" ht="20" customHeight="1" thickBot="1">
      <c r="A8" s="855" t="s">
        <v>4103</v>
      </c>
      <c r="B8" s="1368">
        <v>530</v>
      </c>
      <c r="C8" s="1369">
        <v>650</v>
      </c>
    </row>
    <row r="9" spans="1:3" ht="15.5">
      <c r="A9" s="862" t="s">
        <v>400</v>
      </c>
    </row>
    <row r="10" spans="1:3" ht="14">
      <c r="A10" s="867" t="s">
        <v>4109</v>
      </c>
    </row>
    <row r="11" spans="1:3" s="853" customFormat="1" ht="14">
      <c r="A11" s="863" t="s">
        <v>4106</v>
      </c>
    </row>
    <row r="12" spans="1:3" s="853" customFormat="1" ht="14">
      <c r="A12" s="853" t="s">
        <v>4107</v>
      </c>
    </row>
    <row r="13" spans="1:3" s="853" customFormat="1" ht="14"/>
    <row r="14" spans="1:3" ht="14">
      <c r="A14" s="863" t="s">
        <v>4112</v>
      </c>
    </row>
    <row r="15" spans="1:3" ht="14">
      <c r="A15" s="863" t="s">
        <v>4115</v>
      </c>
    </row>
    <row r="16" spans="1:3" ht="14">
      <c r="A16" s="863"/>
    </row>
    <row r="17" spans="1:1" ht="14">
      <c r="A17" s="863" t="s">
        <v>4114</v>
      </c>
    </row>
    <row r="18" spans="1:1" ht="14">
      <c r="A18" s="863" t="s">
        <v>4108</v>
      </c>
    </row>
    <row r="20" spans="1:1" ht="14">
      <c r="A20" s="863" t="s">
        <v>4110</v>
      </c>
    </row>
    <row r="22" spans="1:1" s="853" customFormat="1" ht="14">
      <c r="A22" s="853" t="s">
        <v>4113</v>
      </c>
    </row>
    <row r="23" spans="1:1" ht="14">
      <c r="A23" s="853" t="s">
        <v>4111</v>
      </c>
    </row>
    <row r="25" spans="1:1" ht="14">
      <c r="A25" s="972" t="s">
        <v>4470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68"/>
  <sheetViews>
    <sheetView workbookViewId="0"/>
  </sheetViews>
  <sheetFormatPr defaultRowHeight="12.5"/>
  <cols>
    <col min="1" max="1" width="20.1796875" customWidth="1"/>
    <col min="2" max="2" width="39.54296875" customWidth="1"/>
  </cols>
  <sheetData>
    <row r="1" spans="1:2" ht="14">
      <c r="A1" s="609" t="s">
        <v>2925</v>
      </c>
      <c r="B1" s="612" t="s">
        <v>2924</v>
      </c>
    </row>
    <row r="2" spans="1:2">
      <c r="A2" s="610" t="s">
        <v>197</v>
      </c>
      <c r="B2" s="614" t="s">
        <v>794</v>
      </c>
    </row>
    <row r="3" spans="1:2">
      <c r="A3" s="610" t="s">
        <v>207</v>
      </c>
      <c r="B3" s="613" t="s">
        <v>800</v>
      </c>
    </row>
    <row r="4" spans="1:2">
      <c r="A4" s="610" t="s">
        <v>2965</v>
      </c>
      <c r="B4" s="613" t="s">
        <v>2968</v>
      </c>
    </row>
    <row r="5" spans="1:2">
      <c r="A5" s="610" t="s">
        <v>2966</v>
      </c>
      <c r="B5" s="613" t="s">
        <v>2969</v>
      </c>
    </row>
    <row r="6" spans="1:2">
      <c r="A6" s="610" t="s">
        <v>2967</v>
      </c>
      <c r="B6" s="613" t="s">
        <v>430</v>
      </c>
    </row>
    <row r="7" spans="1:2">
      <c r="A7" s="2379" t="s">
        <v>198</v>
      </c>
      <c r="B7" s="907" t="s">
        <v>1261</v>
      </c>
    </row>
    <row r="8" spans="1:2">
      <c r="A8" s="610" t="s">
        <v>199</v>
      </c>
      <c r="B8" s="614" t="s">
        <v>794</v>
      </c>
    </row>
    <row r="9" spans="1:2">
      <c r="A9" s="610" t="s">
        <v>2917</v>
      </c>
      <c r="B9" s="613" t="s">
        <v>3156</v>
      </c>
    </row>
    <row r="10" spans="1:2">
      <c r="A10" s="2379" t="s">
        <v>208</v>
      </c>
      <c r="B10" s="613" t="s">
        <v>431</v>
      </c>
    </row>
    <row r="11" spans="1:2">
      <c r="A11" s="610" t="s">
        <v>2921</v>
      </c>
      <c r="B11" s="613" t="s">
        <v>434</v>
      </c>
    </row>
    <row r="12" spans="1:2">
      <c r="A12" s="610" t="s">
        <v>2920</v>
      </c>
      <c r="B12" s="613" t="s">
        <v>435</v>
      </c>
    </row>
    <row r="13" spans="1:2">
      <c r="A13" s="610" t="s">
        <v>2962</v>
      </c>
      <c r="B13" s="613" t="s">
        <v>429</v>
      </c>
    </row>
    <row r="14" spans="1:2">
      <c r="A14" s="610" t="s">
        <v>2963</v>
      </c>
      <c r="B14" s="613" t="s">
        <v>429</v>
      </c>
    </row>
    <row r="15" spans="1:2">
      <c r="A15" s="610" t="s">
        <v>2964</v>
      </c>
      <c r="B15" s="613" t="s">
        <v>429</v>
      </c>
    </row>
    <row r="16" spans="1:2">
      <c r="A16" s="627" t="s">
        <v>3281</v>
      </c>
      <c r="B16" s="628" t="s">
        <v>3282</v>
      </c>
    </row>
    <row r="17" spans="1:2">
      <c r="A17" s="610" t="s">
        <v>215</v>
      </c>
      <c r="B17" s="613" t="s">
        <v>452</v>
      </c>
    </row>
    <row r="18" spans="1:2">
      <c r="A18" s="2379" t="s">
        <v>214</v>
      </c>
      <c r="B18" s="907" t="s">
        <v>442</v>
      </c>
    </row>
    <row r="19" spans="1:2">
      <c r="A19" s="2379" t="s">
        <v>213</v>
      </c>
      <c r="B19" s="907" t="s">
        <v>441</v>
      </c>
    </row>
    <row r="20" spans="1:2">
      <c r="A20" s="610" t="s">
        <v>216</v>
      </c>
      <c r="B20" s="613" t="s">
        <v>451</v>
      </c>
    </row>
    <row r="21" spans="1:2">
      <c r="A21" s="627" t="s">
        <v>2940</v>
      </c>
      <c r="B21" s="628" t="s">
        <v>432</v>
      </c>
    </row>
    <row r="22" spans="1:2">
      <c r="A22" s="610" t="s">
        <v>272</v>
      </c>
      <c r="B22" s="613" t="s">
        <v>3405</v>
      </c>
    </row>
    <row r="23" spans="1:2">
      <c r="A23" s="610" t="s">
        <v>2918</v>
      </c>
      <c r="B23" s="613" t="s">
        <v>3154</v>
      </c>
    </row>
    <row r="24" spans="1:2">
      <c r="A24" s="610" t="s">
        <v>2919</v>
      </c>
      <c r="B24" s="613" t="s">
        <v>3166</v>
      </c>
    </row>
    <row r="25" spans="1:2">
      <c r="A25" s="610" t="s">
        <v>2922</v>
      </c>
      <c r="B25" s="907" t="s">
        <v>3227</v>
      </c>
    </row>
    <row r="26" spans="1:2">
      <c r="A26" s="610" t="s">
        <v>2923</v>
      </c>
      <c r="B26" s="907" t="s">
        <v>3406</v>
      </c>
    </row>
    <row r="27" spans="1:2">
      <c r="A27" s="610" t="s">
        <v>4590</v>
      </c>
      <c r="B27" s="613" t="s">
        <v>441</v>
      </c>
    </row>
    <row r="28" spans="1:2">
      <c r="A28" s="610"/>
      <c r="B28" s="907"/>
    </row>
    <row r="29" spans="1:2">
      <c r="A29" s="610"/>
      <c r="B29" s="907"/>
    </row>
    <row r="30" spans="1:2" ht="13" thickBot="1">
      <c r="A30" s="611"/>
      <c r="B30" s="615"/>
    </row>
    <row r="32" spans="1:2" ht="13" thickBot="1"/>
    <row r="33" spans="1:2" ht="14">
      <c r="A33" s="692" t="s">
        <v>3285</v>
      </c>
      <c r="B33" s="696" t="s">
        <v>73</v>
      </c>
    </row>
    <row r="34" spans="1:2" ht="14">
      <c r="A34" s="693"/>
      <c r="B34" s="697" t="s">
        <v>3349</v>
      </c>
    </row>
    <row r="35" spans="1:2">
      <c r="A35" s="694">
        <v>200</v>
      </c>
      <c r="B35" s="628" t="s">
        <v>3352</v>
      </c>
    </row>
    <row r="36" spans="1:2">
      <c r="A36" s="694">
        <v>201</v>
      </c>
      <c r="B36" s="628" t="s">
        <v>3351</v>
      </c>
    </row>
    <row r="37" spans="1:2">
      <c r="A37" s="694">
        <v>202</v>
      </c>
      <c r="B37" s="628" t="s">
        <v>3350</v>
      </c>
    </row>
    <row r="38" spans="1:2">
      <c r="A38" s="694">
        <v>203</v>
      </c>
      <c r="B38" s="628" t="s">
        <v>3353</v>
      </c>
    </row>
    <row r="39" spans="1:2">
      <c r="A39" s="694">
        <v>204</v>
      </c>
      <c r="B39" s="628" t="s">
        <v>3354</v>
      </c>
    </row>
    <row r="40" spans="1:2">
      <c r="A40" s="694">
        <v>205</v>
      </c>
      <c r="B40" s="628" t="s">
        <v>3355</v>
      </c>
    </row>
    <row r="41" spans="1:2">
      <c r="A41" s="694">
        <v>214</v>
      </c>
      <c r="B41" s="628" t="s">
        <v>4126</v>
      </c>
    </row>
    <row r="42" spans="1:2">
      <c r="A42" s="694">
        <v>216</v>
      </c>
      <c r="B42" s="628" t="s">
        <v>3356</v>
      </c>
    </row>
    <row r="43" spans="1:2">
      <c r="A43" s="694">
        <v>217</v>
      </c>
      <c r="B43" s="628" t="s">
        <v>3357</v>
      </c>
    </row>
    <row r="44" spans="1:2">
      <c r="A44" s="694">
        <v>218</v>
      </c>
      <c r="B44" s="628" t="s">
        <v>3358</v>
      </c>
    </row>
    <row r="45" spans="1:2">
      <c r="A45" s="694">
        <v>219</v>
      </c>
      <c r="B45" s="628" t="s">
        <v>3359</v>
      </c>
    </row>
    <row r="46" spans="1:2" ht="13">
      <c r="A46" s="694"/>
      <c r="B46" s="697" t="s">
        <v>3360</v>
      </c>
    </row>
    <row r="47" spans="1:2">
      <c r="A47" s="694">
        <v>208</v>
      </c>
      <c r="B47" s="628" t="s">
        <v>3376</v>
      </c>
    </row>
    <row r="48" spans="1:2">
      <c r="A48" s="694">
        <v>223</v>
      </c>
      <c r="B48" s="628" t="s">
        <v>3377</v>
      </c>
    </row>
    <row r="49" spans="1:2">
      <c r="A49" s="694">
        <v>226</v>
      </c>
      <c r="B49" s="628" t="s">
        <v>3378</v>
      </c>
    </row>
    <row r="50" spans="1:2">
      <c r="A50" s="694">
        <v>206</v>
      </c>
      <c r="B50" s="628" t="s">
        <v>3371</v>
      </c>
    </row>
    <row r="51" spans="1:2">
      <c r="A51" s="694">
        <v>207</v>
      </c>
      <c r="B51" s="628" t="s">
        <v>3372</v>
      </c>
    </row>
    <row r="52" spans="1:2">
      <c r="A52" s="694">
        <v>209</v>
      </c>
      <c r="B52" s="628" t="s">
        <v>3364</v>
      </c>
    </row>
    <row r="53" spans="1:2">
      <c r="A53" s="694">
        <v>210</v>
      </c>
      <c r="B53" s="628" t="s">
        <v>3365</v>
      </c>
    </row>
    <row r="54" spans="1:2">
      <c r="A54" s="694">
        <v>211</v>
      </c>
      <c r="B54" s="628" t="s">
        <v>3366</v>
      </c>
    </row>
    <row r="55" spans="1:2">
      <c r="A55" s="694">
        <v>221</v>
      </c>
      <c r="B55" s="628" t="s">
        <v>3367</v>
      </c>
    </row>
    <row r="56" spans="1:2">
      <c r="A56" s="694">
        <v>222</v>
      </c>
      <c r="B56" s="628" t="s">
        <v>3368</v>
      </c>
    </row>
    <row r="57" spans="1:2">
      <c r="A57" s="694">
        <v>224</v>
      </c>
      <c r="B57" s="628" t="s">
        <v>3369</v>
      </c>
    </row>
    <row r="58" spans="1:2">
      <c r="A58" s="694">
        <v>225</v>
      </c>
      <c r="B58" s="628" t="s">
        <v>3370</v>
      </c>
    </row>
    <row r="59" spans="1:2">
      <c r="A59" s="694">
        <v>229</v>
      </c>
      <c r="B59" s="907" t="s">
        <v>4345</v>
      </c>
    </row>
    <row r="60" spans="1:2">
      <c r="A60" s="694">
        <v>230</v>
      </c>
      <c r="B60" s="628" t="s">
        <v>3363</v>
      </c>
    </row>
    <row r="61" spans="1:2">
      <c r="A61" s="694">
        <v>238</v>
      </c>
      <c r="B61" s="628" t="s">
        <v>4127</v>
      </c>
    </row>
    <row r="62" spans="1:2" ht="13">
      <c r="A62" s="694"/>
      <c r="B62" s="697" t="s">
        <v>180</v>
      </c>
    </row>
    <row r="63" spans="1:2">
      <c r="A63" s="694">
        <v>213</v>
      </c>
      <c r="B63" s="628" t="s">
        <v>3361</v>
      </c>
    </row>
    <row r="64" spans="1:2">
      <c r="A64" s="694">
        <v>227</v>
      </c>
      <c r="B64" s="628" t="s">
        <v>3362</v>
      </c>
    </row>
    <row r="65" spans="1:2" ht="13">
      <c r="A65" s="610"/>
      <c r="B65" s="697" t="s">
        <v>3375</v>
      </c>
    </row>
    <row r="66" spans="1:2">
      <c r="A66" s="694">
        <v>228</v>
      </c>
      <c r="B66" s="628" t="s">
        <v>3373</v>
      </c>
    </row>
    <row r="67" spans="1:2">
      <c r="A67" s="694">
        <v>231</v>
      </c>
      <c r="B67" s="628" t="s">
        <v>3374</v>
      </c>
    </row>
    <row r="68" spans="1:2" ht="13" thickBot="1">
      <c r="A68" s="695">
        <v>307</v>
      </c>
      <c r="B68" s="908" t="s">
        <v>3374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C98"/>
  <sheetViews>
    <sheetView zoomScaleNormal="100" workbookViewId="0"/>
  </sheetViews>
  <sheetFormatPr defaultColWidth="9.1796875" defaultRowHeight="12.5"/>
  <cols>
    <col min="1" max="1" width="15.1796875" style="82" customWidth="1"/>
    <col min="2" max="2" width="13.54296875" style="82" customWidth="1"/>
    <col min="3" max="3" width="18.453125" style="82" customWidth="1"/>
    <col min="4" max="4" width="13.1796875" style="69" customWidth="1"/>
    <col min="5" max="5" width="18.1796875" style="69" customWidth="1"/>
    <col min="6" max="6" width="9.453125" style="69" customWidth="1"/>
    <col min="7" max="7" width="9.81640625" style="290" customWidth="1"/>
    <col min="8" max="8" width="11.1796875" style="69" customWidth="1"/>
    <col min="9" max="9" width="8.54296875" style="69" customWidth="1"/>
    <col min="10" max="10" width="11.453125" style="69" customWidth="1"/>
    <col min="11" max="11" width="12.453125" style="365" customWidth="1"/>
    <col min="12" max="12" width="8.1796875" style="365" customWidth="1"/>
    <col min="13" max="13" width="12.453125" style="369" customWidth="1"/>
    <col min="14" max="14" width="9" style="480" bestFit="1" customWidth="1"/>
    <col min="15" max="15" width="9.1796875" style="68" customWidth="1"/>
    <col min="16" max="16" width="11.6328125" style="68" customWidth="1"/>
    <col min="17" max="17" width="10.453125" style="67" customWidth="1"/>
    <col min="18" max="18" width="11.453125" style="354" customWidth="1"/>
    <col min="19" max="19" width="11.453125" style="353" customWidth="1"/>
    <col min="20" max="20" width="13.54296875" style="69" customWidth="1"/>
    <col min="21" max="21" width="12.453125" style="69" customWidth="1"/>
    <col min="22" max="22" width="13.81640625" style="69" customWidth="1"/>
    <col min="23" max="23" width="13.453125" style="69" customWidth="1"/>
    <col min="24" max="24" width="11.453125" style="69" customWidth="1"/>
    <col min="25" max="25" width="9.1796875" style="67"/>
    <col min="26" max="26" width="12.54296875" style="67" customWidth="1"/>
    <col min="27" max="27" width="10.81640625" style="67" customWidth="1"/>
    <col min="28" max="28" width="10.453125" style="69" bestFit="1" customWidth="1"/>
    <col min="29" max="30" width="9.1796875" style="69"/>
    <col min="31" max="31" width="11.54296875" style="69" customWidth="1"/>
    <col min="32" max="16384" width="9.1796875" style="69"/>
  </cols>
  <sheetData>
    <row r="1" spans="1:29" ht="18">
      <c r="A1" s="105" t="s">
        <v>799</v>
      </c>
      <c r="B1" s="63" t="s">
        <v>187</v>
      </c>
      <c r="C1" s="236"/>
      <c r="D1" s="63"/>
      <c r="E1" s="64"/>
      <c r="F1" s="64"/>
      <c r="G1" s="287"/>
      <c r="H1" s="64"/>
      <c r="I1" s="64"/>
      <c r="J1" s="64"/>
      <c r="K1" s="1102"/>
      <c r="L1" s="1096"/>
      <c r="M1" s="1103"/>
      <c r="N1" s="571"/>
      <c r="O1" s="236"/>
      <c r="P1" s="533"/>
      <c r="Q1" s="66"/>
      <c r="R1" s="355"/>
      <c r="S1" s="2686"/>
      <c r="T1" s="2686"/>
      <c r="U1" s="67"/>
      <c r="V1" s="67"/>
      <c r="W1" s="67"/>
      <c r="X1" s="67"/>
      <c r="AB1" s="67"/>
      <c r="AC1" s="67"/>
    </row>
    <row r="2" spans="1:29" ht="30.25" customHeight="1" thickBot="1">
      <c r="A2" s="201"/>
      <c r="B2" s="211"/>
      <c r="C2" s="211"/>
      <c r="D2" s="70"/>
      <c r="E2" s="209"/>
      <c r="F2" s="70"/>
      <c r="G2" s="288"/>
      <c r="H2" s="70"/>
      <c r="I2" s="70"/>
      <c r="J2" s="70"/>
      <c r="K2" s="1097"/>
      <c r="L2" s="1098"/>
      <c r="M2" s="1097"/>
      <c r="N2" s="549"/>
      <c r="O2" s="211"/>
      <c r="P2" s="534"/>
      <c r="R2" s="355"/>
      <c r="S2" s="369"/>
      <c r="T2" s="72"/>
      <c r="U2" s="67"/>
      <c r="V2" s="67"/>
      <c r="W2" s="67"/>
      <c r="X2" s="67"/>
      <c r="AB2" s="67"/>
      <c r="AC2" s="67"/>
    </row>
    <row r="3" spans="1:29" ht="30.25" customHeight="1" thickBot="1">
      <c r="A3" s="221" t="s">
        <v>72</v>
      </c>
      <c r="B3" s="317" t="s">
        <v>81</v>
      </c>
      <c r="C3" s="61" t="s">
        <v>82</v>
      </c>
      <c r="D3" s="61" t="s">
        <v>807</v>
      </c>
      <c r="E3" s="228" t="s">
        <v>3068</v>
      </c>
      <c r="F3" s="104" t="s">
        <v>83</v>
      </c>
      <c r="G3" s="104" t="s">
        <v>89</v>
      </c>
      <c r="H3" s="61" t="s">
        <v>84</v>
      </c>
      <c r="I3" s="61" t="s">
        <v>85</v>
      </c>
      <c r="J3" s="61" t="s">
        <v>86</v>
      </c>
      <c r="K3" s="356" t="s">
        <v>87</v>
      </c>
      <c r="L3" s="364" t="s">
        <v>88</v>
      </c>
      <c r="M3" s="1099" t="s">
        <v>1184</v>
      </c>
      <c r="N3" s="559" t="s">
        <v>2711</v>
      </c>
      <c r="O3" s="104" t="s">
        <v>1305</v>
      </c>
      <c r="P3" s="514" t="s">
        <v>3824</v>
      </c>
      <c r="Q3" s="73"/>
      <c r="R3" s="355"/>
      <c r="S3" s="481"/>
      <c r="T3" s="75"/>
      <c r="U3" s="67"/>
      <c r="V3" s="67"/>
      <c r="W3" s="67"/>
      <c r="X3" s="67"/>
      <c r="AB3" s="67"/>
      <c r="AC3" s="67"/>
    </row>
    <row r="4" spans="1:29" s="738" customFormat="1" ht="13.5" thickTop="1">
      <c r="A4" s="2094">
        <v>5650253400</v>
      </c>
      <c r="B4" s="1087" t="s">
        <v>205</v>
      </c>
      <c r="C4" s="1746" t="s">
        <v>676</v>
      </c>
      <c r="D4" s="26" t="s">
        <v>3940</v>
      </c>
      <c r="E4" s="771" t="s">
        <v>3941</v>
      </c>
      <c r="F4" s="1387">
        <v>171</v>
      </c>
      <c r="G4" s="1388">
        <v>4.3</v>
      </c>
      <c r="H4" s="1389">
        <v>3</v>
      </c>
      <c r="I4" s="1390">
        <v>12.9</v>
      </c>
      <c r="J4" s="1387">
        <v>851.4</v>
      </c>
      <c r="K4" s="2531">
        <v>455.66750000000002</v>
      </c>
      <c r="L4" s="2531">
        <f>K4/I4</f>
        <v>35.323062015503879</v>
      </c>
      <c r="M4" s="1391">
        <f>L4*(1-(VLOOKUP(A4,'Cennik numeryczny'!$A$2:$N$1462,14,FALSE)))</f>
        <v>35.323062015503879</v>
      </c>
      <c r="N4" s="1065" t="str">
        <f>VLOOKUP(A4,'Cennik numeryczny'!$A$2:$K$1857,10,FALSE)</f>
        <v>A</v>
      </c>
      <c r="O4" s="1043">
        <f>VLOOKUP($A4,'Cennik numeryczny'!$A$2:$L$1857,11,FALSE)</f>
        <v>12.9</v>
      </c>
      <c r="P4" s="816" t="s">
        <v>3825</v>
      </c>
      <c r="Q4" s="503"/>
      <c r="R4" s="737"/>
      <c r="S4" s="737"/>
      <c r="T4" s="818"/>
      <c r="U4" s="819"/>
      <c r="V4" s="818"/>
      <c r="W4" s="819"/>
      <c r="X4" s="818"/>
      <c r="Y4" s="743"/>
      <c r="Z4" s="820"/>
      <c r="AA4" s="821"/>
      <c r="AB4" s="818"/>
      <c r="AC4" s="822"/>
    </row>
    <row r="5" spans="1:29" s="738" customFormat="1" ht="13">
      <c r="A5" s="2094">
        <v>5650324400</v>
      </c>
      <c r="B5" s="2095"/>
      <c r="C5" s="1053" t="s">
        <v>680</v>
      </c>
      <c r="D5" s="827"/>
      <c r="E5" s="2096"/>
      <c r="F5" s="1392">
        <v>124</v>
      </c>
      <c r="G5" s="1393">
        <v>6</v>
      </c>
      <c r="H5" s="1394">
        <v>3</v>
      </c>
      <c r="I5" s="1395">
        <v>18</v>
      </c>
      <c r="J5" s="1392">
        <v>882</v>
      </c>
      <c r="K5" s="2532">
        <v>555.56999999999994</v>
      </c>
      <c r="L5" s="2532">
        <f>K5/I5</f>
        <v>30.864999999999995</v>
      </c>
      <c r="M5" s="1396">
        <f>L5*(1-(VLOOKUP(A5,'Cennik numeryczny'!$A$2:$N$1462,14,FALSE)))</f>
        <v>30.864999999999995</v>
      </c>
      <c r="N5" s="1070" t="str">
        <f>VLOOKUP(A5,'Cennik numeryczny'!$A$2:$K$1857,10,FALSE)</f>
        <v>A</v>
      </c>
      <c r="O5" s="1054">
        <f>VLOOKUP($A5,'Cennik numeryczny'!$A$2:$L$1857,11,FALSE)</f>
        <v>18</v>
      </c>
      <c r="P5" s="816" t="s">
        <v>3825</v>
      </c>
      <c r="Q5" s="503"/>
      <c r="R5" s="737"/>
      <c r="S5" s="737"/>
      <c r="T5" s="818"/>
      <c r="U5" s="819"/>
      <c r="V5" s="818"/>
      <c r="W5" s="819"/>
      <c r="X5" s="818"/>
      <c r="Y5" s="743"/>
      <c r="Z5" s="820"/>
      <c r="AA5" s="821"/>
      <c r="AB5" s="818"/>
      <c r="AC5" s="822"/>
    </row>
    <row r="6" spans="1:29" s="738" customFormat="1" ht="13">
      <c r="A6" s="2094">
        <v>5650404400</v>
      </c>
      <c r="B6" s="2095"/>
      <c r="C6" s="1053" t="s">
        <v>675</v>
      </c>
      <c r="D6" s="827"/>
      <c r="E6" s="2096"/>
      <c r="F6" s="1392">
        <v>86</v>
      </c>
      <c r="G6" s="1393">
        <v>6.2</v>
      </c>
      <c r="H6" s="1394">
        <v>3</v>
      </c>
      <c r="I6" s="1395">
        <v>18.600000000000001</v>
      </c>
      <c r="J6" s="1392">
        <v>911.4</v>
      </c>
      <c r="K6" s="2532">
        <v>561.35500000000002</v>
      </c>
      <c r="L6" s="2532">
        <f>K6/I6</f>
        <v>30.180376344086021</v>
      </c>
      <c r="M6" s="1396">
        <f>L6*(1-(VLOOKUP(A6,'Cennik numeryczny'!$A$2:$N$1462,14,FALSE)))</f>
        <v>30.180376344086021</v>
      </c>
      <c r="N6" s="1070" t="str">
        <f>VLOOKUP(A6,'Cennik numeryczny'!$A$2:$K$1857,10,FALSE)</f>
        <v>A</v>
      </c>
      <c r="O6" s="1054">
        <f>VLOOKUP($A6,'Cennik numeryczny'!$A$2:$L$1857,11,FALSE)</f>
        <v>18.600000000000001</v>
      </c>
      <c r="P6" s="816" t="s">
        <v>3825</v>
      </c>
      <c r="Q6" s="503"/>
      <c r="R6" s="737"/>
      <c r="S6" s="737"/>
      <c r="T6" s="818"/>
      <c r="U6" s="819"/>
      <c r="V6" s="818"/>
      <c r="W6" s="819"/>
      <c r="X6" s="818"/>
      <c r="Y6" s="743"/>
      <c r="Z6" s="820"/>
      <c r="AA6" s="821"/>
      <c r="AB6" s="818"/>
      <c r="AC6" s="822"/>
    </row>
    <row r="7" spans="1:29" s="738" customFormat="1" ht="13.5" thickBot="1">
      <c r="A7" s="2097">
        <v>5650504400</v>
      </c>
      <c r="B7" s="2098"/>
      <c r="C7" s="1171" t="s">
        <v>677</v>
      </c>
      <c r="D7" s="975"/>
      <c r="E7" s="2099"/>
      <c r="F7" s="1175">
        <v>56</v>
      </c>
      <c r="G7" s="1397">
        <v>6</v>
      </c>
      <c r="H7" s="1177">
        <v>3</v>
      </c>
      <c r="I7" s="1398">
        <v>18</v>
      </c>
      <c r="J7" s="1175">
        <v>882</v>
      </c>
      <c r="K7" s="1399">
        <v>537.92999999999995</v>
      </c>
      <c r="L7" s="1399">
        <f>K7/I7</f>
        <v>29.884999999999998</v>
      </c>
      <c r="M7" s="1400">
        <f>L7*(1-(VLOOKUP(A7,'Cennik numeryczny'!$A$2:$N$1462,14,FALSE)))</f>
        <v>29.884999999999998</v>
      </c>
      <c r="N7" s="1068" t="str">
        <f>VLOOKUP(A7,'Cennik numeryczny'!$A$2:$K$1857,10,FALSE)</f>
        <v>A</v>
      </c>
      <c r="O7" s="1178">
        <f>VLOOKUP($A7,'Cennik numeryczny'!$A$2:$L$1857,11,FALSE)</f>
        <v>18</v>
      </c>
      <c r="P7" s="1074" t="s">
        <v>3825</v>
      </c>
      <c r="Q7" s="503"/>
      <c r="R7" s="737"/>
      <c r="S7" s="737"/>
      <c r="T7" s="818"/>
      <c r="U7" s="819"/>
      <c r="V7" s="818"/>
      <c r="W7" s="819"/>
      <c r="X7" s="818"/>
      <c r="Y7" s="743"/>
      <c r="Z7" s="820"/>
      <c r="AA7" s="821"/>
      <c r="AB7" s="818"/>
      <c r="AC7" s="822"/>
    </row>
    <row r="8" spans="1:29" ht="13.5" thickTop="1">
      <c r="A8" s="2094">
        <v>5653253000</v>
      </c>
      <c r="B8" s="1087" t="s">
        <v>206</v>
      </c>
      <c r="C8" s="1746" t="s">
        <v>676</v>
      </c>
      <c r="D8" s="827" t="s">
        <v>15</v>
      </c>
      <c r="E8" s="2096" t="s">
        <v>798</v>
      </c>
      <c r="F8" s="1401">
        <v>171</v>
      </c>
      <c r="G8" s="1402">
        <v>4.3</v>
      </c>
      <c r="H8" s="1403">
        <v>3</v>
      </c>
      <c r="I8" s="1404">
        <v>12.9</v>
      </c>
      <c r="J8" s="1401">
        <v>851.5</v>
      </c>
      <c r="K8" s="2533">
        <v>459.8075</v>
      </c>
      <c r="L8" s="2533">
        <f t="shared" ref="L8:L47" si="0">K8/I8</f>
        <v>35.643992248062013</v>
      </c>
      <c r="M8" s="1405">
        <f>L8*(1-(VLOOKUP(A8,'Cennik numeryczny'!$A$2:$N$1462,14,FALSE)))</f>
        <v>35.643992248062013</v>
      </c>
      <c r="N8" s="1406" t="str">
        <f>VLOOKUP(A8,'Cennik numeryczny'!$A$2:$K$1857,10,FALSE)</f>
        <v>S</v>
      </c>
      <c r="O8" s="1407">
        <f>VLOOKUP($A8,'Cennik numeryczny'!$A$2:$L$1857,11,FALSE)</f>
        <v>12.9</v>
      </c>
      <c r="P8" s="1408" t="s">
        <v>3825</v>
      </c>
      <c r="Q8" s="503"/>
      <c r="R8" s="737"/>
      <c r="T8" s="76"/>
      <c r="U8" s="77"/>
      <c r="V8" s="76"/>
      <c r="W8" s="77"/>
      <c r="X8" s="76"/>
      <c r="Z8" s="78"/>
      <c r="AA8" s="79"/>
      <c r="AB8" s="76"/>
      <c r="AC8" s="80"/>
    </row>
    <row r="9" spans="1:29">
      <c r="A9" s="2094">
        <v>5653324000</v>
      </c>
      <c r="B9" s="2513"/>
      <c r="C9" s="1053" t="s">
        <v>680</v>
      </c>
      <c r="D9" s="827"/>
      <c r="E9" s="2096"/>
      <c r="F9" s="1401">
        <v>124</v>
      </c>
      <c r="G9" s="1402">
        <v>6</v>
      </c>
      <c r="H9" s="1403">
        <v>3</v>
      </c>
      <c r="I9" s="1409">
        <v>18</v>
      </c>
      <c r="J9" s="1401">
        <v>882</v>
      </c>
      <c r="K9" s="2533">
        <v>564.15</v>
      </c>
      <c r="L9" s="2533">
        <f t="shared" si="0"/>
        <v>31.341666666666665</v>
      </c>
      <c r="M9" s="1396">
        <f>L9*(1-(VLOOKUP(A9,'Cennik numeryczny'!$A$2:$N$1462,14,FALSE)))</f>
        <v>31.341666666666665</v>
      </c>
      <c r="N9" s="1070" t="str">
        <f>VLOOKUP(A9,'Cennik numeryczny'!$A$2:$K$1857,10,FALSE)</f>
        <v>S</v>
      </c>
      <c r="O9" s="1071">
        <f>VLOOKUP($A9,'Cennik numeryczny'!$A$2:$L$1857,11,FALSE)</f>
        <v>18</v>
      </c>
      <c r="P9" s="816" t="s">
        <v>3825</v>
      </c>
      <c r="Q9" s="503"/>
      <c r="R9" s="737"/>
      <c r="T9" s="76"/>
      <c r="U9" s="77"/>
      <c r="V9" s="76"/>
      <c r="W9" s="77"/>
      <c r="X9" s="76"/>
      <c r="Z9" s="78"/>
      <c r="AA9" s="79"/>
      <c r="AB9" s="76"/>
      <c r="AC9" s="80"/>
    </row>
    <row r="10" spans="1:29">
      <c r="A10" s="2094">
        <v>5653404000</v>
      </c>
      <c r="B10" s="2514"/>
      <c r="C10" s="1053" t="s">
        <v>675</v>
      </c>
      <c r="D10" s="827"/>
      <c r="E10" s="2096"/>
      <c r="F10" s="1401">
        <v>86</v>
      </c>
      <c r="G10" s="1402">
        <v>6.2</v>
      </c>
      <c r="H10" s="1403">
        <v>3</v>
      </c>
      <c r="I10" s="1409">
        <v>18.600000000000001</v>
      </c>
      <c r="J10" s="1401">
        <v>911.4</v>
      </c>
      <c r="K10" s="2533">
        <v>532.35500000000002</v>
      </c>
      <c r="L10" s="2533">
        <f t="shared" si="0"/>
        <v>28.621236559139785</v>
      </c>
      <c r="M10" s="1396">
        <f>L10*(1-(VLOOKUP(A10,'Cennik numeryczny'!$A$2:$N$1462,14,FALSE)))</f>
        <v>28.621236559139785</v>
      </c>
      <c r="N10" s="1070" t="str">
        <f>VLOOKUP(A10,'Cennik numeryczny'!$A$2:$K$1857,10,FALSE)</f>
        <v>S</v>
      </c>
      <c r="O10" s="1071">
        <f>VLOOKUP($A10,'Cennik numeryczny'!$A$2:$L$1857,11,FALSE)</f>
        <v>18.600000000000001</v>
      </c>
      <c r="P10" s="816" t="s">
        <v>3825</v>
      </c>
      <c r="Q10" s="503"/>
      <c r="R10" s="737"/>
      <c r="T10" s="76"/>
      <c r="U10" s="77"/>
      <c r="V10" s="76"/>
      <c r="W10" s="77"/>
      <c r="X10" s="76"/>
      <c r="Z10" s="78"/>
      <c r="AA10" s="79"/>
      <c r="AB10" s="76"/>
      <c r="AC10" s="80"/>
    </row>
    <row r="11" spans="1:29" ht="13" thickBot="1">
      <c r="A11" s="2097">
        <v>5653504000</v>
      </c>
      <c r="B11" s="2515"/>
      <c r="C11" s="1171" t="s">
        <v>677</v>
      </c>
      <c r="D11" s="975"/>
      <c r="E11" s="2099"/>
      <c r="F11" s="1175">
        <v>56</v>
      </c>
      <c r="G11" s="1397">
        <v>6</v>
      </c>
      <c r="H11" s="1177">
        <v>3</v>
      </c>
      <c r="I11" s="1410">
        <v>18</v>
      </c>
      <c r="J11" s="1175">
        <v>882</v>
      </c>
      <c r="K11" s="1399">
        <v>532.49</v>
      </c>
      <c r="L11" s="1399">
        <f t="shared" si="0"/>
        <v>29.582777777777778</v>
      </c>
      <c r="M11" s="1417">
        <f>L11*(1-(VLOOKUP(A11,'Cennik numeryczny'!$A$2:$N$1462,14,FALSE)))</f>
        <v>29.582777777777778</v>
      </c>
      <c r="N11" s="1072" t="str">
        <f>VLOOKUP(A11,'Cennik numeryczny'!$A$2:$K$1857,10,FALSE)</f>
        <v>S</v>
      </c>
      <c r="O11" s="1452">
        <f>VLOOKUP($A11,'Cennik numeryczny'!$A$2:$L$1857,11,FALSE)</f>
        <v>18</v>
      </c>
      <c r="P11" s="1074" t="s">
        <v>3825</v>
      </c>
      <c r="Q11" s="503"/>
      <c r="R11" s="737"/>
      <c r="T11" s="76"/>
      <c r="U11" s="77"/>
      <c r="V11" s="76"/>
      <c r="W11" s="77"/>
      <c r="X11" s="76"/>
      <c r="Z11" s="78"/>
      <c r="AA11" s="79"/>
      <c r="AB11" s="76"/>
      <c r="AC11" s="80"/>
    </row>
    <row r="12" spans="1:29" ht="13.5" thickTop="1">
      <c r="A12" s="2094" t="s">
        <v>476</v>
      </c>
      <c r="B12" s="2095" t="s">
        <v>797</v>
      </c>
      <c r="C12" s="2100" t="s">
        <v>427</v>
      </c>
      <c r="D12" s="827" t="s">
        <v>3940</v>
      </c>
      <c r="E12" s="2096" t="s">
        <v>798</v>
      </c>
      <c r="F12" s="1401">
        <v>47</v>
      </c>
      <c r="G12" s="1402">
        <v>0.6</v>
      </c>
      <c r="H12" s="1403">
        <v>9</v>
      </c>
      <c r="I12" s="1403">
        <v>5.4</v>
      </c>
      <c r="J12" s="1401">
        <v>415.8</v>
      </c>
      <c r="K12" s="2533">
        <v>323.22500000000002</v>
      </c>
      <c r="L12" s="2533">
        <f t="shared" si="0"/>
        <v>59.856481481481481</v>
      </c>
      <c r="M12" s="1405">
        <f>L12*(1-(VLOOKUP(A12,'Cennik numeryczny'!$A$2:$N$1462,14,FALSE)))</f>
        <v>59.856481481481481</v>
      </c>
      <c r="N12" s="1406" t="str">
        <f>VLOOKUP(A12,'Cennik numeryczny'!$A$2:$K$1857,10,FALSE)</f>
        <v>A</v>
      </c>
      <c r="O12" s="1407">
        <f>VLOOKUP($A12,'Cennik numeryczny'!$A$2:$L$1857,11,FALSE)</f>
        <v>5.4</v>
      </c>
      <c r="P12" s="1408" t="s">
        <v>3825</v>
      </c>
      <c r="Q12" s="503"/>
      <c r="R12" s="737"/>
      <c r="T12" s="76"/>
      <c r="U12" s="77"/>
      <c r="V12" s="76"/>
      <c r="W12" s="77"/>
      <c r="X12" s="76"/>
      <c r="Z12" s="78"/>
      <c r="AA12" s="79"/>
      <c r="AB12" s="76"/>
      <c r="AC12" s="80"/>
    </row>
    <row r="13" spans="1:29" ht="13">
      <c r="A13" s="2094">
        <v>4800202010</v>
      </c>
      <c r="B13" s="2095"/>
      <c r="C13" s="2100" t="s">
        <v>529</v>
      </c>
      <c r="D13" s="827"/>
      <c r="E13" s="2096"/>
      <c r="F13" s="1401">
        <v>131</v>
      </c>
      <c r="G13" s="1402">
        <v>1.7</v>
      </c>
      <c r="H13" s="1403">
        <v>6</v>
      </c>
      <c r="I13" s="1403">
        <v>10.199999999999999</v>
      </c>
      <c r="J13" s="1401">
        <v>785.4</v>
      </c>
      <c r="K13" s="2533">
        <v>575.15499999999997</v>
      </c>
      <c r="L13" s="2532">
        <f t="shared" si="0"/>
        <v>56.387745098039218</v>
      </c>
      <c r="M13" s="1405">
        <f>L13*(1-(VLOOKUP(A13,'Cennik numeryczny'!$A$2:$N$1462,14,FALSE)))</f>
        <v>56.387745098039218</v>
      </c>
      <c r="N13" s="1406" t="str">
        <f>VLOOKUP(A13,'Cennik numeryczny'!$A$2:$K$1857,10,FALSE)</f>
        <v>A</v>
      </c>
      <c r="O13" s="1407">
        <f>VLOOKUP($A13,'Cennik numeryczny'!$A$2:$L$1857,11,FALSE)</f>
        <v>10.199999999999999</v>
      </c>
      <c r="P13" s="816" t="s">
        <v>3825</v>
      </c>
      <c r="Q13" s="503"/>
      <c r="R13" s="737"/>
      <c r="T13" s="76"/>
      <c r="U13" s="77"/>
      <c r="V13" s="76"/>
      <c r="W13" s="77"/>
      <c r="X13" s="76"/>
      <c r="Z13" s="78"/>
      <c r="AA13" s="79"/>
      <c r="AB13" s="76"/>
      <c r="AC13" s="80"/>
    </row>
    <row r="14" spans="1:29" ht="13">
      <c r="A14" s="2101" t="s">
        <v>477</v>
      </c>
      <c r="B14" s="2095"/>
      <c r="C14" s="1049" t="s">
        <v>536</v>
      </c>
      <c r="D14" s="2095"/>
      <c r="E14" s="2102"/>
      <c r="F14" s="1392">
        <v>68</v>
      </c>
      <c r="G14" s="1393">
        <v>1.7</v>
      </c>
      <c r="H14" s="1394">
        <v>6</v>
      </c>
      <c r="I14" s="1394">
        <v>10.199999999999999</v>
      </c>
      <c r="J14" s="1392">
        <v>673.19999999999993</v>
      </c>
      <c r="K14" s="2532">
        <v>460.96500000000003</v>
      </c>
      <c r="L14" s="2532">
        <f t="shared" si="0"/>
        <v>45.192647058823539</v>
      </c>
      <c r="M14" s="1396">
        <f>L14*(1-(VLOOKUP(A14,'Cennik numeryczny'!$A$2:$N$1462,14,FALSE)))</f>
        <v>45.192647058823539</v>
      </c>
      <c r="N14" s="1070" t="str">
        <f>VLOOKUP(A14,'Cennik numeryczny'!$A$2:$K$1857,10,FALSE)</f>
        <v>A</v>
      </c>
      <c r="O14" s="1071">
        <f>VLOOKUP($A14,'Cennik numeryczny'!$A$2:$L$1857,11,FALSE)</f>
        <v>10.199999999999999</v>
      </c>
      <c r="P14" s="816" t="s">
        <v>3825</v>
      </c>
      <c r="Q14" s="503"/>
      <c r="R14" s="737"/>
      <c r="T14" s="76"/>
      <c r="U14" s="77"/>
      <c r="V14" s="76"/>
      <c r="W14" s="77"/>
      <c r="X14" s="76"/>
      <c r="Z14" s="78"/>
      <c r="AA14" s="79"/>
      <c r="AB14" s="76"/>
      <c r="AC14" s="80"/>
    </row>
    <row r="15" spans="1:29" ht="13">
      <c r="A15" s="2101" t="s">
        <v>396</v>
      </c>
      <c r="B15" s="2095"/>
      <c r="C15" s="1049" t="s">
        <v>417</v>
      </c>
      <c r="D15" s="2095"/>
      <c r="E15" s="2102"/>
      <c r="F15" s="1392">
        <v>28</v>
      </c>
      <c r="G15" s="1393">
        <v>0.7</v>
      </c>
      <c r="H15" s="1394">
        <v>9</v>
      </c>
      <c r="I15" s="1394">
        <v>6.3</v>
      </c>
      <c r="J15" s="1392">
        <v>422.1</v>
      </c>
      <c r="K15" s="2532">
        <v>333.55249999999995</v>
      </c>
      <c r="L15" s="2532">
        <f t="shared" si="0"/>
        <v>52.944841269841262</v>
      </c>
      <c r="M15" s="1396">
        <f>L15*(1-(VLOOKUP(A15,'Cennik numeryczny'!$A$2:$N$1462,14,FALSE)))</f>
        <v>52.944841269841262</v>
      </c>
      <c r="N15" s="1070" t="str">
        <f>VLOOKUP(A15,'Cennik numeryczny'!$A$2:$K$1857,10,FALSE)</f>
        <v>A</v>
      </c>
      <c r="O15" s="1071">
        <f>VLOOKUP($A15,'Cennik numeryczny'!$A$2:$L$1857,11,FALSE)</f>
        <v>6.3</v>
      </c>
      <c r="P15" s="816" t="s">
        <v>3825</v>
      </c>
      <c r="Q15" s="503"/>
      <c r="R15" s="737"/>
      <c r="T15" s="76"/>
      <c r="U15" s="77"/>
      <c r="V15" s="76"/>
      <c r="W15" s="77"/>
      <c r="X15" s="76"/>
      <c r="Z15" s="78"/>
      <c r="AA15" s="79"/>
      <c r="AB15" s="76"/>
      <c r="AC15" s="80"/>
    </row>
    <row r="16" spans="1:29" ht="13">
      <c r="A16" s="2101">
        <v>4800253000</v>
      </c>
      <c r="B16" s="2095"/>
      <c r="C16" s="1049" t="s">
        <v>676</v>
      </c>
      <c r="D16" s="2095"/>
      <c r="E16" s="2102"/>
      <c r="F16" s="1392">
        <v>171</v>
      </c>
      <c r="G16" s="1393">
        <v>4.3</v>
      </c>
      <c r="H16" s="1394">
        <v>3</v>
      </c>
      <c r="I16" s="1394">
        <v>12.9</v>
      </c>
      <c r="J16" s="1392">
        <v>851.5</v>
      </c>
      <c r="K16" s="2532">
        <v>555.23750000000007</v>
      </c>
      <c r="L16" s="2532">
        <f t="shared" si="0"/>
        <v>43.041666666666671</v>
      </c>
      <c r="M16" s="1396">
        <f>L16*(1-(VLOOKUP(A16,'Cennik numeryczny'!$A$2:$N$1462,14,FALSE)))</f>
        <v>43.041666666666671</v>
      </c>
      <c r="N16" s="1070" t="str">
        <f>VLOOKUP(A16,'Cennik numeryczny'!$A$2:$K$1857,10,FALSE)</f>
        <v>A</v>
      </c>
      <c r="O16" s="1071">
        <f>VLOOKUP($A16,'Cennik numeryczny'!$A$2:$L$1857,11,FALSE)</f>
        <v>12.9</v>
      </c>
      <c r="P16" s="816" t="s">
        <v>3825</v>
      </c>
      <c r="Q16" s="503"/>
      <c r="R16" s="737"/>
      <c r="T16" s="76"/>
      <c r="U16" s="77"/>
      <c r="V16" s="76"/>
      <c r="W16" s="77"/>
      <c r="X16" s="76"/>
      <c r="Z16" s="88"/>
      <c r="AA16" s="159"/>
      <c r="AB16" s="76"/>
      <c r="AC16" s="80"/>
    </row>
    <row r="17" spans="1:29" ht="13">
      <c r="A17" s="2101" t="s">
        <v>478</v>
      </c>
      <c r="B17" s="2095"/>
      <c r="C17" s="1049" t="s">
        <v>638</v>
      </c>
      <c r="D17" s="2095"/>
      <c r="E17" s="2102"/>
      <c r="F17" s="1392">
        <v>47</v>
      </c>
      <c r="G17" s="1411">
        <v>1.8</v>
      </c>
      <c r="H17" s="1394">
        <v>6</v>
      </c>
      <c r="I17" s="1394">
        <v>10.8</v>
      </c>
      <c r="J17" s="1392">
        <v>712.80000000000007</v>
      </c>
      <c r="K17" s="2532">
        <v>428.28000000000003</v>
      </c>
      <c r="L17" s="2532">
        <f t="shared" si="0"/>
        <v>39.655555555555559</v>
      </c>
      <c r="M17" s="1396">
        <f>L17*(1-(VLOOKUP(A17,'Cennik numeryczny'!$A$2:$N$1462,14,FALSE)))</f>
        <v>39.655555555555559</v>
      </c>
      <c r="N17" s="1070" t="str">
        <f>VLOOKUP(A17,'Cennik numeryczny'!$A$2:$K$1857,10,FALSE)</f>
        <v>A</v>
      </c>
      <c r="O17" s="1071">
        <f>VLOOKUP($A17,'Cennik numeryczny'!$A$2:$L$1857,11,FALSE)</f>
        <v>10.8</v>
      </c>
      <c r="P17" s="816" t="s">
        <v>3825</v>
      </c>
      <c r="Q17" s="503"/>
      <c r="R17" s="737"/>
      <c r="T17" s="76"/>
      <c r="U17" s="77"/>
      <c r="V17" s="76"/>
      <c r="W17" s="77"/>
      <c r="X17" s="76"/>
      <c r="Z17" s="88"/>
      <c r="AA17" s="159"/>
      <c r="AB17" s="76"/>
      <c r="AC17" s="80"/>
    </row>
    <row r="18" spans="1:29" ht="13">
      <c r="A18" s="2101">
        <v>4800323000</v>
      </c>
      <c r="B18" s="2095"/>
      <c r="C18" s="1049" t="s">
        <v>674</v>
      </c>
      <c r="D18" s="2095"/>
      <c r="E18" s="2102"/>
      <c r="F18" s="1392">
        <v>115</v>
      </c>
      <c r="G18" s="1411">
        <v>4.4000000000000004</v>
      </c>
      <c r="H18" s="1394">
        <v>3</v>
      </c>
      <c r="I18" s="1394">
        <v>13.2</v>
      </c>
      <c r="J18" s="1392">
        <v>891</v>
      </c>
      <c r="K18" s="2532">
        <v>490.06</v>
      </c>
      <c r="L18" s="2532">
        <f t="shared" si="0"/>
        <v>37.125757575757575</v>
      </c>
      <c r="M18" s="1396">
        <f>L18*(1-(VLOOKUP(A18,'Cennik numeryczny'!$A$2:$N$1462,14,FALSE)))</f>
        <v>37.125757575757575</v>
      </c>
      <c r="N18" s="1070" t="str">
        <f>VLOOKUP(A18,'Cennik numeryczny'!$A$2:$K$1857,10,FALSE)</f>
        <v>A</v>
      </c>
      <c r="O18" s="1071">
        <f>VLOOKUP($A18,'Cennik numeryczny'!$A$2:$L$1857,11,FALSE)</f>
        <v>13.2</v>
      </c>
      <c r="P18" s="816" t="s">
        <v>3825</v>
      </c>
      <c r="Q18" s="503"/>
      <c r="R18" s="737"/>
      <c r="T18" s="76"/>
      <c r="U18" s="77"/>
      <c r="V18" s="76"/>
      <c r="W18" s="77"/>
      <c r="X18" s="76"/>
      <c r="Z18" s="88"/>
      <c r="AA18" s="159"/>
      <c r="AB18" s="76"/>
      <c r="AC18" s="80"/>
    </row>
    <row r="19" spans="1:29" ht="13">
      <c r="A19" s="2101" t="s">
        <v>397</v>
      </c>
      <c r="B19" s="2095"/>
      <c r="C19" s="1049" t="s">
        <v>418</v>
      </c>
      <c r="D19" s="2095"/>
      <c r="E19" s="2102"/>
      <c r="F19" s="1392">
        <v>47</v>
      </c>
      <c r="G19" s="1411">
        <v>2.2999999999999998</v>
      </c>
      <c r="H19" s="1394">
        <v>6</v>
      </c>
      <c r="I19" s="1394">
        <v>13.8</v>
      </c>
      <c r="J19" s="1392">
        <v>676.2</v>
      </c>
      <c r="K19" s="2532">
        <v>575.42500000000007</v>
      </c>
      <c r="L19" s="2532">
        <f t="shared" si="0"/>
        <v>41.697463768115945</v>
      </c>
      <c r="M19" s="1396">
        <f>L19*(1-(VLOOKUP(A19,'Cennik numeryczny'!$A$2:$N$1462,14,FALSE)))</f>
        <v>41.697463768115945</v>
      </c>
      <c r="N19" s="1070" t="str">
        <f>VLOOKUP(A19,'Cennik numeryczny'!$A$2:$K$1857,10,FALSE)</f>
        <v>A</v>
      </c>
      <c r="O19" s="1071">
        <f>VLOOKUP($A19,'Cennik numeryczny'!$A$2:$L$1857,11,FALSE)</f>
        <v>13.8</v>
      </c>
      <c r="P19" s="816" t="s">
        <v>3825</v>
      </c>
      <c r="Q19" s="503"/>
      <c r="R19" s="737"/>
      <c r="T19" s="76"/>
      <c r="U19" s="77"/>
      <c r="V19" s="76"/>
      <c r="W19" s="77"/>
      <c r="X19" s="76"/>
      <c r="Z19" s="88"/>
      <c r="AA19" s="159"/>
      <c r="AB19" s="76"/>
      <c r="AC19" s="80"/>
    </row>
    <row r="20" spans="1:29" ht="13">
      <c r="A20" s="2101">
        <v>4800324000</v>
      </c>
      <c r="B20" s="2095"/>
      <c r="C20" s="1049" t="s">
        <v>680</v>
      </c>
      <c r="D20" s="2095"/>
      <c r="E20" s="2102"/>
      <c r="F20" s="1392">
        <v>124</v>
      </c>
      <c r="G20" s="1411">
        <v>6</v>
      </c>
      <c r="H20" s="1394">
        <v>3</v>
      </c>
      <c r="I20" s="1394">
        <v>18</v>
      </c>
      <c r="J20" s="1392">
        <v>882</v>
      </c>
      <c r="K20" s="2532">
        <v>706.54</v>
      </c>
      <c r="L20" s="2532">
        <f t="shared" si="0"/>
        <v>39.252222222222223</v>
      </c>
      <c r="M20" s="1396">
        <f>L20*(1-(VLOOKUP(A20,'Cennik numeryczny'!$A$2:$N$1462,14,FALSE)))</f>
        <v>39.252222222222223</v>
      </c>
      <c r="N20" s="1070" t="str">
        <f>VLOOKUP(A20,'Cennik numeryczny'!$A$2:$K$1857,10,FALSE)</f>
        <v>A</v>
      </c>
      <c r="O20" s="1071">
        <f>VLOOKUP($A20,'Cennik numeryczny'!$A$2:$L$1857,11,FALSE)</f>
        <v>18</v>
      </c>
      <c r="P20" s="816" t="s">
        <v>3825</v>
      </c>
      <c r="Q20" s="503"/>
      <c r="R20" s="737"/>
      <c r="T20" s="76"/>
      <c r="U20" s="77"/>
      <c r="V20" s="76"/>
      <c r="W20" s="77"/>
      <c r="X20" s="76"/>
      <c r="Z20" s="88"/>
      <c r="AA20" s="159"/>
      <c r="AB20" s="76"/>
      <c r="AC20" s="80"/>
    </row>
    <row r="21" spans="1:29" s="738" customFormat="1" ht="13">
      <c r="A21" s="2101">
        <v>4800403000</v>
      </c>
      <c r="B21" s="2095"/>
      <c r="C21" s="1049" t="s">
        <v>678</v>
      </c>
      <c r="D21" s="2095"/>
      <c r="E21" s="2102"/>
      <c r="F21" s="1392">
        <v>86</v>
      </c>
      <c r="G21" s="1411">
        <v>4.5999999999999996</v>
      </c>
      <c r="H21" s="1394">
        <v>3</v>
      </c>
      <c r="I21" s="1394">
        <v>13.8</v>
      </c>
      <c r="J21" s="1392">
        <v>910.8</v>
      </c>
      <c r="K21" s="2532">
        <v>520.21500000000003</v>
      </c>
      <c r="L21" s="2532">
        <f t="shared" si="0"/>
        <v>37.696739130434786</v>
      </c>
      <c r="M21" s="1396">
        <f>L21*(1-(VLOOKUP(A21,'Cennik numeryczny'!$A$2:$N$1462,14,FALSE)))</f>
        <v>37.696739130434786</v>
      </c>
      <c r="N21" s="1070" t="str">
        <f>VLOOKUP(A21,'Cennik numeryczny'!$A$2:$K$1857,10,FALSE)</f>
        <v>A</v>
      </c>
      <c r="O21" s="1071">
        <f>VLOOKUP($A21,'Cennik numeryczny'!$A$2:$L$1857,11,FALSE)</f>
        <v>13.8</v>
      </c>
      <c r="P21" s="816" t="s">
        <v>3825</v>
      </c>
      <c r="Q21" s="503"/>
      <c r="R21" s="737"/>
      <c r="S21" s="737"/>
      <c r="T21" s="818"/>
      <c r="U21" s="819"/>
      <c r="V21" s="818"/>
      <c r="W21" s="819"/>
      <c r="X21" s="818"/>
      <c r="Y21" s="743"/>
      <c r="Z21" s="820"/>
      <c r="AA21" s="821"/>
      <c r="AB21" s="818"/>
      <c r="AC21" s="822"/>
    </row>
    <row r="22" spans="1:29" ht="13">
      <c r="A22" s="2101" t="s">
        <v>398</v>
      </c>
      <c r="B22" s="2095"/>
      <c r="C22" s="1049" t="s">
        <v>537</v>
      </c>
      <c r="D22" s="2095"/>
      <c r="E22" s="2102"/>
      <c r="F22" s="1392">
        <v>57</v>
      </c>
      <c r="G22" s="1411">
        <v>4.0999999999999996</v>
      </c>
      <c r="H22" s="1394">
        <v>4</v>
      </c>
      <c r="I22" s="1394">
        <v>16.399999999999999</v>
      </c>
      <c r="J22" s="1392">
        <v>803.6</v>
      </c>
      <c r="K22" s="2532">
        <v>655.32999999999993</v>
      </c>
      <c r="L22" s="2532">
        <f t="shared" si="0"/>
        <v>39.959146341463416</v>
      </c>
      <c r="M22" s="1396">
        <f>L22*(1-(VLOOKUP(A22,'Cennik numeryczny'!$A$2:$N$1462,14,FALSE)))</f>
        <v>39.959146341463416</v>
      </c>
      <c r="N22" s="1070" t="str">
        <f>VLOOKUP(A22,'Cennik numeryczny'!$A$2:$K$1857,10,FALSE)</f>
        <v>A</v>
      </c>
      <c r="O22" s="1071">
        <f>VLOOKUP($A22,'Cennik numeryczny'!$A$2:$L$1857,11,FALSE)</f>
        <v>16.399999999999999</v>
      </c>
      <c r="P22" s="816" t="s">
        <v>3825</v>
      </c>
      <c r="Q22" s="503"/>
      <c r="R22" s="737"/>
      <c r="T22" s="76"/>
      <c r="U22" s="77"/>
      <c r="V22" s="76"/>
      <c r="W22" s="77"/>
      <c r="X22" s="76"/>
      <c r="Z22" s="88"/>
      <c r="AA22" s="159"/>
      <c r="AB22" s="76"/>
      <c r="AC22" s="80"/>
    </row>
    <row r="23" spans="1:29" ht="13">
      <c r="A23" s="2101">
        <v>4800404000</v>
      </c>
      <c r="B23" s="2095"/>
      <c r="C23" s="1049" t="s">
        <v>675</v>
      </c>
      <c r="D23" s="2095"/>
      <c r="E23" s="2102"/>
      <c r="F23" s="1392">
        <v>86</v>
      </c>
      <c r="G23" s="1411">
        <v>6.2</v>
      </c>
      <c r="H23" s="1394">
        <v>3</v>
      </c>
      <c r="I23" s="1394">
        <v>18.600000000000001</v>
      </c>
      <c r="J23" s="1392">
        <v>911.4</v>
      </c>
      <c r="K23" s="2532">
        <v>699.56500000000005</v>
      </c>
      <c r="L23" s="2532">
        <f t="shared" si="0"/>
        <v>37.611021505376343</v>
      </c>
      <c r="M23" s="1396">
        <f>L23*(1-(VLOOKUP(A23,'Cennik numeryczny'!$A$2:$N$1462,14,FALSE)))</f>
        <v>37.611021505376343</v>
      </c>
      <c r="N23" s="1070" t="str">
        <f>VLOOKUP(A23,'Cennik numeryczny'!$A$2:$K$1857,10,FALSE)</f>
        <v>A</v>
      </c>
      <c r="O23" s="1071">
        <f>VLOOKUP($A23,'Cennik numeryczny'!$A$2:$L$1857,11,FALSE)</f>
        <v>18.600000000000001</v>
      </c>
      <c r="P23" s="816" t="s">
        <v>3825</v>
      </c>
      <c r="Q23" s="503"/>
      <c r="R23" s="737"/>
      <c r="T23" s="76"/>
      <c r="U23" s="77"/>
      <c r="V23" s="76"/>
      <c r="W23" s="77"/>
      <c r="X23" s="76"/>
      <c r="Z23" s="88"/>
      <c r="AA23" s="159"/>
      <c r="AB23" s="76"/>
      <c r="AC23" s="80"/>
    </row>
    <row r="24" spans="1:29" ht="13">
      <c r="A24" s="2101" t="s">
        <v>399</v>
      </c>
      <c r="B24" s="2095"/>
      <c r="C24" s="1049" t="s">
        <v>538</v>
      </c>
      <c r="D24" s="2095"/>
      <c r="E24" s="2102"/>
      <c r="F24" s="1392">
        <v>38</v>
      </c>
      <c r="G24" s="1411">
        <v>4</v>
      </c>
      <c r="H24" s="1394">
        <v>4</v>
      </c>
      <c r="I24" s="1394">
        <v>16</v>
      </c>
      <c r="J24" s="1392">
        <v>784</v>
      </c>
      <c r="K24" s="2532">
        <v>586.6</v>
      </c>
      <c r="L24" s="2532">
        <f t="shared" si="0"/>
        <v>36.662500000000001</v>
      </c>
      <c r="M24" s="1396">
        <f>L24*(1-(VLOOKUP(A24,'Cennik numeryczny'!$A$2:$N$1462,14,FALSE)))</f>
        <v>36.662500000000001</v>
      </c>
      <c r="N24" s="1070" t="str">
        <f>VLOOKUP(A24,'Cennik numeryczny'!$A$2:$K$1857,10,FALSE)</f>
        <v>A</v>
      </c>
      <c r="O24" s="1071">
        <f>VLOOKUP($A24,'Cennik numeryczny'!$A$2:$L$1857,11,FALSE)</f>
        <v>16</v>
      </c>
      <c r="P24" s="816" t="s">
        <v>3825</v>
      </c>
      <c r="Q24" s="503"/>
      <c r="R24" s="737"/>
      <c r="T24" s="76"/>
      <c r="U24" s="77"/>
      <c r="V24" s="76"/>
      <c r="W24" s="77"/>
      <c r="X24" s="76"/>
      <c r="Z24" s="88"/>
      <c r="AA24" s="159"/>
      <c r="AB24" s="76"/>
      <c r="AC24" s="80"/>
    </row>
    <row r="25" spans="1:29" ht="13">
      <c r="A25" s="2103">
        <v>4800504000</v>
      </c>
      <c r="B25" s="2095"/>
      <c r="C25" s="2100" t="s">
        <v>677</v>
      </c>
      <c r="D25" s="2095"/>
      <c r="E25" s="2102"/>
      <c r="F25" s="1401">
        <v>56</v>
      </c>
      <c r="G25" s="1412">
        <v>6</v>
      </c>
      <c r="H25" s="1403">
        <v>3</v>
      </c>
      <c r="I25" s="1403">
        <v>18</v>
      </c>
      <c r="J25" s="1401">
        <v>882</v>
      </c>
      <c r="K25" s="2533">
        <v>621.12</v>
      </c>
      <c r="L25" s="2532">
        <f>K25/I25</f>
        <v>34.506666666666668</v>
      </c>
      <c r="M25" s="1405">
        <f>L25*(1-(VLOOKUP(A25,'Cennik numeryczny'!$A$2:$N$1462,14,FALSE)))</f>
        <v>34.506666666666668</v>
      </c>
      <c r="N25" s="1053" t="str">
        <f>VLOOKUP(A25,'Cennik numeryczny'!$A$2:$K$1857,10,FALSE)</f>
        <v>A</v>
      </c>
      <c r="O25" s="1071">
        <f>VLOOKUP($A25,'Cennik numeryczny'!$A$2:$L$1857,11,FALSE)</f>
        <v>18</v>
      </c>
      <c r="P25" s="816" t="s">
        <v>3825</v>
      </c>
      <c r="Q25" s="503"/>
      <c r="R25" s="737"/>
      <c r="T25" s="76"/>
      <c r="U25" s="77"/>
      <c r="V25" s="76"/>
      <c r="W25" s="77"/>
      <c r="X25" s="76"/>
      <c r="Z25" s="88"/>
      <c r="AA25" s="159"/>
      <c r="AB25" s="76"/>
      <c r="AC25" s="80"/>
    </row>
    <row r="26" spans="1:29" ht="13.5" thickBot="1">
      <c r="A26" s="2104">
        <v>4800604000</v>
      </c>
      <c r="B26" s="2095"/>
      <c r="C26" s="2100" t="s">
        <v>539</v>
      </c>
      <c r="D26" s="2095"/>
      <c r="E26" s="2102"/>
      <c r="F26" s="1401">
        <v>44</v>
      </c>
      <c r="G26" s="1412">
        <v>6.5</v>
      </c>
      <c r="H26" s="1403">
        <v>3</v>
      </c>
      <c r="I26" s="1403">
        <v>19.5</v>
      </c>
      <c r="J26" s="1401">
        <v>955.5</v>
      </c>
      <c r="K26" s="2533">
        <v>670.11250000000018</v>
      </c>
      <c r="L26" s="2532">
        <f t="shared" si="0"/>
        <v>34.364743589743597</v>
      </c>
      <c r="M26" s="1405">
        <f>L26*(1-(VLOOKUP(A26,'Cennik numeryczny'!$A$2:$N$1462,14,FALSE)))</f>
        <v>34.364743589743597</v>
      </c>
      <c r="N26" s="1061" t="str">
        <f>VLOOKUP(A26,'Cennik numeryczny'!$A$2:$K$1857,10,FALSE)</f>
        <v>A</v>
      </c>
      <c r="O26" s="1178">
        <f>VLOOKUP($A26,'Cennik numeryczny'!$A$2:$L$1857,11,FALSE)</f>
        <v>19.5</v>
      </c>
      <c r="P26" s="1063" t="s">
        <v>3825</v>
      </c>
      <c r="Q26" s="503"/>
      <c r="R26" s="737"/>
      <c r="T26" s="76"/>
      <c r="U26" s="77"/>
      <c r="V26" s="76"/>
      <c r="W26" s="77"/>
      <c r="X26" s="76"/>
      <c r="Z26" s="78"/>
      <c r="AA26" s="79"/>
      <c r="AB26" s="76"/>
      <c r="AC26" s="80"/>
    </row>
    <row r="27" spans="1:29" ht="13.5" thickTop="1">
      <c r="A27" s="2105">
        <v>4804253000</v>
      </c>
      <c r="B27" s="2106" t="s">
        <v>804</v>
      </c>
      <c r="C27" s="1037" t="s">
        <v>676</v>
      </c>
      <c r="D27" s="771" t="s">
        <v>15</v>
      </c>
      <c r="E27" s="875" t="s">
        <v>12</v>
      </c>
      <c r="F27" s="1387">
        <v>180</v>
      </c>
      <c r="G27" s="1413">
        <v>4.3</v>
      </c>
      <c r="H27" s="1389">
        <v>3</v>
      </c>
      <c r="I27" s="1389">
        <v>12.9</v>
      </c>
      <c r="J27" s="1387">
        <v>851.4</v>
      </c>
      <c r="K27" s="2531">
        <v>620.64750000000004</v>
      </c>
      <c r="L27" s="2531">
        <f t="shared" si="0"/>
        <v>48.112209302325581</v>
      </c>
      <c r="M27" s="1391">
        <f>L27*(1-(VLOOKUP(A27,'Cennik numeryczny'!$A$2:$N$1462,14,FALSE)))</f>
        <v>48.112209302325581</v>
      </c>
      <c r="N27" s="1406" t="str">
        <f>VLOOKUP(A27,'Cennik numeryczny'!$A$2:$K$1857,10,FALSE)</f>
        <v>A</v>
      </c>
      <c r="O27" s="1407">
        <f>VLOOKUP($A27,'Cennik numeryczny'!$A$2:$L$1857,11,FALSE)</f>
        <v>12.9</v>
      </c>
      <c r="P27" s="1408" t="s">
        <v>3825</v>
      </c>
      <c r="Q27" s="503"/>
      <c r="R27" s="737"/>
      <c r="T27" s="76"/>
      <c r="U27" s="77"/>
      <c r="V27" s="76"/>
      <c r="W27" s="77"/>
      <c r="X27" s="76"/>
      <c r="Z27" s="78"/>
      <c r="AA27" s="79"/>
      <c r="AB27" s="76"/>
      <c r="AC27" s="80"/>
    </row>
    <row r="28" spans="1:29" ht="13">
      <c r="A28" s="851" t="s">
        <v>3980</v>
      </c>
      <c r="B28" s="459"/>
      <c r="C28" s="2100" t="s">
        <v>417</v>
      </c>
      <c r="D28" s="731"/>
      <c r="E28" s="730"/>
      <c r="F28" s="1401">
        <v>24</v>
      </c>
      <c r="G28" s="1412">
        <v>0.6</v>
      </c>
      <c r="H28" s="1403">
        <v>9</v>
      </c>
      <c r="I28" s="1403">
        <v>5.4</v>
      </c>
      <c r="J28" s="1401">
        <v>361.8</v>
      </c>
      <c r="K28" s="2533">
        <v>307.73500000000001</v>
      </c>
      <c r="L28" s="2533">
        <f t="shared" si="0"/>
        <v>56.98796296296296</v>
      </c>
      <c r="M28" s="1405">
        <f>L28*(1-(VLOOKUP(A28,'Cennik numeryczny'!$A$2:$N$1462,14,FALSE)))</f>
        <v>56.98796296296296</v>
      </c>
      <c r="N28" s="1406" t="str">
        <f>VLOOKUP(A28,'Cennik numeryczny'!$A$2:$K$1857,10,FALSE)</f>
        <v>C</v>
      </c>
      <c r="O28" s="1407">
        <f>VLOOKUP($A28,'Cennik numeryczny'!$A$2:$L$1857,11,FALSE)</f>
        <v>502.20000000000005</v>
      </c>
      <c r="P28" s="1408" t="s">
        <v>3825</v>
      </c>
      <c r="Q28" s="503"/>
      <c r="R28" s="737"/>
      <c r="T28" s="76"/>
      <c r="U28" s="77"/>
      <c r="V28" s="76"/>
      <c r="W28" s="77"/>
      <c r="X28" s="76"/>
      <c r="Z28" s="88"/>
      <c r="AA28" s="159"/>
      <c r="AB28" s="76"/>
      <c r="AC28" s="80"/>
    </row>
    <row r="29" spans="1:29" ht="13">
      <c r="A29" s="386">
        <v>4804324000</v>
      </c>
      <c r="B29" s="459"/>
      <c r="C29" s="1049" t="s">
        <v>680</v>
      </c>
      <c r="D29" s="731"/>
      <c r="E29" s="730"/>
      <c r="F29" s="1392">
        <v>81</v>
      </c>
      <c r="G29" s="1411">
        <v>5.9</v>
      </c>
      <c r="H29" s="1394">
        <v>3</v>
      </c>
      <c r="I29" s="1394">
        <v>17.7</v>
      </c>
      <c r="J29" s="1392">
        <v>882</v>
      </c>
      <c r="K29" s="2532">
        <v>726.10749999999996</v>
      </c>
      <c r="L29" s="2532">
        <f t="shared" si="0"/>
        <v>41.023022598870057</v>
      </c>
      <c r="M29" s="1396">
        <f>L29*(1-(VLOOKUP(A29,'Cennik numeryczny'!$A$2:$N$1462,14,FALSE)))</f>
        <v>41.023022598870057</v>
      </c>
      <c r="N29" s="1070" t="str">
        <f>VLOOKUP(A29,'Cennik numeryczny'!$A$2:$K$1857,10,FALSE)</f>
        <v>A</v>
      </c>
      <c r="O29" s="1071">
        <f>VLOOKUP($A29,'Cennik numeryczny'!$A$2:$L$1857,11,FALSE)</f>
        <v>17.7</v>
      </c>
      <c r="P29" s="816" t="s">
        <v>3825</v>
      </c>
      <c r="Q29" s="503"/>
      <c r="R29" s="737"/>
      <c r="T29" s="76"/>
      <c r="U29" s="77"/>
      <c r="V29" s="76"/>
      <c r="W29" s="77"/>
      <c r="X29" s="76"/>
      <c r="Z29" s="88"/>
      <c r="AA29" s="159"/>
      <c r="AB29" s="76"/>
      <c r="AC29" s="80"/>
    </row>
    <row r="30" spans="1:29" ht="13">
      <c r="A30" s="386" t="s">
        <v>4528</v>
      </c>
      <c r="B30" s="459"/>
      <c r="C30" s="1049" t="s">
        <v>638</v>
      </c>
      <c r="D30" s="731"/>
      <c r="E30" s="730"/>
      <c r="F30" s="1392">
        <v>47</v>
      </c>
      <c r="G30" s="1411">
        <v>1.8</v>
      </c>
      <c r="H30" s="1394"/>
      <c r="I30" s="1394">
        <v>10.8</v>
      </c>
      <c r="J30" s="1392">
        <v>723.6</v>
      </c>
      <c r="K30" s="2532">
        <v>504.34000000000003</v>
      </c>
      <c r="L30" s="2532">
        <f>K30/I30</f>
        <v>46.69814814814815</v>
      </c>
      <c r="M30" s="1396">
        <f>L30*(1-(VLOOKUP(A30,'Cennik numeryczny'!$A$2:$N$1462,14,FALSE)))</f>
        <v>46.69814814814815</v>
      </c>
      <c r="N30" s="1070" t="str">
        <f>VLOOKUP(A30,'Cennik numeryczny'!$A$2:$K$1857,10,FALSE)</f>
        <v>C</v>
      </c>
      <c r="O30" s="1071">
        <f>VLOOKUP($A30,'Cennik numeryczny'!$A$2:$L$1857,11,FALSE)</f>
        <v>410.40000000000003</v>
      </c>
      <c r="P30" s="816" t="s">
        <v>3825</v>
      </c>
      <c r="Q30" s="503"/>
      <c r="R30" s="737"/>
      <c r="T30" s="76"/>
      <c r="U30" s="77"/>
      <c r="V30" s="76"/>
      <c r="W30" s="77"/>
      <c r="X30" s="76"/>
      <c r="Z30" s="88"/>
      <c r="AA30" s="159"/>
      <c r="AB30" s="76"/>
      <c r="AC30" s="80"/>
    </row>
    <row r="31" spans="1:29" ht="13">
      <c r="A31" s="386" t="s">
        <v>3981</v>
      </c>
      <c r="B31" s="459"/>
      <c r="C31" s="1049" t="s">
        <v>418</v>
      </c>
      <c r="D31" s="731"/>
      <c r="E31" s="730"/>
      <c r="F31" s="1392">
        <v>52</v>
      </c>
      <c r="G31" s="1411">
        <v>3.8</v>
      </c>
      <c r="H31" s="1394">
        <v>4</v>
      </c>
      <c r="I31" s="1394">
        <v>15.2</v>
      </c>
      <c r="J31" s="1392">
        <v>744.8</v>
      </c>
      <c r="K31" s="2532">
        <v>633.51499999999987</v>
      </c>
      <c r="L31" s="2532">
        <f t="shared" si="0"/>
        <v>41.678618421052626</v>
      </c>
      <c r="M31" s="1396">
        <f>L31*(1-(VLOOKUP(A31,'Cennik numeryczny'!$A$2:$N$1462,14,FALSE)))</f>
        <v>41.678618421052626</v>
      </c>
      <c r="N31" s="1070" t="str">
        <f>VLOOKUP(A31,'Cennik numeryczny'!$A$2:$K$1857,10,FALSE)</f>
        <v>C</v>
      </c>
      <c r="O31" s="1071">
        <f>VLOOKUP($A31,'Cennik numeryczny'!$A$2:$L$1857,11,FALSE)</f>
        <v>483</v>
      </c>
      <c r="P31" s="1408" t="s">
        <v>3825</v>
      </c>
      <c r="Q31" s="503"/>
      <c r="R31" s="737"/>
      <c r="T31" s="76"/>
      <c r="U31" s="77"/>
      <c r="V31" s="76"/>
      <c r="W31" s="77"/>
      <c r="X31" s="76"/>
      <c r="Z31" s="88"/>
      <c r="AA31" s="159"/>
      <c r="AB31" s="76"/>
      <c r="AC31" s="80"/>
    </row>
    <row r="32" spans="1:29" ht="13">
      <c r="A32" s="386">
        <v>4804404000</v>
      </c>
      <c r="B32" s="459"/>
      <c r="C32" s="1049" t="s">
        <v>675</v>
      </c>
      <c r="D32" s="731"/>
      <c r="E32" s="730"/>
      <c r="F32" s="1392">
        <v>81</v>
      </c>
      <c r="G32" s="1411">
        <v>6</v>
      </c>
      <c r="H32" s="1394">
        <v>3</v>
      </c>
      <c r="I32" s="1394">
        <v>18</v>
      </c>
      <c r="J32" s="1392">
        <v>882</v>
      </c>
      <c r="K32" s="2532">
        <v>728.88</v>
      </c>
      <c r="L32" s="2532">
        <f t="shared" si="0"/>
        <v>40.493333333333332</v>
      </c>
      <c r="M32" s="1396">
        <f>L32*(1-(VLOOKUP(A32,'Cennik numeryczny'!$A$2:$N$1462,14,FALSE)))</f>
        <v>40.493333333333332</v>
      </c>
      <c r="N32" s="1070" t="str">
        <f>VLOOKUP(A32,'Cennik numeryczny'!$A$2:$K$1857,10,FALSE)</f>
        <v>M</v>
      </c>
      <c r="O32" s="1071">
        <f>VLOOKUP($A32,'Cennik numeryczny'!$A$2:$L$1857,11,FALSE)</f>
        <v>4302</v>
      </c>
      <c r="P32" s="816" t="s">
        <v>3825</v>
      </c>
      <c r="Q32" s="503"/>
      <c r="R32" s="737"/>
      <c r="T32" s="76"/>
      <c r="U32" s="77"/>
      <c r="V32" s="76"/>
      <c r="W32" s="77"/>
      <c r="X32" s="76"/>
      <c r="Z32" s="78"/>
      <c r="AA32" s="79"/>
      <c r="AB32" s="76"/>
      <c r="AC32" s="80"/>
    </row>
    <row r="33" spans="1:29" ht="13">
      <c r="A33" s="641" t="s">
        <v>479</v>
      </c>
      <c r="B33" s="459"/>
      <c r="C33" s="1049" t="s">
        <v>537</v>
      </c>
      <c r="D33" s="731"/>
      <c r="E33" s="730"/>
      <c r="F33" s="1392">
        <v>52</v>
      </c>
      <c r="G33" s="1411">
        <v>3.8</v>
      </c>
      <c r="H33" s="1394">
        <v>4</v>
      </c>
      <c r="I33" s="1394">
        <v>15.2</v>
      </c>
      <c r="J33" s="1392">
        <v>744.8</v>
      </c>
      <c r="K33" s="2532">
        <v>665.80000000000007</v>
      </c>
      <c r="L33" s="2532">
        <f t="shared" si="0"/>
        <v>43.802631578947377</v>
      </c>
      <c r="M33" s="1396">
        <f>L33*(1-(VLOOKUP(A33,'Cennik numeryczny'!$A$2:$N$1462,14,FALSE)))</f>
        <v>43.802631578947377</v>
      </c>
      <c r="N33" s="1070" t="str">
        <f>VLOOKUP(A33,'Cennik numeryczny'!$A$2:$K$1857,10,FALSE)</f>
        <v>C</v>
      </c>
      <c r="O33" s="1071">
        <f>VLOOKUP($A33,'Cennik numeryczny'!$A$2:$L$1857,11,FALSE)</f>
        <v>395.2</v>
      </c>
      <c r="P33" s="816" t="s">
        <v>3825</v>
      </c>
      <c r="Q33" s="503"/>
      <c r="R33" s="737"/>
      <c r="T33" s="76"/>
      <c r="U33" s="77"/>
      <c r="V33" s="76"/>
      <c r="W33" s="77"/>
      <c r="X33" s="76"/>
      <c r="Z33" s="78"/>
      <c r="AA33" s="79"/>
      <c r="AB33" s="76"/>
      <c r="AC33" s="80"/>
    </row>
    <row r="34" spans="1:29" ht="13.5" thickBot="1">
      <c r="A34" s="386">
        <v>4804504000</v>
      </c>
      <c r="B34" s="459"/>
      <c r="C34" s="1049" t="s">
        <v>677</v>
      </c>
      <c r="D34" s="731"/>
      <c r="E34" s="730"/>
      <c r="F34" s="1392">
        <v>57</v>
      </c>
      <c r="G34" s="1411">
        <v>6</v>
      </c>
      <c r="H34" s="1394">
        <v>3</v>
      </c>
      <c r="I34" s="1394">
        <v>18</v>
      </c>
      <c r="J34" s="1392">
        <v>882</v>
      </c>
      <c r="K34" s="2532">
        <v>692.36</v>
      </c>
      <c r="L34" s="2532">
        <f>K34/I34</f>
        <v>38.464444444444446</v>
      </c>
      <c r="M34" s="1396">
        <f>L34*(1-(VLOOKUP(A34,'Cennik numeryczny'!$A$2:$N$1462,14,FALSE)))</f>
        <v>38.464444444444446</v>
      </c>
      <c r="N34" s="1072" t="str">
        <f>VLOOKUP(A34,'Cennik numeryczny'!$A$2:$K$1857,10,FALSE)</f>
        <v>C</v>
      </c>
      <c r="O34" s="1073">
        <f>VLOOKUP($A34,'Cennik numeryczny'!$A$2:$L$1857,11,FALSE)</f>
        <v>180</v>
      </c>
      <c r="P34" s="1074" t="s">
        <v>3825</v>
      </c>
      <c r="Q34" s="503"/>
      <c r="R34" s="737"/>
      <c r="T34" s="76"/>
      <c r="U34" s="77"/>
      <c r="V34" s="76"/>
      <c r="W34" s="77"/>
      <c r="X34" s="76"/>
      <c r="Z34" s="78"/>
      <c r="AA34" s="79"/>
      <c r="AB34" s="76"/>
      <c r="AC34" s="80"/>
    </row>
    <row r="35" spans="1:29" ht="13.5" thickTop="1">
      <c r="A35" s="2073" t="s">
        <v>644</v>
      </c>
      <c r="B35" s="2106" t="s">
        <v>439</v>
      </c>
      <c r="C35" s="1037" t="s">
        <v>427</v>
      </c>
      <c r="D35" s="771" t="s">
        <v>15</v>
      </c>
      <c r="E35" s="875" t="s">
        <v>798</v>
      </c>
      <c r="F35" s="1387">
        <v>43</v>
      </c>
      <c r="G35" s="1413">
        <v>0.6</v>
      </c>
      <c r="H35" s="1389">
        <v>9</v>
      </c>
      <c r="I35" s="1389">
        <v>5.4</v>
      </c>
      <c r="J35" s="1387">
        <v>415.8</v>
      </c>
      <c r="K35" s="2531">
        <v>373.46500000000003</v>
      </c>
      <c r="L35" s="2531">
        <f t="shared" si="0"/>
        <v>69.160185185185185</v>
      </c>
      <c r="M35" s="1391">
        <f>L35*(1-(VLOOKUP(A35,'Cennik numeryczny'!$A$2:$N$1462,14,FALSE)))</f>
        <v>69.160185185185185</v>
      </c>
      <c r="N35" s="1406" t="str">
        <f>VLOOKUP(A35,'Cennik numeryczny'!$A$2:$K$1857,10,FALSE)</f>
        <v>A</v>
      </c>
      <c r="O35" s="1407">
        <f>VLOOKUP($A35,'Cennik numeryczny'!$A$2:$L$1857,11,FALSE)</f>
        <v>5.4</v>
      </c>
      <c r="P35" s="1408" t="s">
        <v>3825</v>
      </c>
      <c r="Q35" s="503"/>
      <c r="R35" s="737"/>
      <c r="T35" s="76"/>
      <c r="U35" s="77"/>
      <c r="V35" s="76"/>
      <c r="W35" s="77"/>
      <c r="X35" s="76"/>
      <c r="Z35" s="78"/>
      <c r="AA35" s="79"/>
      <c r="AB35" s="76"/>
      <c r="AC35" s="80"/>
    </row>
    <row r="36" spans="1:29" ht="14.25" customHeight="1">
      <c r="A36" s="641" t="s">
        <v>645</v>
      </c>
      <c r="B36" s="459"/>
      <c r="C36" s="1049" t="s">
        <v>417</v>
      </c>
      <c r="D36" s="731"/>
      <c r="E36" s="730"/>
      <c r="F36" s="1392">
        <v>23</v>
      </c>
      <c r="G36" s="1411">
        <v>0.6</v>
      </c>
      <c r="H36" s="1394">
        <v>9</v>
      </c>
      <c r="I36" s="1394">
        <v>5.4</v>
      </c>
      <c r="J36" s="1392">
        <v>361.8</v>
      </c>
      <c r="K36" s="2532">
        <v>280.685</v>
      </c>
      <c r="L36" s="2532">
        <f t="shared" si="0"/>
        <v>51.978703703703701</v>
      </c>
      <c r="M36" s="1396">
        <f>L36*(1-(VLOOKUP(A36,'Cennik numeryczny'!$A$2:$N$1462,14,FALSE)))</f>
        <v>51.978703703703701</v>
      </c>
      <c r="N36" s="1070" t="str">
        <f>VLOOKUP(A36,'Cennik numeryczny'!$A$2:$K$1857,10,FALSE)</f>
        <v>A</v>
      </c>
      <c r="O36" s="1071">
        <f>VLOOKUP($A36,'Cennik numeryczny'!$A$2:$L$1857,11,FALSE)</f>
        <v>5.4</v>
      </c>
      <c r="P36" s="816" t="s">
        <v>3825</v>
      </c>
      <c r="Q36" s="503"/>
      <c r="R36" s="737"/>
      <c r="T36" s="76"/>
      <c r="U36" s="77"/>
      <c r="V36" s="76"/>
      <c r="W36" s="77"/>
      <c r="X36" s="76"/>
      <c r="Z36" s="78"/>
      <c r="AA36" s="79"/>
      <c r="AB36" s="76"/>
      <c r="AC36" s="80"/>
    </row>
    <row r="37" spans="1:29" ht="14.25" customHeight="1">
      <c r="A37" s="641" t="s">
        <v>480</v>
      </c>
      <c r="B37" s="459"/>
      <c r="C37" s="1049" t="s">
        <v>638</v>
      </c>
      <c r="D37" s="731"/>
      <c r="E37" s="730"/>
      <c r="F37" s="1392">
        <v>40</v>
      </c>
      <c r="G37" s="1411">
        <v>1.6</v>
      </c>
      <c r="H37" s="1394">
        <v>6</v>
      </c>
      <c r="I37" s="1394">
        <v>9.6</v>
      </c>
      <c r="J37" s="1392">
        <v>643.20000000000005</v>
      </c>
      <c r="K37" s="2532">
        <v>405.44</v>
      </c>
      <c r="L37" s="2532">
        <f t="shared" si="0"/>
        <v>42.233333333333334</v>
      </c>
      <c r="M37" s="1396">
        <f>L37*(1-(VLOOKUP(A37,'Cennik numeryczny'!$A$2:$N$1462,14,FALSE)))</f>
        <v>42.233333333333334</v>
      </c>
      <c r="N37" s="1070" t="str">
        <f>VLOOKUP(A37,'Cennik numeryczny'!$A$2:$K$1857,10,FALSE)</f>
        <v>A</v>
      </c>
      <c r="O37" s="1071">
        <f>VLOOKUP($A37,'Cennik numeryczny'!$A$2:$L$1857,11,FALSE)</f>
        <v>9.6</v>
      </c>
      <c r="P37" s="816" t="s">
        <v>3825</v>
      </c>
      <c r="Q37" s="503"/>
      <c r="R37" s="737"/>
      <c r="T37" s="76"/>
      <c r="U37" s="77"/>
      <c r="V37" s="76"/>
      <c r="W37" s="77"/>
      <c r="X37" s="76"/>
      <c r="Z37" s="78"/>
      <c r="AA37" s="79"/>
      <c r="AB37" s="76"/>
      <c r="AC37" s="80"/>
    </row>
    <row r="38" spans="1:29" ht="14.25" customHeight="1">
      <c r="A38" s="2107" t="s">
        <v>646</v>
      </c>
      <c r="B38" s="1048"/>
      <c r="C38" s="2108" t="s">
        <v>418</v>
      </c>
      <c r="D38" s="772"/>
      <c r="E38" s="772"/>
      <c r="F38" s="1392">
        <v>43</v>
      </c>
      <c r="G38" s="1411">
        <v>2.2000000000000002</v>
      </c>
      <c r="H38" s="1394">
        <v>6</v>
      </c>
      <c r="I38" s="1394">
        <v>13.2</v>
      </c>
      <c r="J38" s="1392">
        <v>646.79999999999995</v>
      </c>
      <c r="K38" s="2532">
        <v>540.47</v>
      </c>
      <c r="L38" s="2532">
        <f t="shared" si="0"/>
        <v>40.944696969696977</v>
      </c>
      <c r="M38" s="1396">
        <f>L38*(1-(VLOOKUP(A38,'Cennik numeryczny'!$A$2:$N$1462,14,FALSE)))</f>
        <v>40.944696969696977</v>
      </c>
      <c r="N38" s="1070" t="str">
        <f>VLOOKUP(A38,'Cennik numeryczny'!$A$2:$K$1857,10,FALSE)</f>
        <v>M</v>
      </c>
      <c r="O38" s="1071">
        <f>VLOOKUP($A38,'Cennik numeryczny'!$A$2:$L$1857,11,FALSE)</f>
        <v>13.2</v>
      </c>
      <c r="P38" s="816" t="s">
        <v>3825</v>
      </c>
      <c r="Q38" s="503"/>
      <c r="R38" s="737"/>
      <c r="T38" s="76"/>
      <c r="U38" s="77"/>
      <c r="V38" s="76"/>
      <c r="W38" s="77"/>
      <c r="X38" s="76"/>
      <c r="Z38" s="78"/>
      <c r="AA38" s="79"/>
      <c r="AB38" s="76"/>
      <c r="AC38" s="80"/>
    </row>
    <row r="39" spans="1:29" s="646" customFormat="1" ht="14.25" customHeight="1" thickBot="1">
      <c r="A39" s="1174" t="s">
        <v>5054</v>
      </c>
      <c r="B39" s="2109"/>
      <c r="C39" s="2110" t="s">
        <v>5055</v>
      </c>
      <c r="D39" s="779"/>
      <c r="E39" s="838"/>
      <c r="F39" s="1175">
        <v>59</v>
      </c>
      <c r="G39" s="1176">
        <v>4.2</v>
      </c>
      <c r="H39" s="1177">
        <v>4</v>
      </c>
      <c r="I39" s="1177">
        <v>16.8</v>
      </c>
      <c r="J39" s="1175">
        <v>823.2</v>
      </c>
      <c r="K39" s="1399">
        <v>647.08000000000004</v>
      </c>
      <c r="L39" s="1399">
        <f t="shared" si="0"/>
        <v>38.516666666666666</v>
      </c>
      <c r="M39" s="1400">
        <f>L39*(1-(VLOOKUP(A39,'Cennik numeryczny'!$A$2:$N$1462,14,FALSE)))</f>
        <v>38.516666666666666</v>
      </c>
      <c r="N39" s="1068" t="str">
        <f>VLOOKUP(A39,'Cennik numeryczny'!$A$2:$K$1857,10,FALSE)</f>
        <v>M</v>
      </c>
      <c r="O39" s="1178">
        <f>VLOOKUP($A39,'Cennik numeryczny'!$A$2:$L$1857,11,FALSE)</f>
        <v>1512</v>
      </c>
      <c r="P39" s="1063" t="s">
        <v>3825</v>
      </c>
      <c r="Q39" s="503"/>
      <c r="R39" s="737"/>
      <c r="S39" s="645"/>
      <c r="T39" s="1013"/>
      <c r="U39" s="1012"/>
      <c r="V39" s="1013"/>
      <c r="W39" s="1012"/>
      <c r="X39" s="1013"/>
      <c r="Y39" s="1162"/>
      <c r="Z39" s="1163"/>
      <c r="AA39" s="1164"/>
      <c r="AB39" s="1013"/>
      <c r="AC39" s="1165"/>
    </row>
    <row r="40" spans="1:29" s="646" customFormat="1" ht="14.25" customHeight="1" thickTop="1">
      <c r="A40" s="2073" t="s">
        <v>5278</v>
      </c>
      <c r="B40" s="2106" t="s">
        <v>440</v>
      </c>
      <c r="C40" s="1037" t="s">
        <v>536</v>
      </c>
      <c r="D40" s="771" t="s">
        <v>5282</v>
      </c>
      <c r="E40" s="875" t="s">
        <v>598</v>
      </c>
      <c r="F40" s="1387">
        <v>71</v>
      </c>
      <c r="G40" s="1413">
        <v>1.7</v>
      </c>
      <c r="H40" s="1389">
        <v>6</v>
      </c>
      <c r="I40" s="1389">
        <v>10.199999999999999</v>
      </c>
      <c r="J40" s="1387">
        <v>683.4</v>
      </c>
      <c r="K40" s="2531">
        <v>639.3366666666667</v>
      </c>
      <c r="L40" s="2531">
        <f>K40/I40</f>
        <v>62.680065359477133</v>
      </c>
      <c r="M40" s="1391">
        <f>L40*(1-(VLOOKUP(A40,'Cennik numeryczny'!$A$2:$N$1462,14,FALSE)))</f>
        <v>62.680065359477133</v>
      </c>
      <c r="N40" s="1406" t="str">
        <f>VLOOKUP(A40,'Cennik numeryczny'!$A$2:$K$1857,10,FALSE)</f>
        <v>A</v>
      </c>
      <c r="O40" s="1407">
        <f>VLOOKUP($A40,'Cennik numeryczny'!$A$2:$L$1857,11,FALSE)</f>
        <v>10.199999999999999</v>
      </c>
      <c r="P40" s="1408" t="s">
        <v>3825</v>
      </c>
      <c r="Q40" s="503"/>
      <c r="R40" s="737"/>
      <c r="S40" s="645"/>
      <c r="T40" s="1013"/>
      <c r="U40" s="1012"/>
      <c r="V40" s="1013"/>
      <c r="W40" s="1012"/>
      <c r="X40" s="1013"/>
      <c r="Y40" s="1162"/>
      <c r="Z40" s="1163"/>
      <c r="AA40" s="1164"/>
      <c r="AB40" s="1013"/>
      <c r="AC40" s="1165"/>
    </row>
    <row r="41" spans="1:29" s="646" customFormat="1" ht="14.25" customHeight="1">
      <c r="A41" s="641" t="s">
        <v>5279</v>
      </c>
      <c r="B41" s="459"/>
      <c r="C41" s="1049" t="s">
        <v>638</v>
      </c>
      <c r="D41" s="731"/>
      <c r="E41" s="730"/>
      <c r="F41" s="1392">
        <v>45</v>
      </c>
      <c r="G41" s="1411">
        <v>1.8</v>
      </c>
      <c r="H41" s="1394">
        <v>6</v>
      </c>
      <c r="I41" s="1394">
        <v>10.8</v>
      </c>
      <c r="J41" s="1392">
        <v>723.6</v>
      </c>
      <c r="K41" s="2532">
        <v>590.15</v>
      </c>
      <c r="L41" s="2532">
        <f t="shared" ref="L41:L43" si="1">K41/I41</f>
        <v>54.643518518518512</v>
      </c>
      <c r="M41" s="1396">
        <f>L41*(1-(VLOOKUP(A41,'Cennik numeryczny'!$A$2:$N$1462,14,FALSE)))</f>
        <v>54.643518518518512</v>
      </c>
      <c r="N41" s="1070" t="str">
        <f>VLOOKUP(A41,'Cennik numeryczny'!$A$2:$K$1857,10,FALSE)</f>
        <v>A</v>
      </c>
      <c r="O41" s="1071">
        <f>VLOOKUP($A41,'Cennik numeryczny'!$A$2:$L$1857,11,FALSE)</f>
        <v>10.8</v>
      </c>
      <c r="P41" s="816" t="s">
        <v>3825</v>
      </c>
      <c r="Q41" s="503"/>
      <c r="R41" s="737"/>
      <c r="S41" s="645"/>
      <c r="T41" s="1013"/>
      <c r="U41" s="1012"/>
      <c r="V41" s="1013"/>
      <c r="W41" s="1012"/>
      <c r="X41" s="1013"/>
      <c r="Y41" s="1162"/>
      <c r="Z41" s="1163"/>
      <c r="AA41" s="1164"/>
      <c r="AB41" s="1013"/>
      <c r="AC41" s="1165"/>
    </row>
    <row r="42" spans="1:29" s="646" customFormat="1" ht="14.25" customHeight="1">
      <c r="A42" s="641" t="s">
        <v>5280</v>
      </c>
      <c r="B42" s="459"/>
      <c r="C42" s="1049" t="s">
        <v>418</v>
      </c>
      <c r="D42" s="731"/>
      <c r="E42" s="730"/>
      <c r="F42" s="1392">
        <v>45</v>
      </c>
      <c r="G42" s="1411">
        <v>2.2999999999999998</v>
      </c>
      <c r="H42" s="1394">
        <v>6</v>
      </c>
      <c r="I42" s="1394">
        <v>13.8</v>
      </c>
      <c r="J42" s="1392">
        <v>676.2</v>
      </c>
      <c r="K42" s="2532">
        <v>680.09666666666669</v>
      </c>
      <c r="L42" s="2532">
        <f t="shared" si="1"/>
        <v>49.28236714975845</v>
      </c>
      <c r="M42" s="1396">
        <f>L42*(1-(VLOOKUP(A42,'Cennik numeryczny'!$A$2:$N$1462,14,FALSE)))</f>
        <v>49.28236714975845</v>
      </c>
      <c r="N42" s="1070" t="str">
        <f>VLOOKUP(A42,'Cennik numeryczny'!$A$2:$K$1857,10,FALSE)</f>
        <v>A</v>
      </c>
      <c r="O42" s="1071">
        <f>VLOOKUP($A42,'Cennik numeryczny'!$A$2:$L$1857,11,FALSE)</f>
        <v>13.8</v>
      </c>
      <c r="P42" s="816" t="s">
        <v>3825</v>
      </c>
      <c r="Q42" s="503"/>
      <c r="R42" s="737"/>
      <c r="S42" s="645"/>
      <c r="T42" s="1013"/>
      <c r="U42" s="1012"/>
      <c r="V42" s="1013"/>
      <c r="W42" s="1012"/>
      <c r="X42" s="1013"/>
      <c r="Y42" s="1162"/>
      <c r="Z42" s="1163"/>
      <c r="AA42" s="1164"/>
      <c r="AB42" s="1013"/>
      <c r="AC42" s="1165"/>
    </row>
    <row r="43" spans="1:29" s="646" customFormat="1" ht="14.25" customHeight="1" thickBot="1">
      <c r="A43" s="2074" t="s">
        <v>5281</v>
      </c>
      <c r="B43" s="2111"/>
      <c r="C43" s="2112" t="s">
        <v>537</v>
      </c>
      <c r="D43" s="780"/>
      <c r="E43" s="780"/>
      <c r="F43" s="1414">
        <v>48</v>
      </c>
      <c r="G43" s="1415">
        <v>3.7</v>
      </c>
      <c r="H43" s="1416">
        <v>4</v>
      </c>
      <c r="I43" s="1416">
        <v>14.8</v>
      </c>
      <c r="J43" s="1414">
        <v>725.2</v>
      </c>
      <c r="K43" s="2534">
        <v>720.93888888888887</v>
      </c>
      <c r="L43" s="2534">
        <f t="shared" si="1"/>
        <v>48.712087087087085</v>
      </c>
      <c r="M43" s="1417">
        <f>L43*(1-(VLOOKUP(A43,'Cennik numeryczny'!$A$2:$N$1462,14,FALSE)))</f>
        <v>48.712087087087085</v>
      </c>
      <c r="N43" s="1072" t="str">
        <f>VLOOKUP(A43,'Cennik numeryczny'!$A$2:$K$1857,10,FALSE)</f>
        <v>S</v>
      </c>
      <c r="O43" s="1073">
        <f>VLOOKUP($A43,'Cennik numeryczny'!$A$2:$L$1857,11,FALSE)</f>
        <v>14.8</v>
      </c>
      <c r="P43" s="1074" t="s">
        <v>3825</v>
      </c>
      <c r="Q43" s="503"/>
      <c r="R43" s="737"/>
      <c r="S43" s="645"/>
      <c r="T43" s="1013"/>
      <c r="U43" s="1012"/>
      <c r="V43" s="1013"/>
      <c r="W43" s="1012"/>
      <c r="X43" s="1013"/>
      <c r="Y43" s="1162"/>
      <c r="Z43" s="1163"/>
      <c r="AA43" s="1164"/>
      <c r="AB43" s="1013"/>
      <c r="AC43" s="1165"/>
    </row>
    <row r="44" spans="1:29" ht="14.25" customHeight="1" thickTop="1">
      <c r="A44" s="640" t="s">
        <v>2970</v>
      </c>
      <c r="B44" s="459" t="s">
        <v>2973</v>
      </c>
      <c r="C44" s="2113" t="s">
        <v>2977</v>
      </c>
      <c r="D44" s="731" t="s">
        <v>15</v>
      </c>
      <c r="E44" s="731" t="s">
        <v>2980</v>
      </c>
      <c r="F44" s="1418">
        <v>45</v>
      </c>
      <c r="G44" s="1419">
        <v>0.6</v>
      </c>
      <c r="H44" s="1420">
        <v>9</v>
      </c>
      <c r="I44" s="1420">
        <v>5.4</v>
      </c>
      <c r="J44" s="1421">
        <v>415.8</v>
      </c>
      <c r="K44" s="1422">
        <v>485.245</v>
      </c>
      <c r="L44" s="1422">
        <f t="shared" si="0"/>
        <v>89.860185185185173</v>
      </c>
      <c r="M44" s="1423">
        <f>L44*(1-(VLOOKUP(A44,'Cennik numeryczny'!$A$2:$N$1462,14,FALSE)))</f>
        <v>89.860185185185173</v>
      </c>
      <c r="N44" s="1086" t="str">
        <f>VLOOKUP(A44,'Cennik numeryczny'!$A$2:$K$1857,10,FALSE)</f>
        <v>M</v>
      </c>
      <c r="O44" s="1089">
        <f>VLOOKUP($A44,'Cennik numeryczny'!$A$2:$L$1857,11,FALSE)</f>
        <v>5.4</v>
      </c>
      <c r="P44" s="1408" t="s">
        <v>3825</v>
      </c>
      <c r="Q44" s="503"/>
      <c r="R44" s="737"/>
      <c r="T44" s="76"/>
      <c r="U44" s="77"/>
      <c r="V44" s="76"/>
      <c r="W44" s="77"/>
      <c r="X44" s="76"/>
      <c r="Z44" s="88"/>
      <c r="AA44" s="159"/>
      <c r="AB44" s="76"/>
      <c r="AC44" s="80"/>
    </row>
    <row r="45" spans="1:29" ht="14.25" customHeight="1">
      <c r="A45" s="640" t="s">
        <v>2971</v>
      </c>
      <c r="B45" s="2114"/>
      <c r="C45" s="2115" t="s">
        <v>2978</v>
      </c>
      <c r="D45" s="772"/>
      <c r="E45" s="731"/>
      <c r="F45" s="1392">
        <v>68</v>
      </c>
      <c r="G45" s="1411">
        <v>1.7</v>
      </c>
      <c r="H45" s="1394">
        <v>6</v>
      </c>
      <c r="I45" s="1394">
        <v>10.199999999999999</v>
      </c>
      <c r="J45" s="1392">
        <v>683.4</v>
      </c>
      <c r="K45" s="2532">
        <v>465.85500000000002</v>
      </c>
      <c r="L45" s="2532">
        <f t="shared" si="0"/>
        <v>45.672058823529419</v>
      </c>
      <c r="M45" s="2532">
        <f>L45*(1-(VLOOKUP(A45,'Cennik numeryczny'!$A$2:$N$1462,14,FALSE)))</f>
        <v>45.672058823529419</v>
      </c>
      <c r="N45" s="1053" t="str">
        <f>VLOOKUP(A45,'Cennik numeryczny'!$A$2:$K$1857,10,FALSE)</f>
        <v>A</v>
      </c>
      <c r="O45" s="1407">
        <f>VLOOKUP($A45,'Cennik numeryczny'!$A$2:$L$1857,11,FALSE)</f>
        <v>10.199999999999999</v>
      </c>
      <c r="P45" s="1408" t="s">
        <v>3825</v>
      </c>
      <c r="Q45" s="503"/>
      <c r="R45" s="737"/>
      <c r="T45" s="76"/>
      <c r="U45" s="77"/>
      <c r="V45" s="76"/>
      <c r="W45" s="77"/>
      <c r="X45" s="76"/>
      <c r="Z45" s="88"/>
      <c r="AA45" s="159"/>
      <c r="AB45" s="76"/>
      <c r="AC45" s="80"/>
    </row>
    <row r="46" spans="1:29" ht="14.25" customHeight="1">
      <c r="A46" s="641" t="s">
        <v>2972</v>
      </c>
      <c r="B46" s="2114"/>
      <c r="C46" s="2115" t="s">
        <v>2979</v>
      </c>
      <c r="D46" s="772"/>
      <c r="E46" s="731"/>
      <c r="F46" s="1392">
        <v>44</v>
      </c>
      <c r="G46" s="1411">
        <v>2.2000000000000002</v>
      </c>
      <c r="H46" s="1394">
        <v>6</v>
      </c>
      <c r="I46" s="1394">
        <v>13.2</v>
      </c>
      <c r="J46" s="1392">
        <v>646.79999999999995</v>
      </c>
      <c r="K46" s="2532">
        <v>546.66</v>
      </c>
      <c r="L46" s="2532">
        <f t="shared" si="0"/>
        <v>41.413636363636364</v>
      </c>
      <c r="M46" s="2532">
        <f>L46*(1-(VLOOKUP(A46,'Cennik numeryczny'!$A$2:$N$1462,14,FALSE)))</f>
        <v>41.413636363636364</v>
      </c>
      <c r="N46" s="1053" t="str">
        <f>VLOOKUP(A46,'Cennik numeryczny'!$A$2:$K$1857,10,FALSE)</f>
        <v>A</v>
      </c>
      <c r="O46" s="1071">
        <f>VLOOKUP($A46,'Cennik numeryczny'!$A$2:$L$1857,11,FALSE)</f>
        <v>13.2</v>
      </c>
      <c r="P46" s="816" t="s">
        <v>3825</v>
      </c>
      <c r="Q46" s="503"/>
      <c r="R46" s="737"/>
      <c r="T46" s="76"/>
      <c r="U46" s="77"/>
      <c r="V46" s="76"/>
      <c r="W46" s="77"/>
      <c r="X46" s="76"/>
      <c r="Z46" s="88"/>
      <c r="AA46" s="159"/>
      <c r="AB46" s="76"/>
      <c r="AC46" s="80"/>
    </row>
    <row r="47" spans="1:29" s="1377" customFormat="1" ht="14.25" customHeight="1" thickBot="1">
      <c r="A47" s="2075" t="s">
        <v>5293</v>
      </c>
      <c r="B47" s="1056"/>
      <c r="C47" s="2116" t="s">
        <v>5294</v>
      </c>
      <c r="D47" s="780"/>
      <c r="E47" s="779"/>
      <c r="F47" s="1414">
        <v>54</v>
      </c>
      <c r="G47" s="2067">
        <v>3.9</v>
      </c>
      <c r="H47" s="2068">
        <v>4</v>
      </c>
      <c r="I47" s="2068">
        <v>15.6</v>
      </c>
      <c r="J47" s="2069">
        <v>764.4</v>
      </c>
      <c r="K47" s="2534">
        <v>630.29666666666674</v>
      </c>
      <c r="L47" s="2534">
        <f t="shared" si="0"/>
        <v>40.403632478632481</v>
      </c>
      <c r="M47" s="2534">
        <f>L47*(1-(VLOOKUP(A47,'Cennik numeryczny'!$A$2:$N$1462,14,FALSE)))</f>
        <v>40.403632478632481</v>
      </c>
      <c r="N47" s="1072" t="str">
        <f>VLOOKUP(A47,'Cennik numeryczny'!$A$2:$K$1857,10,FALSE)</f>
        <v>A</v>
      </c>
      <c r="O47" s="1073">
        <f>VLOOKUP($A47,'Cennik numeryczny'!$A$2:$L$1857,11,FALSE)</f>
        <v>15.6</v>
      </c>
      <c r="P47" s="1074" t="s">
        <v>3825</v>
      </c>
      <c r="Q47" s="503"/>
      <c r="R47" s="1370"/>
      <c r="S47" s="1370"/>
      <c r="T47" s="1371"/>
      <c r="U47" s="1372"/>
      <c r="V47" s="1371"/>
      <c r="W47" s="1372"/>
      <c r="X47" s="1371"/>
      <c r="Y47" s="1373"/>
      <c r="Z47" s="1374"/>
      <c r="AA47" s="1375"/>
      <c r="AB47" s="1371"/>
      <c r="AC47" s="1376"/>
    </row>
    <row r="48" spans="1:29" ht="14.25" customHeight="1" thickTop="1">
      <c r="A48" s="1770" t="s">
        <v>2934</v>
      </c>
      <c r="B48" s="1378" t="s">
        <v>1263</v>
      </c>
      <c r="C48" s="2100" t="s">
        <v>638</v>
      </c>
      <c r="D48" s="772" t="s">
        <v>1266</v>
      </c>
      <c r="E48" s="772" t="s">
        <v>1265</v>
      </c>
      <c r="F48" s="1430">
        <v>54</v>
      </c>
      <c r="G48" s="1431">
        <v>1.8</v>
      </c>
      <c r="H48" s="1432">
        <v>6</v>
      </c>
      <c r="I48" s="1432">
        <v>10.8</v>
      </c>
      <c r="J48" s="1433">
        <v>712.8</v>
      </c>
      <c r="K48" s="1543">
        <v>550.68999999999994</v>
      </c>
      <c r="L48" s="2533">
        <f t="shared" ref="L48:L53" si="2">K48/I48</f>
        <v>50.989814814814807</v>
      </c>
      <c r="M48" s="1405">
        <f>L48*(1-(VLOOKUP(A48,'Cennik numeryczny'!$A$2:$N$1462,14,FALSE)))</f>
        <v>50.989814814814807</v>
      </c>
      <c r="N48" s="1746" t="str">
        <f>VLOOKUP(A48,'Cennik numeryczny'!$A$2:$K$1857,10,FALSE)</f>
        <v>A</v>
      </c>
      <c r="O48" s="1089">
        <f>VLOOKUP($A48,'Cennik numeryczny'!$A$2:$L$1857,11,FALSE)</f>
        <v>10.8</v>
      </c>
      <c r="P48" s="1090" t="s">
        <v>3825</v>
      </c>
      <c r="Q48" s="503"/>
      <c r="R48" s="737"/>
      <c r="T48" s="76"/>
      <c r="U48" s="77"/>
      <c r="V48" s="76"/>
      <c r="W48" s="77"/>
      <c r="X48" s="76"/>
      <c r="Z48" s="78"/>
      <c r="AA48" s="79"/>
      <c r="AB48" s="76"/>
      <c r="AC48" s="80"/>
    </row>
    <row r="49" spans="1:29" ht="14.25" customHeight="1">
      <c r="A49" s="1626" t="s">
        <v>2935</v>
      </c>
      <c r="B49" s="1378"/>
      <c r="C49" s="1049" t="s">
        <v>418</v>
      </c>
      <c r="D49" s="1439"/>
      <c r="E49" s="1439"/>
      <c r="F49" s="1424">
        <v>49</v>
      </c>
      <c r="G49" s="1425">
        <v>2.1</v>
      </c>
      <c r="H49" s="1426">
        <v>6</v>
      </c>
      <c r="I49" s="1426">
        <v>12.6</v>
      </c>
      <c r="J49" s="1427">
        <v>617.4</v>
      </c>
      <c r="K49" s="1545">
        <v>633.30499999999995</v>
      </c>
      <c r="L49" s="2532">
        <f t="shared" si="2"/>
        <v>50.262301587301586</v>
      </c>
      <c r="M49" s="1396">
        <f>L49*(1-(VLOOKUP(A49,'Cennik numeryczny'!$A$2:$N$1462,14,FALSE)))</f>
        <v>50.262301587301586</v>
      </c>
      <c r="N49" s="1070" t="str">
        <f>VLOOKUP(A49,'Cennik numeryczny'!$A$2:$K$1857,10,FALSE)</f>
        <v>A</v>
      </c>
      <c r="O49" s="1428">
        <f>VLOOKUP($A49,'Cennik numeryczny'!$A$2:$L$1857,11,FALSE)</f>
        <v>12.6</v>
      </c>
      <c r="P49" s="1429" t="s">
        <v>3825</v>
      </c>
      <c r="Q49" s="503"/>
      <c r="R49" s="737"/>
      <c r="T49" s="76"/>
      <c r="U49" s="77"/>
      <c r="V49" s="76"/>
      <c r="W49" s="77"/>
      <c r="X49" s="76"/>
      <c r="Z49" s="78"/>
      <c r="AA49" s="79"/>
      <c r="AB49" s="76"/>
      <c r="AC49" s="80"/>
    </row>
    <row r="50" spans="1:29" ht="14.25" customHeight="1" thickBot="1">
      <c r="A50" s="1630" t="s">
        <v>5298</v>
      </c>
      <c r="B50" s="1503"/>
      <c r="C50" s="2116" t="s">
        <v>537</v>
      </c>
      <c r="D50" s="1436"/>
      <c r="E50" s="1436"/>
      <c r="F50" s="1434">
        <v>65</v>
      </c>
      <c r="G50" s="1435">
        <v>4.0999999999999996</v>
      </c>
      <c r="H50" s="1436">
        <v>4</v>
      </c>
      <c r="I50" s="1436">
        <v>16.399999999999999</v>
      </c>
      <c r="J50" s="1437">
        <v>803.6</v>
      </c>
      <c r="K50" s="1557">
        <v>641.14</v>
      </c>
      <c r="L50" s="1399">
        <f t="shared" si="2"/>
        <v>39.09390243902439</v>
      </c>
      <c r="M50" s="1417">
        <f>L50*(1-(VLOOKUP(A50,'Cennik numeryczny'!$A$2:$N$1462,14,FALSE)))</f>
        <v>39.09390243902439</v>
      </c>
      <c r="N50" s="1072" t="str">
        <f>VLOOKUP(A50,'Cennik numeryczny'!$A$2:$K$1857,10,FALSE)</f>
        <v>S</v>
      </c>
      <c r="O50" s="1073">
        <f>VLOOKUP($A50,'Cennik numeryczny'!$A$2:$L$1857,11,FALSE)</f>
        <v>16.399999999999999</v>
      </c>
      <c r="P50" s="1074" t="s">
        <v>3825</v>
      </c>
      <c r="Q50" s="503"/>
      <c r="R50" s="737"/>
      <c r="T50" s="76"/>
      <c r="U50" s="77"/>
      <c r="V50" s="76"/>
      <c r="W50" s="77"/>
      <c r="X50" s="76"/>
      <c r="Z50" s="78"/>
      <c r="AA50" s="79"/>
      <c r="AB50" s="76"/>
      <c r="AC50" s="80"/>
    </row>
    <row r="51" spans="1:29" ht="14.25" customHeight="1" thickTop="1">
      <c r="A51" s="1629" t="s">
        <v>4227</v>
      </c>
      <c r="B51" s="1378" t="s">
        <v>1264</v>
      </c>
      <c r="C51" s="772" t="s">
        <v>536</v>
      </c>
      <c r="D51" s="772" t="s">
        <v>1266</v>
      </c>
      <c r="E51" s="731" t="s">
        <v>1267</v>
      </c>
      <c r="F51" s="900">
        <v>89</v>
      </c>
      <c r="G51" s="1438">
        <v>1.8</v>
      </c>
      <c r="H51" s="1439">
        <v>6</v>
      </c>
      <c r="I51" s="1439">
        <v>10.8</v>
      </c>
      <c r="J51" s="1440">
        <v>792</v>
      </c>
      <c r="K51" s="1556">
        <v>462.13000000000005</v>
      </c>
      <c r="L51" s="1422">
        <f t="shared" si="2"/>
        <v>42.789814814814818</v>
      </c>
      <c r="M51" s="1423">
        <f>L51*(1-(VLOOKUP(A51,'Cennik numeryczny'!$A$2:$N$1462,14,FALSE)))</f>
        <v>42.789814814814818</v>
      </c>
      <c r="N51" s="1086" t="str">
        <f>VLOOKUP(A51,'Cennik numeryczny'!$A$2:$K$1857,10,FALSE)</f>
        <v>A</v>
      </c>
      <c r="O51" s="1089">
        <f>VLOOKUP($A51,'Cennik numeryczny'!$A$2:$L$1857,11,FALSE)</f>
        <v>10.8</v>
      </c>
      <c r="P51" s="1408" t="s">
        <v>3825</v>
      </c>
      <c r="Q51" s="503"/>
      <c r="R51" s="737"/>
      <c r="T51" s="76"/>
      <c r="U51" s="77"/>
      <c r="V51" s="76"/>
      <c r="W51" s="77"/>
      <c r="X51" s="76"/>
      <c r="Z51" s="78"/>
      <c r="AA51" s="79"/>
      <c r="AB51" s="76"/>
      <c r="AC51" s="80"/>
    </row>
    <row r="52" spans="1:29" ht="14.25" customHeight="1">
      <c r="A52" s="1643" t="s">
        <v>1342</v>
      </c>
      <c r="B52" s="1378" t="s">
        <v>5303</v>
      </c>
      <c r="C52" s="1709" t="s">
        <v>418</v>
      </c>
      <c r="D52" s="2117"/>
      <c r="E52" s="2117"/>
      <c r="F52" s="1441">
        <v>48</v>
      </c>
      <c r="G52" s="1425">
        <v>2.1</v>
      </c>
      <c r="H52" s="1426">
        <v>6</v>
      </c>
      <c r="I52" s="1426">
        <v>12.6</v>
      </c>
      <c r="J52" s="1427">
        <v>617.4</v>
      </c>
      <c r="K52" s="1545">
        <v>583.30499999999995</v>
      </c>
      <c r="L52" s="2532">
        <f t="shared" si="2"/>
        <v>46.294047619047618</v>
      </c>
      <c r="M52" s="1396">
        <f>L52*(1-(VLOOKUP(A52,'Cennik numeryczny'!$A$2:$N$1462,14,FALSE)))</f>
        <v>46.294047619047618</v>
      </c>
      <c r="N52" s="1070" t="str">
        <f>VLOOKUP(A52,'Cennik numeryczny'!$A$2:$K$1857,10,FALSE)</f>
        <v>A</v>
      </c>
      <c r="O52" s="1071">
        <f>VLOOKUP($A52,'Cennik numeryczny'!$A$2:$L$1857,11,FALSE)</f>
        <v>12.6</v>
      </c>
      <c r="P52" s="816" t="s">
        <v>3825</v>
      </c>
      <c r="Q52" s="503"/>
      <c r="R52" s="737"/>
      <c r="T52" s="76"/>
      <c r="U52" s="77"/>
      <c r="V52" s="76"/>
      <c r="W52" s="77"/>
      <c r="X52" s="76"/>
      <c r="Z52" s="78"/>
      <c r="AA52" s="79"/>
      <c r="AB52" s="76"/>
      <c r="AC52" s="80"/>
    </row>
    <row r="53" spans="1:29" ht="14.25" customHeight="1" thickBot="1">
      <c r="A53" s="1630" t="s">
        <v>5302</v>
      </c>
      <c r="B53" s="780"/>
      <c r="C53" s="1075" t="s">
        <v>537</v>
      </c>
      <c r="D53" s="1434"/>
      <c r="E53" s="1434"/>
      <c r="F53" s="2070">
        <v>57</v>
      </c>
      <c r="G53" s="2071">
        <v>3.8</v>
      </c>
      <c r="H53" s="2070">
        <v>4</v>
      </c>
      <c r="I53" s="2070">
        <v>15.2</v>
      </c>
      <c r="J53" s="2072">
        <v>744.8</v>
      </c>
      <c r="K53" s="1547">
        <v>599.8599999999999</v>
      </c>
      <c r="L53" s="2534">
        <f t="shared" si="2"/>
        <v>39.464473684210525</v>
      </c>
      <c r="M53" s="1417">
        <f>L53*(1-(VLOOKUP(A53,'Cennik numeryczny'!$A$2:$N$1462,14,FALSE)))</f>
        <v>39.464473684210525</v>
      </c>
      <c r="N53" s="1072" t="str">
        <f>VLOOKUP(A53,'Cennik numeryczny'!$A$2:$K$1857,10,FALSE)</f>
        <v>S</v>
      </c>
      <c r="O53" s="1073">
        <f>VLOOKUP($A53,'Cennik numeryczny'!$A$2:$L$1857,11,FALSE)</f>
        <v>15.2</v>
      </c>
      <c r="P53" s="1074" t="s">
        <v>3825</v>
      </c>
      <c r="Q53" s="503"/>
      <c r="R53" s="737"/>
      <c r="T53" s="76"/>
      <c r="U53" s="77"/>
      <c r="V53" s="76"/>
      <c r="W53" s="77"/>
      <c r="X53" s="76"/>
      <c r="Z53" s="78"/>
      <c r="AA53" s="79"/>
      <c r="AB53" s="76"/>
      <c r="AC53" s="80"/>
    </row>
    <row r="54" spans="1:29" ht="14.25" customHeight="1" thickTop="1">
      <c r="A54" s="2076">
        <v>5370253000</v>
      </c>
      <c r="B54" s="459" t="s">
        <v>801</v>
      </c>
      <c r="C54" s="2100" t="s">
        <v>676</v>
      </c>
      <c r="D54" s="731" t="s">
        <v>16</v>
      </c>
      <c r="E54" s="730" t="s">
        <v>805</v>
      </c>
      <c r="F54" s="1401">
        <v>248</v>
      </c>
      <c r="G54" s="1412">
        <v>4.5</v>
      </c>
      <c r="H54" s="1403">
        <v>3</v>
      </c>
      <c r="I54" s="1403">
        <v>13.5</v>
      </c>
      <c r="J54" s="1401">
        <v>891</v>
      </c>
      <c r="K54" s="2533">
        <v>889.06250000000011</v>
      </c>
      <c r="L54" s="2533">
        <f t="shared" ref="L54:L67" si="3">K54/I54</f>
        <v>65.856481481481495</v>
      </c>
      <c r="M54" s="1405">
        <f>L54*(1-(VLOOKUP(A54,'Cennik numeryczny'!$A$2:$N$1462,14,FALSE)))</f>
        <v>65.856481481481495</v>
      </c>
      <c r="N54" s="1406" t="str">
        <f>VLOOKUP(A54,'Cennik numeryczny'!$A$2:$K$1857,10,FALSE)</f>
        <v>C</v>
      </c>
      <c r="O54" s="1407">
        <f>VLOOKUP($A54,'Cennik numeryczny'!$A$2:$L$1857,11,FALSE)</f>
        <v>1525.5</v>
      </c>
      <c r="P54" s="1408" t="s">
        <v>3825</v>
      </c>
      <c r="Q54" s="503"/>
      <c r="R54" s="737"/>
      <c r="T54" s="76"/>
      <c r="U54" s="77"/>
      <c r="V54" s="76"/>
      <c r="W54" s="77"/>
      <c r="X54" s="76"/>
      <c r="Z54" s="78"/>
      <c r="AA54" s="79"/>
      <c r="AB54" s="76"/>
      <c r="AC54" s="80"/>
    </row>
    <row r="55" spans="1:29" ht="14.25" customHeight="1" thickBot="1">
      <c r="A55" s="2077">
        <v>5370323000</v>
      </c>
      <c r="B55" s="2118"/>
      <c r="C55" s="2116" t="s">
        <v>674</v>
      </c>
      <c r="D55" s="779"/>
      <c r="E55" s="1168"/>
      <c r="F55" s="1414">
        <v>149</v>
      </c>
      <c r="G55" s="1415">
        <v>4.7</v>
      </c>
      <c r="H55" s="1416">
        <v>3</v>
      </c>
      <c r="I55" s="1416">
        <v>14.1</v>
      </c>
      <c r="J55" s="1414">
        <v>930.6</v>
      </c>
      <c r="K55" s="2534">
        <v>839.37749999999994</v>
      </c>
      <c r="L55" s="2534">
        <f t="shared" si="3"/>
        <v>59.530319148936165</v>
      </c>
      <c r="M55" s="1417">
        <f>L55*(1-(VLOOKUP(A55,'Cennik numeryczny'!$A$2:$N$1462,14,FALSE)))</f>
        <v>59.530319148936165</v>
      </c>
      <c r="N55" s="1072" t="str">
        <f>VLOOKUP(A55,'Cennik numeryczny'!$A$2:$K$1857,10,FALSE)</f>
        <v>C</v>
      </c>
      <c r="O55" s="1073">
        <f>VLOOKUP($A55,'Cennik numeryczny'!$A$2:$L$1857,11,FALSE)</f>
        <v>1706.1</v>
      </c>
      <c r="P55" s="1074" t="s">
        <v>3825</v>
      </c>
      <c r="Q55" s="503"/>
      <c r="R55" s="737"/>
      <c r="T55" s="76"/>
      <c r="U55" s="77"/>
      <c r="V55" s="76"/>
      <c r="W55" s="77"/>
      <c r="X55" s="76"/>
      <c r="Z55" s="78"/>
      <c r="AA55" s="79"/>
      <c r="AB55" s="76"/>
      <c r="AC55" s="80"/>
    </row>
    <row r="56" spans="1:29" ht="14.25" customHeight="1" thickTop="1">
      <c r="A56" s="2078">
        <v>5500253500</v>
      </c>
      <c r="B56" s="2119" t="s">
        <v>800</v>
      </c>
      <c r="C56" s="1037" t="s">
        <v>676</v>
      </c>
      <c r="D56" s="771" t="s">
        <v>3976</v>
      </c>
      <c r="E56" s="1035" t="s">
        <v>18</v>
      </c>
      <c r="F56" s="1387">
        <v>192</v>
      </c>
      <c r="G56" s="1413">
        <v>4.5</v>
      </c>
      <c r="H56" s="1389">
        <v>3</v>
      </c>
      <c r="I56" s="1389">
        <v>13.5</v>
      </c>
      <c r="J56" s="1387">
        <v>891</v>
      </c>
      <c r="K56" s="2531">
        <v>561.90249999999992</v>
      </c>
      <c r="L56" s="2531">
        <f t="shared" si="3"/>
        <v>41.622407407407401</v>
      </c>
      <c r="M56" s="1391">
        <f>L56*(1-(VLOOKUP(A56,'Cennik numeryczny'!$A$2:$N$1462,14,FALSE)))</f>
        <v>41.622407407407401</v>
      </c>
      <c r="N56" s="1406" t="str">
        <f>VLOOKUP(A56,'Cennik numeryczny'!$A$2:$K$1857,10,FALSE)</f>
        <v>A</v>
      </c>
      <c r="O56" s="1407">
        <f>VLOOKUP($A56,'Cennik numeryczny'!$A$2:$L$1857,11,FALSE)</f>
        <v>13.5</v>
      </c>
      <c r="P56" s="1408" t="s">
        <v>3825</v>
      </c>
      <c r="Q56" s="503"/>
      <c r="R56" s="737"/>
      <c r="T56" s="67"/>
      <c r="U56" s="67"/>
      <c r="V56" s="67"/>
      <c r="W56" s="67"/>
      <c r="X56" s="67"/>
      <c r="AB56" s="76"/>
      <c r="AC56" s="80"/>
    </row>
    <row r="57" spans="1:29" ht="14.25" customHeight="1">
      <c r="A57" s="2076" t="s">
        <v>3959</v>
      </c>
      <c r="B57" s="2095"/>
      <c r="C57" s="2115" t="s">
        <v>2978</v>
      </c>
      <c r="D57" s="731"/>
      <c r="E57" s="1167"/>
      <c r="F57" s="1401">
        <v>73</v>
      </c>
      <c r="G57" s="1412">
        <v>1.7</v>
      </c>
      <c r="H57" s="1403">
        <v>6</v>
      </c>
      <c r="I57" s="1403">
        <v>10.199999999999999</v>
      </c>
      <c r="J57" s="1401">
        <v>673.2</v>
      </c>
      <c r="K57" s="2533">
        <v>505.76499999999993</v>
      </c>
      <c r="L57" s="2533">
        <f>K57/I57</f>
        <v>49.584803921568621</v>
      </c>
      <c r="M57" s="1405">
        <f>L57*(1-(VLOOKUP(A57,'Cennik numeryczny'!$A$2:$N$1462,14,FALSE)))</f>
        <v>49.584803921568621</v>
      </c>
      <c r="N57" s="1406" t="str">
        <f>VLOOKUP(A57,'Cennik numeryczny'!$A$2:$K$1857,10,FALSE)</f>
        <v>A</v>
      </c>
      <c r="O57" s="1407">
        <f>VLOOKUP($A57,'Cennik numeryczny'!$A$2:$L$1857,11,FALSE)</f>
        <v>10.199999999999999</v>
      </c>
      <c r="P57" s="1408" t="s">
        <v>3825</v>
      </c>
      <c r="Q57" s="503"/>
      <c r="R57" s="737"/>
      <c r="T57" s="67"/>
      <c r="U57" s="67"/>
      <c r="V57" s="67"/>
      <c r="W57" s="67"/>
      <c r="X57" s="67"/>
      <c r="AB57" s="76"/>
      <c r="AC57" s="80"/>
    </row>
    <row r="58" spans="1:29" ht="14.25" customHeight="1">
      <c r="A58" s="2076">
        <v>5500323500</v>
      </c>
      <c r="B58" s="2095"/>
      <c r="C58" s="1049" t="s">
        <v>674</v>
      </c>
      <c r="D58" s="731"/>
      <c r="E58" s="1167"/>
      <c r="F58" s="1401">
        <v>123</v>
      </c>
      <c r="G58" s="1412">
        <v>4.8</v>
      </c>
      <c r="H58" s="1403">
        <v>3</v>
      </c>
      <c r="I58" s="1403">
        <v>14.4</v>
      </c>
      <c r="J58" s="1401">
        <v>950.4</v>
      </c>
      <c r="K58" s="2533">
        <v>509.65000000000003</v>
      </c>
      <c r="L58" s="2533">
        <f>K58/I58</f>
        <v>35.392361111111114</v>
      </c>
      <c r="M58" s="1405">
        <f>L58*(1-(VLOOKUP(A58,'Cennik numeryczny'!$A$2:$N$1462,14,FALSE)))</f>
        <v>35.392361111111114</v>
      </c>
      <c r="N58" s="1406" t="str">
        <f>VLOOKUP(A58,'Cennik numeryczny'!$A$2:$K$1857,10,FALSE)</f>
        <v>A</v>
      </c>
      <c r="O58" s="1407">
        <f>VLOOKUP($A58,'Cennik numeryczny'!$A$2:$L$1857,11,FALSE)</f>
        <v>14.4</v>
      </c>
      <c r="P58" s="1408" t="s">
        <v>3825</v>
      </c>
      <c r="Q58" s="503"/>
      <c r="R58" s="737"/>
      <c r="T58" s="67"/>
      <c r="U58" s="67"/>
      <c r="V58" s="67"/>
      <c r="W58" s="67"/>
      <c r="X58" s="67"/>
      <c r="AB58" s="76"/>
      <c r="AC58" s="80"/>
    </row>
    <row r="59" spans="1:29" ht="14.25" customHeight="1">
      <c r="A59" s="2076" t="s">
        <v>3978</v>
      </c>
      <c r="B59" s="2095"/>
      <c r="C59" s="2115" t="s">
        <v>3977</v>
      </c>
      <c r="D59" s="731"/>
      <c r="E59" s="1167"/>
      <c r="F59" s="1401">
        <v>83</v>
      </c>
      <c r="G59" s="1412">
        <v>3.2</v>
      </c>
      <c r="H59" s="1403">
        <v>4</v>
      </c>
      <c r="I59" s="1403">
        <v>12.8</v>
      </c>
      <c r="J59" s="1401">
        <v>844.8</v>
      </c>
      <c r="K59" s="2533">
        <v>461.82</v>
      </c>
      <c r="L59" s="2533">
        <f>K59/I59</f>
        <v>36.079687499999999</v>
      </c>
      <c r="M59" s="1405">
        <f>L59*(1-(VLOOKUP(A59,'Cennik numeryczny'!$A$2:$N$1462,14,FALSE)))</f>
        <v>36.079687499999999</v>
      </c>
      <c r="N59" s="1406" t="str">
        <f>VLOOKUP(A59,'Cennik numeryczny'!$A$2:$K$1857,10,FALSE)</f>
        <v>A</v>
      </c>
      <c r="O59" s="1407">
        <f>VLOOKUP($A59,'Cennik numeryczny'!$A$2:$L$1857,11,FALSE)</f>
        <v>12.8</v>
      </c>
      <c r="P59" s="1408" t="s">
        <v>3825</v>
      </c>
      <c r="Q59" s="503"/>
      <c r="R59" s="737"/>
      <c r="T59" s="67"/>
      <c r="U59" s="67"/>
      <c r="V59" s="67"/>
      <c r="W59" s="67"/>
      <c r="X59" s="67"/>
      <c r="AB59" s="76"/>
      <c r="AC59" s="80"/>
    </row>
    <row r="60" spans="1:29" ht="14.25" customHeight="1">
      <c r="A60" s="2076" t="s">
        <v>4716</v>
      </c>
      <c r="B60" s="2095"/>
      <c r="C60" s="2115" t="s">
        <v>638</v>
      </c>
      <c r="D60" s="731"/>
      <c r="E60" s="1167"/>
      <c r="F60" s="1401">
        <v>46</v>
      </c>
      <c r="G60" s="1412">
        <v>1.8</v>
      </c>
      <c r="H60" s="1403">
        <v>6</v>
      </c>
      <c r="I60" s="1403">
        <v>10.8</v>
      </c>
      <c r="J60" s="1401">
        <v>712.8</v>
      </c>
      <c r="K60" s="2533">
        <v>411.7</v>
      </c>
      <c r="L60" s="2533">
        <f>K60/I60</f>
        <v>38.120370370370367</v>
      </c>
      <c r="M60" s="1405">
        <f>L60*(1-(VLOOKUP(A60,'Cennik numeryczny'!$A$2:$N$1462,14,FALSE)))</f>
        <v>38.120370370370367</v>
      </c>
      <c r="N60" s="1406" t="str">
        <f>VLOOKUP(A60,'Cennik numeryczny'!$A$2:$K$1857,10,FALSE)</f>
        <v>A</v>
      </c>
      <c r="O60" s="1407">
        <f>VLOOKUP($A60,'Cennik numeryczny'!$A$2:$L$1857,11,FALSE)</f>
        <v>10.8</v>
      </c>
      <c r="P60" s="1408" t="s">
        <v>3825</v>
      </c>
      <c r="Q60" s="503"/>
      <c r="R60" s="737"/>
      <c r="T60" s="67"/>
      <c r="U60" s="67"/>
      <c r="V60" s="67"/>
      <c r="W60" s="67"/>
      <c r="X60" s="67"/>
      <c r="AB60" s="76"/>
      <c r="AC60" s="80"/>
    </row>
    <row r="61" spans="1:29" ht="14.25" customHeight="1">
      <c r="A61" s="2079">
        <v>5500324500</v>
      </c>
      <c r="B61" s="321"/>
      <c r="C61" s="1049" t="s">
        <v>680</v>
      </c>
      <c r="D61" s="731"/>
      <c r="E61" s="1167"/>
      <c r="F61" s="1392">
        <v>123</v>
      </c>
      <c r="G61" s="1411">
        <v>6.2</v>
      </c>
      <c r="H61" s="1394">
        <v>3</v>
      </c>
      <c r="I61" s="1394">
        <v>18.600000000000001</v>
      </c>
      <c r="J61" s="1392">
        <v>911.4</v>
      </c>
      <c r="K61" s="2532">
        <v>653.90499999999997</v>
      </c>
      <c r="L61" s="2532">
        <f t="shared" si="3"/>
        <v>35.156182795698918</v>
      </c>
      <c r="M61" s="1396">
        <f>L61*(1-(VLOOKUP(A61,'Cennik numeryczny'!$A$2:$N$1462,14,FALSE)))</f>
        <v>35.156182795698918</v>
      </c>
      <c r="N61" s="1070" t="str">
        <f>VLOOKUP(A61,'Cennik numeryczny'!$A$2:$K$1857,10,FALSE)</f>
        <v>A</v>
      </c>
      <c r="O61" s="1071">
        <f>VLOOKUP($A61,'Cennik numeryczny'!$A$2:$L$1857,11,FALSE)</f>
        <v>18.600000000000001</v>
      </c>
      <c r="P61" s="816" t="s">
        <v>3825</v>
      </c>
      <c r="Q61" s="503"/>
      <c r="R61" s="737"/>
      <c r="T61" s="76"/>
      <c r="U61" s="77"/>
      <c r="V61" s="76"/>
      <c r="W61" s="77"/>
      <c r="X61" s="76"/>
      <c r="AB61" s="76"/>
      <c r="AC61" s="80"/>
    </row>
    <row r="62" spans="1:29" ht="14.25" customHeight="1">
      <c r="A62" s="2079" t="s">
        <v>3960</v>
      </c>
      <c r="B62" s="321"/>
      <c r="C62" s="1049" t="s">
        <v>418</v>
      </c>
      <c r="D62" s="731"/>
      <c r="E62" s="1167"/>
      <c r="F62" s="1392">
        <v>43</v>
      </c>
      <c r="G62" s="1411">
        <v>2.1</v>
      </c>
      <c r="H62" s="1394">
        <v>6</v>
      </c>
      <c r="I62" s="1394">
        <v>12.6</v>
      </c>
      <c r="J62" s="1392">
        <v>617.4</v>
      </c>
      <c r="K62" s="2532">
        <v>469.245</v>
      </c>
      <c r="L62" s="2532">
        <f>K62/I62</f>
        <v>37.241666666666667</v>
      </c>
      <c r="M62" s="1396">
        <f>L62*(1-(VLOOKUP(A62,'Cennik numeryczny'!$A$2:$N$1462,14,FALSE)))</f>
        <v>37.241666666666667</v>
      </c>
      <c r="N62" s="1070" t="str">
        <f>VLOOKUP(A62,'Cennik numeryczny'!$A$2:$K$1857,10,FALSE)</f>
        <v>A</v>
      </c>
      <c r="O62" s="1071">
        <f>VLOOKUP($A62,'Cennik numeryczny'!$A$2:$L$1857,11,FALSE)</f>
        <v>12.6</v>
      </c>
      <c r="P62" s="816" t="s">
        <v>3825</v>
      </c>
      <c r="Q62" s="503"/>
      <c r="R62" s="737"/>
      <c r="T62" s="76"/>
      <c r="U62" s="77"/>
      <c r="V62" s="76"/>
      <c r="W62" s="77"/>
      <c r="X62" s="76"/>
      <c r="AB62" s="76"/>
      <c r="AC62" s="80"/>
    </row>
    <row r="63" spans="1:29" ht="14.25" customHeight="1">
      <c r="A63" s="2079">
        <v>5500404500</v>
      </c>
      <c r="B63" s="321"/>
      <c r="C63" s="1049" t="s">
        <v>675</v>
      </c>
      <c r="D63" s="731"/>
      <c r="E63" s="1167"/>
      <c r="F63" s="1392">
        <v>88</v>
      </c>
      <c r="G63" s="1411">
        <v>6.2</v>
      </c>
      <c r="H63" s="1394">
        <v>3</v>
      </c>
      <c r="I63" s="1394">
        <v>18.600000000000001</v>
      </c>
      <c r="J63" s="1392">
        <v>911.4</v>
      </c>
      <c r="K63" s="2532">
        <v>613.89499999999998</v>
      </c>
      <c r="L63" s="2532">
        <f t="shared" si="3"/>
        <v>33.005107526881716</v>
      </c>
      <c r="M63" s="1396">
        <f>L63*(1-(VLOOKUP(A63,'Cennik numeryczny'!$A$2:$N$1462,14,FALSE)))</f>
        <v>33.005107526881716</v>
      </c>
      <c r="N63" s="1070" t="str">
        <f>VLOOKUP(A63,'Cennik numeryczny'!$A$2:$K$1857,10,FALSE)</f>
        <v>C</v>
      </c>
      <c r="O63" s="1071">
        <f>VLOOKUP($A63,'Cennik numeryczny'!$A$2:$L$1857,11,FALSE)</f>
        <v>18.600000000000001</v>
      </c>
      <c r="P63" s="816" t="s">
        <v>3825</v>
      </c>
      <c r="Q63" s="503"/>
      <c r="R63" s="737"/>
      <c r="T63" s="76"/>
      <c r="U63" s="77"/>
      <c r="V63" s="76"/>
      <c r="W63" s="77"/>
      <c r="X63" s="76"/>
      <c r="AB63" s="76"/>
      <c r="AC63" s="80"/>
    </row>
    <row r="64" spans="1:29" ht="14.25" customHeight="1">
      <c r="A64" s="2079" t="s">
        <v>5307</v>
      </c>
      <c r="B64" s="321"/>
      <c r="C64" s="1049" t="s">
        <v>537</v>
      </c>
      <c r="D64" s="731"/>
      <c r="E64" s="1167"/>
      <c r="F64" s="1392">
        <v>58</v>
      </c>
      <c r="G64" s="1411">
        <v>4.0999999999999996</v>
      </c>
      <c r="H64" s="1394">
        <v>4</v>
      </c>
      <c r="I64" s="1394">
        <v>16.399999999999999</v>
      </c>
      <c r="J64" s="1392">
        <v>803.6</v>
      </c>
      <c r="K64" s="2532">
        <v>541</v>
      </c>
      <c r="L64" s="2532">
        <f t="shared" si="3"/>
        <v>32.987804878048784</v>
      </c>
      <c r="M64" s="1396">
        <f>L64*(1-(VLOOKUP(A64,'Cennik numeryczny'!$A$2:$N$1462,14,FALSE)))</f>
        <v>32.987804878048784</v>
      </c>
      <c r="N64" s="1070" t="str">
        <f>VLOOKUP(A64,'Cennik numeryczny'!$A$2:$K$1857,10,FALSE)</f>
        <v>A</v>
      </c>
      <c r="O64" s="1071">
        <f>VLOOKUP($A64,'Cennik numeryczny'!$A$2:$L$1857,11,FALSE)</f>
        <v>16.399999999999999</v>
      </c>
      <c r="P64" s="816" t="s">
        <v>3825</v>
      </c>
      <c r="Q64" s="503"/>
      <c r="R64" s="737"/>
      <c r="T64" s="76"/>
      <c r="U64" s="77"/>
      <c r="V64" s="76"/>
      <c r="W64" s="77"/>
      <c r="X64" s="76"/>
      <c r="AB64" s="76"/>
      <c r="AC64" s="80"/>
    </row>
    <row r="65" spans="1:29" ht="14.25" customHeight="1">
      <c r="A65" s="2079">
        <v>5500504500</v>
      </c>
      <c r="B65" s="321"/>
      <c r="C65" s="1049" t="s">
        <v>677</v>
      </c>
      <c r="D65" s="731"/>
      <c r="E65" s="1167"/>
      <c r="F65" s="1392">
        <v>59</v>
      </c>
      <c r="G65" s="1411">
        <v>6.2</v>
      </c>
      <c r="H65" s="1394">
        <v>3</v>
      </c>
      <c r="I65" s="1394">
        <v>18.600000000000001</v>
      </c>
      <c r="J65" s="1392">
        <v>911.4</v>
      </c>
      <c r="K65" s="2532">
        <v>596.32500000000005</v>
      </c>
      <c r="L65" s="2532">
        <f t="shared" si="3"/>
        <v>32.060483870967744</v>
      </c>
      <c r="M65" s="1396">
        <f>L65*(1-(VLOOKUP(A65,'Cennik numeryczny'!$A$2:$N$1462,14,FALSE)))</f>
        <v>32.060483870967744</v>
      </c>
      <c r="N65" s="1070" t="str">
        <f>VLOOKUP(A65,'Cennik numeryczny'!$A$2:$K$1857,10,FALSE)</f>
        <v>A</v>
      </c>
      <c r="O65" s="1071">
        <f>VLOOKUP($A65,'Cennik numeryczny'!$A$2:$L$1857,11,FALSE)</f>
        <v>18.600000000000001</v>
      </c>
      <c r="P65" s="816" t="s">
        <v>3825</v>
      </c>
      <c r="Q65" s="503"/>
      <c r="R65" s="737"/>
      <c r="T65" s="76"/>
      <c r="U65" s="77"/>
      <c r="V65" s="76"/>
      <c r="W65" s="77"/>
      <c r="X65" s="76"/>
      <c r="AB65" s="76"/>
      <c r="AC65" s="80"/>
    </row>
    <row r="66" spans="1:29" ht="14.25" customHeight="1">
      <c r="A66" s="2080" t="s">
        <v>5308</v>
      </c>
      <c r="B66" s="321"/>
      <c r="C66" s="1049" t="s">
        <v>538</v>
      </c>
      <c r="D66" s="731"/>
      <c r="E66" s="1167"/>
      <c r="F66" s="1442">
        <v>38</v>
      </c>
      <c r="G66" s="1443">
        <v>4.0999999999999996</v>
      </c>
      <c r="H66" s="1444">
        <v>4</v>
      </c>
      <c r="I66" s="1444">
        <v>16.399999999999999</v>
      </c>
      <c r="J66" s="1442">
        <v>803.6</v>
      </c>
      <c r="K66" s="2535">
        <v>535.53</v>
      </c>
      <c r="L66" s="2535">
        <f t="shared" si="3"/>
        <v>32.654268292682929</v>
      </c>
      <c r="M66" s="1396">
        <f>L66*(1-(VLOOKUP(A66,'Cennik numeryczny'!$A$2:$N$1462,14,FALSE)))</f>
        <v>32.654268292682929</v>
      </c>
      <c r="N66" s="1070" t="str">
        <f>VLOOKUP(A66,'Cennik numeryczny'!$A$2:$K$1857,10,FALSE)</f>
        <v>S</v>
      </c>
      <c r="O66" s="1071">
        <f>VLOOKUP($A66,'Cennik numeryczny'!$A$2:$L$1857,11,FALSE)</f>
        <v>16.399999999999999</v>
      </c>
      <c r="P66" s="816" t="s">
        <v>3825</v>
      </c>
      <c r="Q66" s="503"/>
      <c r="R66" s="737"/>
      <c r="T66" s="76"/>
      <c r="U66" s="77"/>
      <c r="V66" s="76"/>
      <c r="W66" s="77"/>
      <c r="X66" s="76"/>
      <c r="AB66" s="76"/>
      <c r="AC66" s="80"/>
    </row>
    <row r="67" spans="1:29" ht="14.25" customHeight="1" thickBot="1">
      <c r="A67" s="2077">
        <v>5500604500</v>
      </c>
      <c r="B67" s="2098"/>
      <c r="C67" s="2116" t="s">
        <v>539</v>
      </c>
      <c r="D67" s="779"/>
      <c r="E67" s="1168"/>
      <c r="F67" s="1414">
        <v>43</v>
      </c>
      <c r="G67" s="1415">
        <v>6.5</v>
      </c>
      <c r="H67" s="1416">
        <v>3</v>
      </c>
      <c r="I67" s="1416">
        <v>19.5</v>
      </c>
      <c r="J67" s="1414">
        <v>955.5</v>
      </c>
      <c r="K67" s="2534">
        <v>648.21249999999998</v>
      </c>
      <c r="L67" s="2534">
        <f t="shared" si="3"/>
        <v>33.241666666666667</v>
      </c>
      <c r="M67" s="1417">
        <f>L67*(1-(VLOOKUP(A67,'Cennik numeryczny'!$A$2:$N$1462,14,FALSE)))</f>
        <v>33.241666666666667</v>
      </c>
      <c r="N67" s="1072" t="str">
        <f>VLOOKUP(A67,'Cennik numeryczny'!$A$2:$K$1857,10,FALSE)</f>
        <v>C</v>
      </c>
      <c r="O67" s="1073">
        <f>VLOOKUP($A67,'Cennik numeryczny'!$A$2:$L$1857,11,FALSE)</f>
        <v>2067</v>
      </c>
      <c r="P67" s="1074" t="s">
        <v>3825</v>
      </c>
      <c r="Q67" s="503"/>
      <c r="R67" s="737"/>
      <c r="T67" s="67"/>
      <c r="U67" s="67"/>
      <c r="V67" s="67"/>
      <c r="W67" s="67"/>
      <c r="X67" s="67"/>
      <c r="AB67" s="76"/>
      <c r="AC67" s="80"/>
    </row>
    <row r="68" spans="1:29" ht="14" thickTop="1" thickBot="1">
      <c r="A68" s="138"/>
      <c r="B68" s="166"/>
      <c r="C68" s="166" t="s">
        <v>695</v>
      </c>
      <c r="D68" s="87"/>
      <c r="E68" s="87"/>
      <c r="F68" s="87"/>
      <c r="G68" s="289"/>
      <c r="H68" s="87"/>
      <c r="I68" s="87"/>
      <c r="J68" s="87"/>
      <c r="K68" s="1104"/>
      <c r="L68" s="1104"/>
      <c r="M68" s="1105"/>
      <c r="N68" s="572"/>
      <c r="O68" s="166"/>
      <c r="P68" s="537"/>
      <c r="R68" s="482"/>
    </row>
    <row r="70" spans="1:29">
      <c r="A70" s="634" t="s">
        <v>3979</v>
      </c>
    </row>
    <row r="71" spans="1:29">
      <c r="A71" s="161"/>
    </row>
    <row r="72" spans="1:29">
      <c r="A72" s="161"/>
    </row>
    <row r="73" spans="1:29">
      <c r="A73" s="161"/>
    </row>
    <row r="74" spans="1:29">
      <c r="A74" s="161"/>
    </row>
    <row r="75" spans="1:29">
      <c r="A75" s="161"/>
    </row>
    <row r="76" spans="1:29">
      <c r="A76" s="161"/>
    </row>
    <row r="77" spans="1:29">
      <c r="A77" s="161"/>
    </row>
    <row r="78" spans="1:29">
      <c r="A78" s="161"/>
    </row>
    <row r="79" spans="1:29">
      <c r="A79" s="161"/>
    </row>
    <row r="80" spans="1:29">
      <c r="A80" s="161"/>
    </row>
    <row r="81" spans="1:1">
      <c r="A81" s="161"/>
    </row>
    <row r="82" spans="1:1">
      <c r="A82" s="161"/>
    </row>
    <row r="83" spans="1:1">
      <c r="A83" s="162"/>
    </row>
    <row r="84" spans="1:1">
      <c r="A84" s="162"/>
    </row>
    <row r="85" spans="1:1">
      <c r="A85" s="162"/>
    </row>
    <row r="86" spans="1:1">
      <c r="A86" s="162"/>
    </row>
    <row r="87" spans="1:1">
      <c r="A87" s="162"/>
    </row>
    <row r="88" spans="1:1">
      <c r="A88" s="162"/>
    </row>
    <row r="89" spans="1:1">
      <c r="A89" s="162"/>
    </row>
    <row r="90" spans="1:1">
      <c r="A90" s="162"/>
    </row>
    <row r="91" spans="1:1">
      <c r="A91" s="162"/>
    </row>
    <row r="92" spans="1:1">
      <c r="A92" s="162"/>
    </row>
    <row r="93" spans="1:1">
      <c r="A93" s="162"/>
    </row>
    <row r="94" spans="1:1">
      <c r="A94" s="162"/>
    </row>
    <row r="95" spans="1:1">
      <c r="A95" s="162"/>
    </row>
    <row r="96" spans="1:1">
      <c r="A96" s="162"/>
    </row>
    <row r="97" spans="1:1">
      <c r="A97" s="162"/>
    </row>
    <row r="98" spans="1:1">
      <c r="A98" s="162"/>
    </row>
  </sheetData>
  <autoFilter ref="N1:N98" xr:uid="{00000000-0001-0000-0300-000000000000}"/>
  <mergeCells count="1">
    <mergeCell ref="S1:T1"/>
  </mergeCells>
  <phoneticPr fontId="0" type="noConversion"/>
  <pageMargins left="0.59055118110236227" right="0.59055118110236227" top="0.78740157480314965" bottom="0.67" header="0" footer="0.47244094488188981"/>
  <pageSetup paperSize="9" scale="75" orientation="landscape" horizontalDpi="4294967294" verticalDpi="300" r:id="rId1"/>
  <headerFooter alignWithMargins="0">
    <oddFooter>&amp;LCeny nie zawierają podatku VAT&amp;C&amp;A&amp;R&amp;P</oddFooter>
  </headerFooter>
  <rowBreaks count="1" manualBreakCount="1">
    <brk id="34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Y59"/>
  <sheetViews>
    <sheetView zoomScaleNormal="100" workbookViewId="0"/>
  </sheetViews>
  <sheetFormatPr defaultColWidth="9.1796875" defaultRowHeight="12.5"/>
  <cols>
    <col min="1" max="1" width="14.81640625" style="69" customWidth="1"/>
    <col min="2" max="2" width="13.54296875" style="69" customWidth="1"/>
    <col min="3" max="3" width="18.453125" style="82" customWidth="1"/>
    <col min="4" max="5" width="9" style="69" customWidth="1"/>
    <col min="6" max="7" width="9.54296875" style="69" customWidth="1"/>
    <col min="8" max="8" width="10.453125" style="69" bestFit="1" customWidth="1"/>
    <col min="9" max="9" width="7.453125" style="69" customWidth="1"/>
    <col min="10" max="10" width="8.453125" style="69" customWidth="1"/>
    <col min="11" max="11" width="12.81640625" style="69" customWidth="1"/>
    <col min="12" max="12" width="8.1796875" style="69" customWidth="1"/>
    <col min="13" max="13" width="13" style="69" customWidth="1"/>
    <col min="14" max="14" width="9" style="82" bestFit="1" customWidth="1"/>
    <col min="15" max="15" width="9.1796875" style="82" customWidth="1"/>
    <col min="16" max="16" width="11.6328125" style="511" customWidth="1"/>
    <col min="17" max="17" width="9.81640625" style="69" customWidth="1"/>
    <col min="18" max="18" width="8.6328125" style="69" customWidth="1"/>
    <col min="19" max="19" width="12.453125" style="69" bestFit="1" customWidth="1"/>
    <col min="20" max="20" width="13.81640625" style="69" bestFit="1" customWidth="1"/>
    <col min="21" max="16384" width="9.1796875" style="69"/>
  </cols>
  <sheetData>
    <row r="1" spans="1:25" ht="18">
      <c r="A1" s="62" t="s">
        <v>806</v>
      </c>
      <c r="B1" s="63" t="s">
        <v>210</v>
      </c>
      <c r="C1" s="292"/>
      <c r="D1" s="64"/>
      <c r="E1" s="64"/>
      <c r="F1" s="65"/>
      <c r="G1" s="65"/>
      <c r="H1" s="65"/>
      <c r="I1" s="65"/>
      <c r="J1" s="65"/>
      <c r="K1" s="65"/>
      <c r="L1" s="65"/>
      <c r="M1" s="114"/>
      <c r="N1" s="573"/>
      <c r="O1" s="573"/>
      <c r="P1" s="576"/>
      <c r="Q1" s="67"/>
      <c r="R1" s="2686"/>
      <c r="S1" s="2686"/>
      <c r="T1" s="67"/>
      <c r="U1" s="67"/>
      <c r="V1" s="67"/>
      <c r="W1" s="84"/>
      <c r="X1" s="67"/>
      <c r="Y1" s="84"/>
    </row>
    <row r="2" spans="1:25" ht="33" customHeight="1" thickBot="1">
      <c r="A2" s="201"/>
      <c r="B2" s="70"/>
      <c r="C2" s="211"/>
      <c r="D2" s="70"/>
      <c r="E2" s="70"/>
      <c r="F2" s="70"/>
      <c r="G2" s="70"/>
      <c r="H2" s="70"/>
      <c r="I2" s="70"/>
      <c r="J2" s="70"/>
      <c r="K2" s="70"/>
      <c r="L2" s="70"/>
      <c r="M2" s="160"/>
      <c r="N2" s="574"/>
      <c r="O2" s="574"/>
      <c r="P2" s="577"/>
      <c r="Q2" s="67"/>
      <c r="R2" s="71"/>
      <c r="S2" s="71"/>
      <c r="T2" s="72"/>
      <c r="U2" s="84"/>
      <c r="V2" s="72"/>
      <c r="W2" s="84"/>
      <c r="X2" s="72"/>
      <c r="Y2" s="84"/>
    </row>
    <row r="3" spans="1:25" ht="32.25" customHeight="1" thickBot="1">
      <c r="A3" s="221" t="s">
        <v>72</v>
      </c>
      <c r="B3" s="317" t="s">
        <v>81</v>
      </c>
      <c r="C3" s="61" t="s">
        <v>82</v>
      </c>
      <c r="D3" s="61" t="s">
        <v>807</v>
      </c>
      <c r="E3" s="61" t="s">
        <v>17</v>
      </c>
      <c r="F3" s="104" t="s">
        <v>83</v>
      </c>
      <c r="G3" s="104" t="s">
        <v>89</v>
      </c>
      <c r="H3" s="61" t="s">
        <v>84</v>
      </c>
      <c r="I3" s="61" t="s">
        <v>85</v>
      </c>
      <c r="J3" s="61" t="s">
        <v>86</v>
      </c>
      <c r="K3" s="104" t="s">
        <v>87</v>
      </c>
      <c r="L3" s="61" t="s">
        <v>88</v>
      </c>
      <c r="M3" s="220" t="s">
        <v>1184</v>
      </c>
      <c r="N3" s="559" t="s">
        <v>2711</v>
      </c>
      <c r="O3" s="796" t="s">
        <v>1305</v>
      </c>
      <c r="P3" s="800" t="s">
        <v>3824</v>
      </c>
      <c r="Q3" s="156"/>
      <c r="R3" s="75"/>
      <c r="S3" s="75"/>
      <c r="T3" s="67"/>
      <c r="U3" s="67"/>
      <c r="V3" s="67"/>
      <c r="W3" s="67"/>
      <c r="X3" s="67"/>
      <c r="Y3" s="67"/>
    </row>
    <row r="4" spans="1:25" ht="13.5" thickTop="1">
      <c r="A4" s="366">
        <v>2103253030</v>
      </c>
      <c r="B4" s="666" t="s">
        <v>3156</v>
      </c>
      <c r="C4" s="293" t="s">
        <v>676</v>
      </c>
      <c r="D4" s="121" t="s">
        <v>602</v>
      </c>
      <c r="E4" s="121" t="s">
        <v>602</v>
      </c>
      <c r="F4" s="147">
        <v>72</v>
      </c>
      <c r="G4" s="147">
        <v>1.5</v>
      </c>
      <c r="H4" s="117">
        <v>6</v>
      </c>
      <c r="I4" s="147">
        <v>9</v>
      </c>
      <c r="J4" s="148">
        <v>594</v>
      </c>
      <c r="K4" s="1447">
        <v>464.64</v>
      </c>
      <c r="L4" s="1447">
        <f>K4/I4</f>
        <v>51.626666666666665</v>
      </c>
      <c r="M4" s="2359">
        <f>L4*(1-(VLOOKUP(A4,'Cennik numeryczny'!$A$2:$N$1462,14,FALSE)))</f>
        <v>51.626666666666665</v>
      </c>
      <c r="N4" s="564" t="str">
        <f>VLOOKUP($A4,'Cennik numeryczny'!$A$2:$K$1857,10,FALSE)</f>
        <v>A</v>
      </c>
      <c r="O4" s="797">
        <f>VLOOKUP($A4,'Cennik numeryczny'!$A$2:$L$1857,11,FALSE)</f>
        <v>9</v>
      </c>
      <c r="P4" s="523" t="s">
        <v>3825</v>
      </c>
      <c r="Q4" s="503"/>
      <c r="R4" s="353"/>
      <c r="S4" s="353"/>
      <c r="T4" s="77"/>
      <c r="U4" s="76"/>
      <c r="V4" s="77"/>
      <c r="W4" s="76"/>
      <c r="X4" s="77"/>
      <c r="Y4" s="76"/>
    </row>
    <row r="5" spans="1:25">
      <c r="A5" s="367">
        <v>2103323020</v>
      </c>
      <c r="B5" s="731" t="s">
        <v>3155</v>
      </c>
      <c r="C5" s="294" t="s">
        <v>674</v>
      </c>
      <c r="D5" s="231"/>
      <c r="E5" s="121"/>
      <c r="F5" s="112">
        <v>101</v>
      </c>
      <c r="G5" s="112">
        <v>3.5</v>
      </c>
      <c r="H5" s="110">
        <v>3</v>
      </c>
      <c r="I5" s="112">
        <v>10.5</v>
      </c>
      <c r="J5" s="141">
        <v>693</v>
      </c>
      <c r="K5" s="1448">
        <v>475.0333333333333</v>
      </c>
      <c r="L5" s="1448">
        <f>K5/I5</f>
        <v>45.24126984126984</v>
      </c>
      <c r="M5" s="2528">
        <f>L5*(1-(VLOOKUP(A5,'Cennik numeryczny'!$A$2:$N$1462,14,FALSE)))</f>
        <v>45.24126984126984</v>
      </c>
      <c r="N5" s="568" t="str">
        <f>VLOOKUP($A5,'Cennik numeryczny'!$A$2:$K$1857,10,FALSE)</f>
        <v>A</v>
      </c>
      <c r="O5" s="798">
        <f>VLOOKUP($A5,'Cennik numeryczny'!$A$2:$L$1857,11,FALSE)</f>
        <v>10.5</v>
      </c>
      <c r="P5" s="523" t="s">
        <v>3825</v>
      </c>
      <c r="Q5" s="503"/>
      <c r="R5" s="353"/>
      <c r="S5" s="353"/>
      <c r="T5" s="77"/>
      <c r="U5" s="76"/>
      <c r="V5" s="77"/>
      <c r="W5" s="76"/>
      <c r="X5" s="77"/>
      <c r="Y5" s="76"/>
    </row>
    <row r="6" spans="1:25">
      <c r="A6" s="367">
        <v>2103403020</v>
      </c>
      <c r="B6" s="125" t="s">
        <v>803</v>
      </c>
      <c r="C6" s="294" t="s">
        <v>678</v>
      </c>
      <c r="D6" s="231"/>
      <c r="E6" s="121"/>
      <c r="F6" s="112">
        <v>63</v>
      </c>
      <c r="G6" s="112">
        <v>3.3</v>
      </c>
      <c r="H6" s="110">
        <v>3</v>
      </c>
      <c r="I6" s="112">
        <v>9.9</v>
      </c>
      <c r="J6" s="141">
        <v>653.4</v>
      </c>
      <c r="K6" s="1448">
        <v>441.95</v>
      </c>
      <c r="L6" s="1448">
        <f>K6/I6</f>
        <v>44.641414141414138</v>
      </c>
      <c r="M6" s="2528">
        <f>L6*(1-(VLOOKUP(A6,'Cennik numeryczny'!$A$2:$N$1462,14,FALSE)))</f>
        <v>44.641414141414138</v>
      </c>
      <c r="N6" s="568" t="str">
        <f>VLOOKUP($A6,'Cennik numeryczny'!$A$2:$K$1857,10,FALSE)</f>
        <v>A</v>
      </c>
      <c r="O6" s="798">
        <f>VLOOKUP($A6,'Cennik numeryczny'!$A$2:$L$1857,11,FALSE)</f>
        <v>9.9</v>
      </c>
      <c r="P6" s="523" t="s">
        <v>3825</v>
      </c>
      <c r="Q6" s="503"/>
      <c r="R6" s="353"/>
      <c r="S6" s="353"/>
      <c r="T6" s="77"/>
      <c r="U6" s="76"/>
      <c r="V6" s="77"/>
      <c r="W6" s="76"/>
      <c r="X6" s="77"/>
      <c r="Y6" s="76"/>
    </row>
    <row r="7" spans="1:25" ht="13" thickBot="1">
      <c r="A7" s="368">
        <v>2103504020</v>
      </c>
      <c r="B7" s="126" t="s">
        <v>803</v>
      </c>
      <c r="C7" s="295" t="s">
        <v>677</v>
      </c>
      <c r="D7" s="232"/>
      <c r="E7" s="120"/>
      <c r="F7" s="129">
        <v>42</v>
      </c>
      <c r="G7" s="129">
        <v>4.3</v>
      </c>
      <c r="H7" s="118">
        <v>3</v>
      </c>
      <c r="I7" s="129">
        <v>12.9</v>
      </c>
      <c r="J7" s="142">
        <v>632.1</v>
      </c>
      <c r="K7" s="1449">
        <v>566.41666666666674</v>
      </c>
      <c r="L7" s="1449">
        <f>K7/I7</f>
        <v>43.908268733850136</v>
      </c>
      <c r="M7" s="2530">
        <f>L7*(1-(VLOOKUP(A7,'Cennik numeryczny'!$A$2:$N$1462,14,FALSE)))</f>
        <v>43.908268733850136</v>
      </c>
      <c r="N7" s="567" t="str">
        <f>VLOOKUP($A7,'Cennik numeryczny'!$A$2:$K$1857,10,FALSE)</f>
        <v>A</v>
      </c>
      <c r="O7" s="799">
        <f>VLOOKUP($A7,'Cennik numeryczny'!$A$2:$L$1857,11,FALSE)</f>
        <v>12.9</v>
      </c>
      <c r="P7" s="527" t="s">
        <v>3825</v>
      </c>
      <c r="Q7" s="503"/>
      <c r="R7" s="353"/>
      <c r="S7" s="353"/>
      <c r="T7" s="77"/>
      <c r="U7" s="76"/>
      <c r="V7" s="77"/>
      <c r="W7" s="76"/>
      <c r="X7" s="77"/>
      <c r="Y7" s="76"/>
    </row>
    <row r="8" spans="1:25" ht="14" thickTop="1" thickBot="1">
      <c r="A8" s="86"/>
      <c r="B8" s="229"/>
      <c r="C8" s="81"/>
      <c r="D8" s="87"/>
      <c r="E8" s="87"/>
      <c r="F8" s="87"/>
      <c r="G8" s="87"/>
      <c r="H8" s="87"/>
      <c r="I8" s="87"/>
      <c r="J8" s="87"/>
      <c r="K8" s="87"/>
      <c r="L8" s="87"/>
      <c r="M8" s="445"/>
      <c r="N8" s="166"/>
      <c r="O8" s="801"/>
      <c r="P8" s="802"/>
      <c r="Q8" s="68"/>
    </row>
    <row r="9" spans="1:25" ht="13">
      <c r="A9" s="88"/>
      <c r="B9" s="67"/>
      <c r="C9" s="296"/>
      <c r="D9" s="88"/>
      <c r="E9" s="67"/>
      <c r="F9" s="67"/>
      <c r="G9" s="67"/>
      <c r="H9" s="68"/>
      <c r="I9" s="68"/>
      <c r="J9" s="67"/>
      <c r="K9" s="67"/>
      <c r="L9" s="67"/>
      <c r="M9" s="1106"/>
      <c r="N9" s="575"/>
      <c r="O9" s="575"/>
      <c r="P9" s="578"/>
      <c r="Q9" s="68"/>
    </row>
    <row r="10" spans="1:25" ht="13">
      <c r="A10" s="67" t="s">
        <v>3289</v>
      </c>
      <c r="B10" s="67"/>
      <c r="C10" s="296"/>
      <c r="D10" s="88"/>
      <c r="E10" s="67"/>
      <c r="F10" s="67"/>
      <c r="G10" s="67"/>
      <c r="H10" s="68"/>
      <c r="I10" s="68"/>
      <c r="J10" s="67"/>
      <c r="K10" s="67"/>
      <c r="L10" s="67"/>
      <c r="M10" s="1106"/>
      <c r="N10" s="575"/>
      <c r="O10" s="575"/>
      <c r="P10" s="578"/>
      <c r="Q10" s="68"/>
    </row>
    <row r="11" spans="1:25">
      <c r="A11" s="191"/>
      <c r="B11" s="67"/>
      <c r="C11" s="68"/>
      <c r="D11" s="67"/>
      <c r="E11" s="67"/>
      <c r="F11" s="67"/>
      <c r="G11" s="67"/>
      <c r="H11" s="68"/>
      <c r="I11" s="68"/>
      <c r="J11" s="67"/>
      <c r="K11" s="67"/>
      <c r="L11" s="67"/>
      <c r="M11" s="89"/>
      <c r="N11" s="89"/>
      <c r="O11" s="89"/>
      <c r="Q11" s="68"/>
    </row>
    <row r="12" spans="1:25">
      <c r="A12" s="898" t="s">
        <v>4228</v>
      </c>
      <c r="B12" s="67"/>
      <c r="C12" s="68"/>
      <c r="D12" s="67"/>
      <c r="E12" s="67"/>
      <c r="F12" s="67"/>
      <c r="G12" s="67"/>
      <c r="H12" s="68"/>
      <c r="I12" s="68"/>
      <c r="J12" s="67"/>
      <c r="K12" s="67"/>
      <c r="L12" s="67"/>
      <c r="M12" s="89"/>
      <c r="N12" s="89"/>
      <c r="O12" s="89"/>
      <c r="Q12" s="68"/>
    </row>
    <row r="13" spans="1:25">
      <c r="A13" s="191"/>
      <c r="B13" s="67"/>
      <c r="C13" s="68"/>
      <c r="D13" s="67"/>
      <c r="E13" s="67"/>
      <c r="F13" s="67"/>
      <c r="G13" s="67"/>
      <c r="H13" s="68"/>
      <c r="I13" s="68"/>
      <c r="J13" s="67"/>
      <c r="K13" s="67"/>
      <c r="L13" s="67"/>
      <c r="M13" s="89"/>
      <c r="N13" s="89"/>
      <c r="O13" s="89"/>
      <c r="Q13" s="68"/>
    </row>
    <row r="14" spans="1:25">
      <c r="A14" s="90"/>
      <c r="B14" s="90"/>
      <c r="C14" s="91"/>
      <c r="D14" s="90"/>
      <c r="E14" s="90"/>
      <c r="F14" s="90"/>
      <c r="G14" s="90"/>
      <c r="H14" s="90"/>
      <c r="I14" s="91"/>
      <c r="J14" s="90"/>
      <c r="K14" s="90"/>
      <c r="L14" s="90"/>
      <c r="M14" s="89"/>
      <c r="N14" s="89"/>
      <c r="O14" s="89"/>
      <c r="Q14" s="90"/>
    </row>
    <row r="15" spans="1:25">
      <c r="A15" s="57"/>
      <c r="B15" s="57"/>
      <c r="C15" s="68"/>
      <c r="D15" s="67"/>
      <c r="E15" s="67"/>
      <c r="F15" s="67"/>
      <c r="G15" s="67"/>
      <c r="H15" s="68"/>
      <c r="I15" s="68"/>
      <c r="J15" s="67"/>
      <c r="K15" s="67"/>
      <c r="L15" s="67"/>
      <c r="M15" s="89"/>
      <c r="N15" s="89"/>
      <c r="O15" s="89"/>
      <c r="Q15" s="68"/>
    </row>
    <row r="16" spans="1:25">
      <c r="A16" s="57"/>
      <c r="B16" s="57"/>
      <c r="C16" s="68"/>
      <c r="D16" s="67"/>
      <c r="E16" s="67"/>
      <c r="F16" s="67"/>
      <c r="G16" s="67"/>
      <c r="H16" s="68"/>
      <c r="I16" s="68"/>
      <c r="J16" s="67"/>
      <c r="K16" s="67"/>
      <c r="L16" s="67"/>
      <c r="M16" s="89"/>
      <c r="N16" s="89"/>
      <c r="O16" s="89"/>
      <c r="P16" s="579"/>
      <c r="Q16" s="68"/>
    </row>
    <row r="17" spans="1:17">
      <c r="A17" s="57"/>
      <c r="B17" s="57"/>
      <c r="C17" s="68"/>
      <c r="D17" s="67"/>
      <c r="E17" s="67"/>
      <c r="F17" s="67"/>
      <c r="G17" s="67"/>
      <c r="H17" s="68"/>
      <c r="I17" s="68"/>
      <c r="J17" s="67"/>
      <c r="K17" s="67"/>
      <c r="L17" s="67"/>
      <c r="M17" s="89"/>
      <c r="N17" s="89"/>
      <c r="O17" s="89"/>
      <c r="Q17" s="68"/>
    </row>
    <row r="18" spans="1:17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Q18" s="68"/>
    </row>
    <row r="19" spans="1:17">
      <c r="A19" s="57"/>
      <c r="B19" s="57"/>
      <c r="C19" s="68"/>
      <c r="D19" s="67"/>
      <c r="E19" s="67"/>
      <c r="F19" s="67"/>
      <c r="G19" s="67"/>
      <c r="H19" s="68"/>
      <c r="I19" s="68"/>
      <c r="J19" s="67"/>
      <c r="K19" s="67"/>
      <c r="L19" s="67"/>
      <c r="M19" s="89"/>
      <c r="N19" s="89"/>
      <c r="O19" s="89"/>
      <c r="Q19" s="68"/>
    </row>
    <row r="20" spans="1:17">
      <c r="A20" s="57"/>
      <c r="B20" s="57"/>
      <c r="C20" s="68"/>
      <c r="D20" s="67"/>
      <c r="E20" s="67"/>
      <c r="F20" s="67"/>
      <c r="G20" s="67"/>
      <c r="H20" s="68"/>
      <c r="I20" s="68"/>
      <c r="J20" s="67"/>
      <c r="K20" s="67"/>
      <c r="L20" s="67"/>
      <c r="M20" s="89"/>
      <c r="N20" s="89"/>
      <c r="O20" s="89"/>
      <c r="Q20" s="68"/>
    </row>
    <row r="21" spans="1:17" ht="13">
      <c r="A21" s="74"/>
      <c r="B21" s="74"/>
      <c r="C21" s="89"/>
      <c r="D21" s="92"/>
      <c r="E21" s="92"/>
      <c r="F21" s="92"/>
      <c r="G21" s="92"/>
      <c r="H21" s="92"/>
      <c r="I21" s="89"/>
      <c r="J21" s="92"/>
      <c r="K21" s="92"/>
      <c r="L21" s="92"/>
      <c r="M21" s="92"/>
      <c r="N21" s="89"/>
      <c r="O21" s="89"/>
      <c r="Q21" s="92"/>
    </row>
    <row r="22" spans="1:17">
      <c r="A22" s="67"/>
      <c r="B22" s="67"/>
      <c r="C22" s="68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8"/>
      <c r="O22" s="68"/>
    </row>
    <row r="23" spans="1:17">
      <c r="A23" s="67"/>
      <c r="B23" s="67"/>
      <c r="C23" s="68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8"/>
      <c r="O23" s="68"/>
    </row>
    <row r="24" spans="1:17">
      <c r="A24" s="67"/>
      <c r="B24" s="67"/>
      <c r="C24" s="68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8"/>
      <c r="O24" s="68"/>
    </row>
    <row r="25" spans="1:17">
      <c r="A25" s="67"/>
      <c r="B25" s="67"/>
      <c r="C25" s="68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8"/>
      <c r="O25" s="68"/>
    </row>
    <row r="26" spans="1:17">
      <c r="A26" s="67"/>
      <c r="B26" s="67"/>
      <c r="C26" s="68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8"/>
      <c r="O26" s="68"/>
    </row>
    <row r="27" spans="1:17">
      <c r="A27" s="67"/>
      <c r="B27" s="67"/>
      <c r="C27" s="68"/>
      <c r="D27" s="67"/>
      <c r="E27" s="67"/>
      <c r="F27" s="67"/>
    </row>
    <row r="28" spans="1:17">
      <c r="A28" s="67"/>
      <c r="B28" s="67"/>
      <c r="C28" s="68"/>
      <c r="D28" s="67"/>
      <c r="E28" s="67"/>
      <c r="F28" s="67"/>
    </row>
    <row r="29" spans="1:17">
      <c r="A29" s="67"/>
      <c r="B29" s="67"/>
      <c r="C29" s="68"/>
      <c r="D29" s="67"/>
      <c r="E29" s="67"/>
      <c r="F29" s="67"/>
    </row>
    <row r="30" spans="1:17">
      <c r="A30" s="67"/>
      <c r="B30" s="67"/>
      <c r="C30" s="68"/>
      <c r="D30" s="67"/>
      <c r="E30" s="67"/>
      <c r="F30" s="67"/>
    </row>
    <row r="31" spans="1:17">
      <c r="A31" s="67"/>
      <c r="B31" s="67"/>
      <c r="C31" s="68"/>
      <c r="D31" s="67"/>
      <c r="E31" s="67"/>
      <c r="F31" s="67"/>
    </row>
    <row r="32" spans="1:17">
      <c r="A32" s="67"/>
      <c r="B32" s="67"/>
      <c r="C32" s="68"/>
      <c r="D32" s="67"/>
      <c r="E32" s="67"/>
      <c r="F32" s="67"/>
    </row>
    <row r="33" spans="1:6">
      <c r="A33" s="67"/>
      <c r="B33" s="67"/>
      <c r="C33" s="68"/>
      <c r="D33" s="67"/>
      <c r="E33" s="67"/>
      <c r="F33" s="67"/>
    </row>
    <row r="34" spans="1:6">
      <c r="A34" s="67"/>
      <c r="B34" s="67"/>
      <c r="C34" s="68"/>
      <c r="D34" s="67"/>
      <c r="E34" s="67"/>
      <c r="F34" s="67"/>
    </row>
    <row r="35" spans="1:6">
      <c r="A35" s="67"/>
      <c r="B35" s="67"/>
      <c r="C35" s="68"/>
      <c r="D35" s="67"/>
      <c r="E35" s="67"/>
      <c r="F35" s="67"/>
    </row>
    <row r="36" spans="1:6">
      <c r="A36" s="67"/>
      <c r="B36" s="67"/>
      <c r="C36" s="68"/>
      <c r="D36" s="67"/>
      <c r="E36" s="67"/>
      <c r="F36" s="67"/>
    </row>
    <row r="37" spans="1:6">
      <c r="A37" s="67"/>
      <c r="B37" s="67"/>
      <c r="C37" s="68"/>
      <c r="D37" s="67"/>
      <c r="E37" s="67"/>
      <c r="F37" s="67"/>
    </row>
    <row r="38" spans="1:6">
      <c r="A38" s="67"/>
      <c r="B38" s="67"/>
      <c r="C38" s="68"/>
      <c r="D38" s="67"/>
      <c r="E38" s="67"/>
      <c r="F38" s="67"/>
    </row>
    <row r="39" spans="1:6">
      <c r="A39" s="67"/>
      <c r="B39" s="67"/>
      <c r="C39" s="68"/>
      <c r="D39" s="67"/>
      <c r="E39" s="67"/>
      <c r="F39" s="67"/>
    </row>
    <row r="40" spans="1:6">
      <c r="A40" s="67"/>
      <c r="B40" s="67"/>
      <c r="C40" s="68"/>
      <c r="D40" s="67"/>
      <c r="E40" s="67"/>
      <c r="F40" s="67"/>
    </row>
    <row r="41" spans="1:6">
      <c r="A41" s="67"/>
      <c r="B41" s="67"/>
      <c r="C41" s="68"/>
      <c r="D41" s="67"/>
      <c r="E41" s="67"/>
      <c r="F41" s="67"/>
    </row>
    <row r="42" spans="1:6">
      <c r="A42" s="67"/>
      <c r="B42" s="67"/>
      <c r="C42" s="68"/>
      <c r="D42" s="67"/>
      <c r="E42" s="67"/>
      <c r="F42" s="67"/>
    </row>
    <row r="43" spans="1:6">
      <c r="A43" s="67"/>
      <c r="B43" s="67"/>
      <c r="C43" s="68"/>
      <c r="D43" s="67"/>
      <c r="E43" s="67"/>
      <c r="F43" s="67"/>
    </row>
    <row r="44" spans="1:6">
      <c r="A44" s="67"/>
      <c r="B44" s="67"/>
      <c r="C44" s="68"/>
      <c r="D44" s="67"/>
      <c r="E44" s="67"/>
      <c r="F44" s="67"/>
    </row>
    <row r="45" spans="1:6">
      <c r="A45" s="67"/>
      <c r="B45" s="67"/>
      <c r="C45" s="68"/>
      <c r="D45" s="67"/>
      <c r="E45" s="67"/>
      <c r="F45" s="67"/>
    </row>
    <row r="46" spans="1:6">
      <c r="A46" s="67"/>
      <c r="B46" s="67"/>
      <c r="C46" s="68"/>
      <c r="D46" s="67"/>
      <c r="E46" s="67"/>
      <c r="F46" s="67"/>
    </row>
    <row r="47" spans="1:6">
      <c r="A47" s="67"/>
      <c r="B47" s="67"/>
      <c r="C47" s="68"/>
      <c r="D47" s="67"/>
      <c r="E47" s="67"/>
      <c r="F47" s="67"/>
    </row>
    <row r="48" spans="1:6">
      <c r="A48" s="67"/>
      <c r="B48" s="67"/>
      <c r="C48" s="68"/>
      <c r="D48" s="67"/>
      <c r="E48" s="67"/>
      <c r="F48" s="67"/>
    </row>
    <row r="49" spans="1:6">
      <c r="A49" s="67"/>
      <c r="B49" s="67"/>
      <c r="C49" s="68"/>
      <c r="D49" s="67"/>
      <c r="E49" s="67"/>
      <c r="F49" s="67"/>
    </row>
    <row r="50" spans="1:6">
      <c r="A50" s="67"/>
      <c r="B50" s="67"/>
      <c r="C50" s="68"/>
      <c r="D50" s="67"/>
      <c r="E50" s="67"/>
      <c r="F50" s="67"/>
    </row>
    <row r="51" spans="1:6">
      <c r="A51" s="67"/>
      <c r="B51" s="67"/>
      <c r="C51" s="68"/>
      <c r="D51" s="67"/>
      <c r="E51" s="67"/>
      <c r="F51" s="67"/>
    </row>
    <row r="52" spans="1:6">
      <c r="B52" s="67"/>
      <c r="C52" s="68"/>
      <c r="D52" s="67"/>
      <c r="E52" s="67"/>
      <c r="F52" s="67"/>
    </row>
    <row r="53" spans="1:6">
      <c r="B53" s="67"/>
      <c r="C53" s="68"/>
      <c r="D53" s="67"/>
      <c r="E53" s="67"/>
      <c r="F53" s="67"/>
    </row>
    <row r="54" spans="1:6">
      <c r="B54" s="67"/>
      <c r="C54" s="68"/>
      <c r="D54" s="67"/>
      <c r="E54" s="67"/>
      <c r="F54" s="67"/>
    </row>
    <row r="55" spans="1:6">
      <c r="B55" s="67"/>
      <c r="C55" s="68"/>
      <c r="D55" s="67"/>
      <c r="E55" s="67"/>
      <c r="F55" s="67"/>
    </row>
    <row r="56" spans="1:6">
      <c r="B56" s="67"/>
      <c r="C56" s="68"/>
      <c r="D56" s="67"/>
      <c r="E56" s="67"/>
      <c r="F56" s="67"/>
    </row>
    <row r="57" spans="1:6">
      <c r="B57" s="67"/>
      <c r="C57" s="68"/>
      <c r="D57" s="67"/>
      <c r="E57" s="67"/>
      <c r="F57" s="67"/>
    </row>
    <row r="58" spans="1:6">
      <c r="B58" s="67"/>
      <c r="C58" s="68"/>
      <c r="D58" s="67"/>
      <c r="E58" s="67"/>
      <c r="F58" s="67"/>
    </row>
    <row r="59" spans="1:6">
      <c r="B59" s="67"/>
      <c r="C59" s="68"/>
      <c r="D59" s="67"/>
      <c r="E59" s="67"/>
      <c r="F59" s="67"/>
    </row>
  </sheetData>
  <mergeCells count="1">
    <mergeCell ref="R1:S1"/>
  </mergeCells>
  <phoneticPr fontId="0" type="noConversion"/>
  <pageMargins left="0.59055118110236227" right="0.59055118110236227" top="0.78740157480314965" bottom="0.59055118110236227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Y75"/>
  <sheetViews>
    <sheetView zoomScaleNormal="100" workbookViewId="0"/>
  </sheetViews>
  <sheetFormatPr defaultColWidth="9.1796875" defaultRowHeight="12.5"/>
  <cols>
    <col min="1" max="1" width="14.54296875" style="95" customWidth="1"/>
    <col min="2" max="2" width="13.54296875" style="168" customWidth="1"/>
    <col min="3" max="3" width="17.453125" style="168" customWidth="1"/>
    <col min="4" max="4" width="14.1796875" style="95" customWidth="1"/>
    <col min="5" max="5" width="25.1796875" style="95" customWidth="1"/>
    <col min="6" max="7" width="8.54296875" style="95" customWidth="1"/>
    <col min="8" max="8" width="10.453125" style="95" customWidth="1"/>
    <col min="9" max="9" width="8.54296875" style="300" customWidth="1"/>
    <col min="10" max="10" width="8.54296875" style="95" customWidth="1"/>
    <col min="11" max="11" width="12.81640625" style="831" customWidth="1"/>
    <col min="12" max="13" width="13.54296875" style="830" customWidth="1"/>
    <col min="14" max="14" width="10.453125" style="583" customWidth="1"/>
    <col min="15" max="15" width="9.1796875" style="583" customWidth="1"/>
    <col min="16" max="16" width="11.6328125" style="169" customWidth="1"/>
    <col min="17" max="17" width="8.453125" style="84" customWidth="1"/>
    <col min="18" max="18" width="14.81640625" style="84" customWidth="1"/>
    <col min="19" max="16384" width="9.1796875" style="95"/>
  </cols>
  <sheetData>
    <row r="1" spans="1:25" ht="18">
      <c r="A1" s="93" t="s">
        <v>669</v>
      </c>
      <c r="B1" s="20" t="s">
        <v>209</v>
      </c>
      <c r="C1" s="236"/>
      <c r="D1" s="94"/>
      <c r="E1" s="94"/>
      <c r="F1" s="94"/>
      <c r="G1" s="94"/>
      <c r="H1" s="94"/>
      <c r="I1" s="311"/>
      <c r="J1" s="94"/>
      <c r="K1" s="1107"/>
      <c r="L1" s="1108"/>
      <c r="M1" s="1108"/>
      <c r="N1" s="580"/>
      <c r="O1" s="580"/>
      <c r="P1" s="538"/>
      <c r="Q1" s="66"/>
      <c r="R1" s="2686"/>
      <c r="S1" s="2686"/>
      <c r="T1" s="67"/>
      <c r="U1" s="67"/>
      <c r="V1" s="67"/>
      <c r="W1" s="84"/>
      <c r="X1" s="67"/>
      <c r="Y1" s="84"/>
    </row>
    <row r="2" spans="1:25" ht="33" customHeight="1" thickBot="1">
      <c r="A2" s="216"/>
      <c r="B2" s="212"/>
      <c r="C2" s="212"/>
      <c r="D2" s="103"/>
      <c r="E2" s="103"/>
      <c r="F2" s="103"/>
      <c r="G2" s="103"/>
      <c r="H2" s="103"/>
      <c r="I2" s="312"/>
      <c r="J2" s="103"/>
      <c r="K2" s="1109"/>
      <c r="L2" s="1110"/>
      <c r="M2" s="1110"/>
      <c r="N2" s="581"/>
      <c r="O2" s="581"/>
      <c r="P2" s="539"/>
      <c r="Q2" s="85"/>
      <c r="R2" s="71"/>
      <c r="S2" s="71"/>
      <c r="T2" s="72"/>
      <c r="U2" s="84"/>
      <c r="V2" s="72"/>
      <c r="W2" s="84"/>
      <c r="X2" s="72"/>
      <c r="Y2" s="84"/>
    </row>
    <row r="3" spans="1:25" ht="33" customHeight="1" thickBot="1">
      <c r="A3" s="230" t="s">
        <v>72</v>
      </c>
      <c r="B3" s="96" t="s">
        <v>81</v>
      </c>
      <c r="C3" s="96" t="s">
        <v>82</v>
      </c>
      <c r="D3" s="96" t="s">
        <v>807</v>
      </c>
      <c r="E3" s="96" t="s">
        <v>3060</v>
      </c>
      <c r="F3" s="444" t="s">
        <v>83</v>
      </c>
      <c r="G3" s="444" t="s">
        <v>89</v>
      </c>
      <c r="H3" s="96" t="s">
        <v>84</v>
      </c>
      <c r="I3" s="235" t="s">
        <v>85</v>
      </c>
      <c r="J3" s="96" t="s">
        <v>86</v>
      </c>
      <c r="K3" s="1294" t="s">
        <v>87</v>
      </c>
      <c r="L3" s="1290" t="s">
        <v>88</v>
      </c>
      <c r="M3" s="1295" t="s">
        <v>1184</v>
      </c>
      <c r="N3" s="1290" t="s">
        <v>2711</v>
      </c>
      <c r="O3" s="1294" t="s">
        <v>1305</v>
      </c>
      <c r="P3" s="1296" t="s">
        <v>3824</v>
      </c>
      <c r="Q3" s="97"/>
      <c r="R3" s="75"/>
      <c r="S3" s="75"/>
      <c r="T3" s="67"/>
      <c r="U3" s="67"/>
      <c r="V3" s="67"/>
      <c r="W3" s="67"/>
      <c r="X3" s="67"/>
      <c r="Y3" s="67"/>
    </row>
    <row r="4" spans="1:25" ht="13">
      <c r="A4" s="2081" t="s">
        <v>614</v>
      </c>
      <c r="B4" s="2120" t="s">
        <v>429</v>
      </c>
      <c r="C4" s="2121" t="s">
        <v>417</v>
      </c>
      <c r="D4" s="2122" t="s">
        <v>19</v>
      </c>
      <c r="E4" s="2122" t="s">
        <v>597</v>
      </c>
      <c r="F4" s="2123">
        <v>38</v>
      </c>
      <c r="G4" s="2124">
        <v>0.7</v>
      </c>
      <c r="H4" s="2123">
        <v>9</v>
      </c>
      <c r="I4" s="2124">
        <v>6.3</v>
      </c>
      <c r="J4" s="2125">
        <v>422.1</v>
      </c>
      <c r="K4" s="2536">
        <v>460.10999999999996</v>
      </c>
      <c r="L4" s="2536">
        <f>K4/I4</f>
        <v>73.033333333333331</v>
      </c>
      <c r="M4" s="2537">
        <f>L4*(1-(VLOOKUP(A4,'Cennik numeryczny'!$A$2:$N$1462,14,FALSE)))</f>
        <v>73.033333333333331</v>
      </c>
      <c r="N4" s="2126" t="str">
        <f>VLOOKUP(A4,'Cennik numeryczny'!$A$2:$K$1857,10,FALSE)</f>
        <v>A</v>
      </c>
      <c r="O4" s="2127">
        <f>VLOOKUP($A4,'Cennik numeryczny'!$A$2:$L$1857,11,FALSE)</f>
        <v>6.3</v>
      </c>
      <c r="P4" s="2128" t="s">
        <v>3825</v>
      </c>
      <c r="Q4" s="503"/>
      <c r="R4" s="353"/>
      <c r="S4"/>
      <c r="T4"/>
      <c r="U4" s="76"/>
      <c r="V4" s="77"/>
      <c r="W4" s="76"/>
      <c r="X4" s="77"/>
      <c r="Y4" s="76"/>
    </row>
    <row r="5" spans="1:25" ht="13">
      <c r="A5" s="2082" t="s">
        <v>615</v>
      </c>
      <c r="B5" s="2129"/>
      <c r="C5" s="110" t="s">
        <v>638</v>
      </c>
      <c r="D5" s="121"/>
      <c r="E5" s="121"/>
      <c r="F5" s="2130">
        <v>48</v>
      </c>
      <c r="G5" s="2131">
        <v>1.8</v>
      </c>
      <c r="H5" s="2130">
        <v>6</v>
      </c>
      <c r="I5" s="2131">
        <v>10.8</v>
      </c>
      <c r="J5" s="2132">
        <v>723.6</v>
      </c>
      <c r="K5" s="2538">
        <v>521.15</v>
      </c>
      <c r="L5" s="2538">
        <f t="shared" ref="L5:L65" si="0">K5/I5</f>
        <v>48.254629629629626</v>
      </c>
      <c r="M5" s="2528">
        <f>L5*(1-(VLOOKUP(A5,'Cennik numeryczny'!$A$2:$N$1462,14,FALSE)))</f>
        <v>48.254629629629626</v>
      </c>
      <c r="N5" s="564" t="str">
        <f>VLOOKUP(A5,'Cennik numeryczny'!$A$2:$K$1857,10,FALSE)</f>
        <v>A</v>
      </c>
      <c r="O5" s="783">
        <f>VLOOKUP($A5,'Cennik numeryczny'!$A$2:$L$1857,11,FALSE)</f>
        <v>10.8</v>
      </c>
      <c r="P5" s="523" t="s">
        <v>3825</v>
      </c>
      <c r="Q5" s="503"/>
      <c r="R5" s="353"/>
      <c r="S5"/>
      <c r="T5"/>
      <c r="U5" s="76"/>
      <c r="V5" s="77"/>
      <c r="W5" s="76"/>
      <c r="X5" s="77"/>
      <c r="Y5" s="76"/>
    </row>
    <row r="6" spans="1:25" ht="13">
      <c r="A6" s="2082" t="s">
        <v>481</v>
      </c>
      <c r="B6" s="2129"/>
      <c r="C6" s="110" t="s">
        <v>418</v>
      </c>
      <c r="D6" s="231"/>
      <c r="E6" s="121"/>
      <c r="F6" s="2130">
        <v>47</v>
      </c>
      <c r="G6" s="2131">
        <v>2.2999999999999998</v>
      </c>
      <c r="H6" s="2130">
        <v>6</v>
      </c>
      <c r="I6" s="2131">
        <v>13.8</v>
      </c>
      <c r="J6" s="2132">
        <v>676.2</v>
      </c>
      <c r="K6" s="2538">
        <v>567.15666666666664</v>
      </c>
      <c r="L6" s="2538">
        <f>K6/I6</f>
        <v>41.098309178743961</v>
      </c>
      <c r="M6" s="2528">
        <f>L6*(1-(VLOOKUP(A6,'Cennik numeryczny'!$A$2:$N$1462,14,FALSE)))</f>
        <v>41.098309178743961</v>
      </c>
      <c r="N6" s="564" t="str">
        <f>VLOOKUP(A6,'Cennik numeryczny'!$A$2:$K$1857,10,FALSE)</f>
        <v>A</v>
      </c>
      <c r="O6" s="783">
        <f>VLOOKUP($A6,'Cennik numeryczny'!$A$2:$L$1857,11,FALSE)</f>
        <v>13.8</v>
      </c>
      <c r="P6" s="523" t="s">
        <v>3825</v>
      </c>
      <c r="Q6" s="503"/>
      <c r="R6" s="353"/>
      <c r="S6"/>
      <c r="T6"/>
      <c r="U6" s="76"/>
      <c r="V6" s="77"/>
      <c r="W6" s="76"/>
      <c r="X6" s="77"/>
      <c r="Y6" s="76"/>
    </row>
    <row r="7" spans="1:25" ht="13.5" thickBot="1">
      <c r="A7" s="2082" t="s">
        <v>5315</v>
      </c>
      <c r="B7" s="74"/>
      <c r="C7" s="2133" t="s">
        <v>537</v>
      </c>
      <c r="D7" s="231"/>
      <c r="E7" s="121"/>
      <c r="F7" s="2130">
        <v>55</v>
      </c>
      <c r="G7" s="2131">
        <v>3.9</v>
      </c>
      <c r="H7" s="2130">
        <v>4</v>
      </c>
      <c r="I7" s="2131">
        <v>15.6</v>
      </c>
      <c r="J7" s="2132">
        <v>764.4</v>
      </c>
      <c r="K7" s="2538">
        <v>607.01666666666677</v>
      </c>
      <c r="L7" s="2538">
        <f>K7/I7</f>
        <v>38.911324786324791</v>
      </c>
      <c r="M7" s="2528">
        <f>L7*(1-(VLOOKUP(A7,'Cennik numeryczny'!$A$2:$N$1462,14,FALSE)))</f>
        <v>38.911324786324791</v>
      </c>
      <c r="N7" s="564" t="str">
        <f>VLOOKUP(A7,'Cennik numeryczny'!$A$2:$K$1857,10,FALSE)</f>
        <v>A</v>
      </c>
      <c r="O7" s="783">
        <f>VLOOKUP($A7,'Cennik numeryczny'!$A$2:$L$1857,11,FALSE)</f>
        <v>15.6</v>
      </c>
      <c r="P7" s="523" t="s">
        <v>3825</v>
      </c>
      <c r="Q7" s="503"/>
      <c r="R7" s="353"/>
      <c r="S7"/>
      <c r="T7"/>
      <c r="U7" s="76"/>
      <c r="V7" s="77"/>
      <c r="W7" s="76"/>
      <c r="X7" s="77"/>
      <c r="Y7" s="76"/>
    </row>
    <row r="8" spans="1:25" ht="13.5" thickTop="1">
      <c r="A8" s="2083" t="s">
        <v>5118</v>
      </c>
      <c r="B8" s="2134" t="s">
        <v>5120</v>
      </c>
      <c r="C8" s="2135" t="s">
        <v>536</v>
      </c>
      <c r="D8" s="2093" t="s">
        <v>5121</v>
      </c>
      <c r="E8" s="2093" t="s">
        <v>5122</v>
      </c>
      <c r="F8" s="2136">
        <v>33</v>
      </c>
      <c r="G8" s="2136">
        <v>0.8</v>
      </c>
      <c r="H8" s="2136">
        <v>6</v>
      </c>
      <c r="I8" s="2136">
        <v>4.8</v>
      </c>
      <c r="J8" s="2137">
        <v>321.59999999999997</v>
      </c>
      <c r="K8" s="2363">
        <v>537.28</v>
      </c>
      <c r="L8" s="2363">
        <f t="shared" si="0"/>
        <v>111.93333333333334</v>
      </c>
      <c r="M8" s="2363">
        <f>L8*(1-(VLOOKUP(A8,'Cennik numeryczny'!$A$2:$N$1462,14,FALSE)))</f>
        <v>111.93333333333334</v>
      </c>
      <c r="N8" s="2135" t="str">
        <f>VLOOKUP(A8,'Cennik numeryczny'!$A$2:$K$1857,10,FALSE)</f>
        <v>S</v>
      </c>
      <c r="O8" s="2135">
        <f>VLOOKUP($A8,'Cennik numeryczny'!$A$2:$L$1857,11,FALSE)</f>
        <v>10.8</v>
      </c>
      <c r="P8" s="2138" t="s">
        <v>3825</v>
      </c>
      <c r="Q8" s="503"/>
      <c r="R8" s="353"/>
      <c r="S8" s="76"/>
      <c r="T8" s="77"/>
      <c r="U8" s="76"/>
      <c r="V8" s="77"/>
      <c r="W8" s="76"/>
      <c r="X8" s="77"/>
      <c r="Y8" s="76"/>
    </row>
    <row r="9" spans="1:25" ht="13">
      <c r="A9" s="2084" t="s">
        <v>5119</v>
      </c>
      <c r="B9" s="2129"/>
      <c r="C9" s="110" t="s">
        <v>418</v>
      </c>
      <c r="D9" s="231"/>
      <c r="E9" s="231"/>
      <c r="F9" s="2130">
        <v>47</v>
      </c>
      <c r="G9" s="2131">
        <v>2.2999999999999998</v>
      </c>
      <c r="H9" s="2130">
        <v>6</v>
      </c>
      <c r="I9" s="2131">
        <v>13.8</v>
      </c>
      <c r="J9" s="2132">
        <v>676.2</v>
      </c>
      <c r="K9" s="2538">
        <v>597.37666666666667</v>
      </c>
      <c r="L9" s="2538">
        <f t="shared" si="0"/>
        <v>43.288164251207725</v>
      </c>
      <c r="M9" s="1384">
        <f>L9*(1-(VLOOKUP(A9,'Cennik numeryczny'!$A$2:$N$1462,14,FALSE)))</f>
        <v>43.288164251207725</v>
      </c>
      <c r="N9" s="223" t="str">
        <f>VLOOKUP(A9,'Cennik numeryczny'!$A$2:$K$1857,10,FALSE)</f>
        <v>S</v>
      </c>
      <c r="O9" s="808">
        <f>VLOOKUP($A9,'Cennik numeryczny'!$A$2:$L$1857,11,FALSE)</f>
        <v>13.8</v>
      </c>
      <c r="P9" s="523" t="s">
        <v>3825</v>
      </c>
      <c r="Q9" s="503"/>
      <c r="R9" s="353"/>
      <c r="S9" s="76"/>
      <c r="T9" s="77"/>
      <c r="U9" s="76"/>
      <c r="V9" s="77"/>
      <c r="W9" s="76"/>
      <c r="X9" s="77"/>
      <c r="Y9" s="76"/>
    </row>
    <row r="10" spans="1:25" ht="13.5" thickBot="1">
      <c r="A10" s="2497" t="s">
        <v>5319</v>
      </c>
      <c r="B10" s="2145"/>
      <c r="C10" s="118" t="s">
        <v>537</v>
      </c>
      <c r="D10" s="232"/>
      <c r="E10" s="232"/>
      <c r="F10" s="2146">
        <v>52</v>
      </c>
      <c r="G10" s="2147">
        <v>3.8</v>
      </c>
      <c r="H10" s="2146">
        <v>4</v>
      </c>
      <c r="I10" s="2147">
        <v>15.2</v>
      </c>
      <c r="J10" s="2148">
        <v>744.8</v>
      </c>
      <c r="K10" s="2539">
        <v>630.08777777777789</v>
      </c>
      <c r="L10" s="2539">
        <f t="shared" si="0"/>
        <v>41.453143274853808</v>
      </c>
      <c r="M10" s="1386">
        <f>L10*(1-(VLOOKUP(A10,'Cennik numeryczny'!$A$2:$N$1462,14,FALSE)))</f>
        <v>41.453143274853808</v>
      </c>
      <c r="N10" s="226" t="str">
        <f>VLOOKUP(A10,'Cennik numeryczny'!$A$2:$K$1857,10,FALSE)</f>
        <v>A</v>
      </c>
      <c r="O10" s="807">
        <f>VLOOKUP($A10,'Cennik numeryczny'!$A$2:$L$1857,11,FALSE)</f>
        <v>15.2</v>
      </c>
      <c r="P10" s="527" t="s">
        <v>3825</v>
      </c>
      <c r="Q10" s="503"/>
      <c r="R10" s="353"/>
      <c r="S10" s="76"/>
      <c r="T10" s="77"/>
      <c r="U10" s="76"/>
      <c r="V10" s="77"/>
      <c r="W10" s="76"/>
      <c r="X10" s="77"/>
      <c r="Y10" s="76"/>
    </row>
    <row r="11" spans="1:25" ht="13.5" thickTop="1">
      <c r="A11" s="2664" t="s">
        <v>5642</v>
      </c>
      <c r="B11" s="2129" t="s">
        <v>430</v>
      </c>
      <c r="C11" s="2663" t="s">
        <v>536</v>
      </c>
      <c r="D11" s="231" t="s">
        <v>20</v>
      </c>
      <c r="E11" s="231" t="s">
        <v>599</v>
      </c>
      <c r="F11" s="2142">
        <v>76</v>
      </c>
      <c r="G11" s="2143">
        <v>1.7</v>
      </c>
      <c r="H11" s="2142">
        <v>6</v>
      </c>
      <c r="I11" s="2143">
        <v>10.199999999999999</v>
      </c>
      <c r="J11" s="2144">
        <v>683.4</v>
      </c>
      <c r="K11" s="2541">
        <v>620</v>
      </c>
      <c r="L11" s="2541">
        <f t="shared" si="0"/>
        <v>60.7843137254902</v>
      </c>
      <c r="M11" s="2363">
        <f>L11*(1-(VLOOKUP(A11,'Cennik numeryczny'!$A$2:$N$1462,14,FALSE)))</f>
        <v>60.7843137254902</v>
      </c>
      <c r="N11" s="2135" t="str">
        <f>VLOOKUP(A11,'Cennik numeryczny'!$A$2:$K$1857,10,FALSE)</f>
        <v>C</v>
      </c>
      <c r="O11" s="2135">
        <f>VLOOKUP($A11,'Cennik numeryczny'!$A$2:$L$1857,11,FALSE)</f>
        <v>1295.3999999999999</v>
      </c>
      <c r="P11" s="2138" t="s">
        <v>3825</v>
      </c>
      <c r="Q11" s="503"/>
      <c r="R11" s="353"/>
      <c r="S11" s="76"/>
      <c r="T11" s="77"/>
      <c r="U11" s="76"/>
      <c r="V11" s="77"/>
      <c r="W11" s="76"/>
      <c r="X11" s="77"/>
      <c r="Y11" s="76"/>
    </row>
    <row r="12" spans="1:25" ht="13">
      <c r="A12" s="2087" t="s">
        <v>616</v>
      </c>
      <c r="B12" s="2129"/>
      <c r="C12" s="117" t="s">
        <v>418</v>
      </c>
      <c r="D12" s="231"/>
      <c r="E12" s="121"/>
      <c r="F12" s="2150">
        <v>44</v>
      </c>
      <c r="G12" s="2151">
        <v>2.1</v>
      </c>
      <c r="H12" s="2150">
        <v>6</v>
      </c>
      <c r="I12" s="2151">
        <v>12.6</v>
      </c>
      <c r="J12" s="2152">
        <v>617.4</v>
      </c>
      <c r="K12" s="2540">
        <v>653.06000000000006</v>
      </c>
      <c r="L12" s="2540">
        <f t="shared" si="0"/>
        <v>51.830158730158736</v>
      </c>
      <c r="M12" s="2359">
        <f>L12*(1-(VLOOKUP(A12,'Cennik numeryczny'!$A$2:$N$1462,14,FALSE)))</f>
        <v>51.830158730158736</v>
      </c>
      <c r="N12" s="564" t="str">
        <f>VLOOKUP(A12,'Cennik numeryczny'!$A$2:$K$1857,10,FALSE)</f>
        <v>A</v>
      </c>
      <c r="O12" s="783">
        <f>VLOOKUP($A12,'Cennik numeryczny'!$A$2:$L$1857,11,FALSE)</f>
        <v>12.6</v>
      </c>
      <c r="P12" s="522" t="s">
        <v>3825</v>
      </c>
      <c r="Q12" s="503"/>
      <c r="R12" s="353"/>
      <c r="S12" s="76"/>
      <c r="T12" s="77"/>
      <c r="U12" s="76"/>
      <c r="V12" s="77"/>
      <c r="W12" s="76"/>
      <c r="X12" s="77"/>
      <c r="Y12" s="76"/>
    </row>
    <row r="13" spans="1:25" ht="13">
      <c r="A13" s="2082" t="s">
        <v>5323</v>
      </c>
      <c r="B13" s="2129"/>
      <c r="C13" s="110" t="s">
        <v>537</v>
      </c>
      <c r="D13" s="231"/>
      <c r="E13" s="121"/>
      <c r="F13" s="2130">
        <v>54</v>
      </c>
      <c r="G13" s="2131">
        <v>3.9</v>
      </c>
      <c r="H13" s="2130">
        <v>4</v>
      </c>
      <c r="I13" s="2131">
        <v>15.6</v>
      </c>
      <c r="J13" s="2132">
        <v>764.4</v>
      </c>
      <c r="K13" s="2538">
        <v>715.65666666666652</v>
      </c>
      <c r="L13" s="2538">
        <f t="shared" si="0"/>
        <v>45.875427350427344</v>
      </c>
      <c r="M13" s="2528">
        <f>L13*(1-(VLOOKUP(A13,'Cennik numeryczny'!$A$2:$N$1462,14,FALSE)))</f>
        <v>45.875427350427344</v>
      </c>
      <c r="N13" s="564" t="str">
        <f>VLOOKUP(A13,'Cennik numeryczny'!$A$2:$K$1857,10,FALSE)</f>
        <v>S</v>
      </c>
      <c r="O13" s="783">
        <f>VLOOKUP($A13,'Cennik numeryczny'!$A$2:$L$1857,11,FALSE)</f>
        <v>15.6</v>
      </c>
      <c r="P13" s="523" t="s">
        <v>3825</v>
      </c>
      <c r="Q13" s="503"/>
      <c r="R13" s="353"/>
      <c r="S13" s="76"/>
      <c r="T13" s="77"/>
      <c r="U13" s="76"/>
      <c r="V13" s="77"/>
      <c r="W13" s="76"/>
      <c r="X13" s="77"/>
      <c r="Y13" s="76"/>
    </row>
    <row r="14" spans="1:25" ht="13.5" thickBot="1">
      <c r="A14" s="2086" t="s">
        <v>5324</v>
      </c>
      <c r="B14" s="2145"/>
      <c r="C14" s="118" t="s">
        <v>538</v>
      </c>
      <c r="D14" s="232"/>
      <c r="E14" s="120"/>
      <c r="F14" s="2146">
        <v>32</v>
      </c>
      <c r="G14" s="2147">
        <v>3.7</v>
      </c>
      <c r="H14" s="2146">
        <v>4</v>
      </c>
      <c r="I14" s="2147">
        <v>14.8</v>
      </c>
      <c r="J14" s="2148">
        <v>725.2</v>
      </c>
      <c r="K14" s="2539">
        <v>753.04888888888888</v>
      </c>
      <c r="L14" s="2539">
        <f t="shared" si="0"/>
        <v>50.881681681681677</v>
      </c>
      <c r="M14" s="2530">
        <f>L14*(1-(VLOOKUP(A14,'Cennik numeryczny'!$A$2:$N$1462,14,FALSE)))</f>
        <v>50.881681681681677</v>
      </c>
      <c r="N14" s="565" t="str">
        <f>VLOOKUP(A14,'Cennik numeryczny'!$A$2:$K$1857,10,FALSE)</f>
        <v>A</v>
      </c>
      <c r="O14" s="784">
        <f>VLOOKUP($A14,'Cennik numeryczny'!$A$2:$L$1857,11,FALSE)</f>
        <v>14.8</v>
      </c>
      <c r="P14" s="527" t="s">
        <v>3825</v>
      </c>
      <c r="Q14" s="503"/>
      <c r="R14" s="353"/>
      <c r="S14" s="76"/>
      <c r="T14" s="77"/>
      <c r="U14" s="76"/>
      <c r="V14" s="77"/>
      <c r="W14" s="76"/>
      <c r="X14" s="77"/>
      <c r="Y14" s="76"/>
    </row>
    <row r="15" spans="1:25" ht="13.5" thickTop="1">
      <c r="A15" s="2087" t="s">
        <v>617</v>
      </c>
      <c r="B15" s="2149" t="s">
        <v>431</v>
      </c>
      <c r="C15" s="117" t="s">
        <v>417</v>
      </c>
      <c r="D15" s="121" t="s">
        <v>4207</v>
      </c>
      <c r="E15" s="121" t="s">
        <v>4208</v>
      </c>
      <c r="F15" s="2150">
        <v>26</v>
      </c>
      <c r="G15" s="2151">
        <v>0.6</v>
      </c>
      <c r="H15" s="2150">
        <v>9</v>
      </c>
      <c r="I15" s="2151">
        <v>5.4</v>
      </c>
      <c r="J15" s="2152">
        <v>361.8</v>
      </c>
      <c r="K15" s="2540">
        <v>362.47999999999996</v>
      </c>
      <c r="L15" s="2540">
        <f t="shared" si="0"/>
        <v>67.125925925925912</v>
      </c>
      <c r="M15" s="2359">
        <f>L15*(1-(VLOOKUP(A15,'Cennik numeryczny'!$A$2:$N$1462,14,FALSE)))</f>
        <v>67.125925925925912</v>
      </c>
      <c r="N15" s="564" t="str">
        <f>VLOOKUP(A15,'Cennik numeryczny'!$A$2:$K$1857,10,FALSE)</f>
        <v>A</v>
      </c>
      <c r="O15" s="783">
        <f>VLOOKUP($A15,'Cennik numeryczny'!$A$2:$L$1857,11,FALSE)</f>
        <v>5.4</v>
      </c>
      <c r="P15" s="522" t="s">
        <v>3825</v>
      </c>
      <c r="Q15" s="503"/>
      <c r="R15" s="353"/>
      <c r="S15" s="76"/>
      <c r="T15" s="77"/>
      <c r="U15" s="76"/>
      <c r="V15" s="77"/>
      <c r="W15" s="76"/>
      <c r="X15" s="77"/>
      <c r="Y15" s="76"/>
    </row>
    <row r="16" spans="1:25" s="100" customFormat="1" ht="13">
      <c r="A16" s="2087" t="s">
        <v>3014</v>
      </c>
      <c r="B16" s="2153"/>
      <c r="C16" s="110" t="s">
        <v>638</v>
      </c>
      <c r="D16" s="121"/>
      <c r="E16" s="121"/>
      <c r="F16" s="2150">
        <v>48</v>
      </c>
      <c r="G16" s="2151">
        <v>1.7</v>
      </c>
      <c r="H16" s="2150">
        <v>6</v>
      </c>
      <c r="I16" s="2151">
        <v>10.199999999999999</v>
      </c>
      <c r="J16" s="2152">
        <v>683.4</v>
      </c>
      <c r="K16" s="2540">
        <v>507.09666666666664</v>
      </c>
      <c r="L16" s="2540">
        <f t="shared" si="0"/>
        <v>49.715359477124181</v>
      </c>
      <c r="M16" s="2359">
        <f>L16*(1-(VLOOKUP(A16,'Cennik numeryczny'!$A$2:$N$1462,14,FALSE)))</f>
        <v>49.715359477124181</v>
      </c>
      <c r="N16" s="564" t="str">
        <f>VLOOKUP(A16,'Cennik numeryczny'!$A$2:$K$1857,10,FALSE)</f>
        <v>A</v>
      </c>
      <c r="O16" s="783">
        <f>VLOOKUP($A16,'Cennik numeryczny'!$A$2:$L$1857,11,FALSE)</f>
        <v>10.199999999999999</v>
      </c>
      <c r="P16" s="523" t="s">
        <v>3825</v>
      </c>
      <c r="Q16" s="503"/>
      <c r="R16" s="353"/>
      <c r="S16" s="76"/>
      <c r="T16" s="77"/>
      <c r="U16" s="76"/>
      <c r="V16" s="77"/>
      <c r="W16" s="76"/>
      <c r="X16" s="77"/>
      <c r="Y16" s="76"/>
    </row>
    <row r="17" spans="1:25" ht="13">
      <c r="A17" s="2082" t="s">
        <v>618</v>
      </c>
      <c r="B17" s="2129"/>
      <c r="C17" s="110" t="s">
        <v>418</v>
      </c>
      <c r="D17" s="231"/>
      <c r="E17" s="231"/>
      <c r="F17" s="2130">
        <v>44</v>
      </c>
      <c r="G17" s="2131">
        <v>2</v>
      </c>
      <c r="H17" s="2130">
        <v>6</v>
      </c>
      <c r="I17" s="2131">
        <v>12</v>
      </c>
      <c r="J17" s="2132">
        <v>588</v>
      </c>
      <c r="K17" s="2538">
        <v>615.23666666666657</v>
      </c>
      <c r="L17" s="2538">
        <f t="shared" si="0"/>
        <v>51.269722222222214</v>
      </c>
      <c r="M17" s="2528">
        <f>L17*(1-(VLOOKUP(A17,'Cennik numeryczny'!$A$2:$N$1462,14,FALSE)))</f>
        <v>51.269722222222214</v>
      </c>
      <c r="N17" s="564" t="str">
        <f>VLOOKUP(A17,'Cennik numeryczny'!$A$2:$K$1857,10,FALSE)</f>
        <v>A</v>
      </c>
      <c r="O17" s="783">
        <f>VLOOKUP($A17,'Cennik numeryczny'!$A$2:$L$1857,11,FALSE)</f>
        <v>12</v>
      </c>
      <c r="P17" s="523" t="s">
        <v>3825</v>
      </c>
      <c r="Q17" s="503"/>
      <c r="R17" s="353"/>
      <c r="S17" s="76"/>
      <c r="T17" s="77"/>
      <c r="U17" s="76"/>
      <c r="V17" s="77"/>
      <c r="W17" s="76"/>
      <c r="X17" s="77"/>
      <c r="Y17" s="76"/>
    </row>
    <row r="18" spans="1:25" ht="13">
      <c r="A18" s="2082" t="s">
        <v>619</v>
      </c>
      <c r="B18" s="2129"/>
      <c r="C18" s="110" t="s">
        <v>419</v>
      </c>
      <c r="D18" s="231"/>
      <c r="E18" s="231"/>
      <c r="F18" s="2130">
        <v>33</v>
      </c>
      <c r="G18" s="2131">
        <v>2.2999999999999998</v>
      </c>
      <c r="H18" s="2130">
        <v>6</v>
      </c>
      <c r="I18" s="2131">
        <v>13.8</v>
      </c>
      <c r="J18" s="2132">
        <v>676.2</v>
      </c>
      <c r="K18" s="2538">
        <v>676.91666666666652</v>
      </c>
      <c r="L18" s="2538">
        <f t="shared" si="0"/>
        <v>49.051932367149746</v>
      </c>
      <c r="M18" s="2528">
        <f>L18*(1-(VLOOKUP(A18,'Cennik numeryczny'!$A$2:$N$1462,14,FALSE)))</f>
        <v>49.051932367149746</v>
      </c>
      <c r="N18" s="564" t="str">
        <f>VLOOKUP(A18,'Cennik numeryczny'!$A$2:$K$1857,10,FALSE)</f>
        <v>A</v>
      </c>
      <c r="O18" s="783">
        <f>VLOOKUP($A18,'Cennik numeryczny'!$A$2:$L$1857,11,FALSE)</f>
        <v>13.8</v>
      </c>
      <c r="P18" s="523" t="s">
        <v>3825</v>
      </c>
      <c r="Q18" s="503"/>
      <c r="R18" s="353"/>
      <c r="S18" s="76"/>
      <c r="T18" s="77"/>
      <c r="U18" s="76"/>
      <c r="V18" s="77"/>
      <c r="W18" s="76"/>
      <c r="X18" s="77"/>
      <c r="Y18" s="76"/>
    </row>
    <row r="19" spans="1:25" ht="13.5" thickBot="1">
      <c r="A19" s="2086" t="s">
        <v>620</v>
      </c>
      <c r="B19" s="2145"/>
      <c r="C19" s="118" t="s">
        <v>420</v>
      </c>
      <c r="D19" s="232"/>
      <c r="E19" s="232"/>
      <c r="F19" s="2146">
        <v>22</v>
      </c>
      <c r="G19" s="2147">
        <v>2.4</v>
      </c>
      <c r="H19" s="2146">
        <v>6</v>
      </c>
      <c r="I19" s="2147">
        <v>14.4</v>
      </c>
      <c r="J19" s="2148">
        <v>705.6</v>
      </c>
      <c r="K19" s="2539">
        <v>620.86</v>
      </c>
      <c r="L19" s="2539">
        <f t="shared" si="0"/>
        <v>43.115277777777777</v>
      </c>
      <c r="M19" s="2530">
        <f>L19*(1-(VLOOKUP(A19,'Cennik numeryczny'!$A$2:$N$1462,14,FALSE)))</f>
        <v>43.115277777777777</v>
      </c>
      <c r="N19" s="567" t="str">
        <f>VLOOKUP(A19,'Cennik numeryczny'!$A$2:$K$1857,10,FALSE)</f>
        <v>A</v>
      </c>
      <c r="O19" s="786">
        <f>VLOOKUP($A19,'Cennik numeryczny'!$A$2:$L$1857,11,FALSE)</f>
        <v>14.4</v>
      </c>
      <c r="P19" s="527" t="s">
        <v>3825</v>
      </c>
      <c r="Q19" s="503"/>
      <c r="R19" s="353"/>
      <c r="S19" s="76"/>
      <c r="T19" s="77"/>
      <c r="U19" s="76"/>
      <c r="V19" s="77"/>
      <c r="W19" s="76"/>
      <c r="X19" s="77"/>
      <c r="Y19" s="76"/>
    </row>
    <row r="20" spans="1:25" ht="13.5" hidden="1" thickTop="1">
      <c r="A20" s="2085" t="s">
        <v>422</v>
      </c>
      <c r="B20" s="2134" t="s">
        <v>802</v>
      </c>
      <c r="C20" s="119" t="s">
        <v>424</v>
      </c>
      <c r="D20" s="2093" t="s">
        <v>19</v>
      </c>
      <c r="E20" s="2093" t="s">
        <v>600</v>
      </c>
      <c r="F20" s="2142">
        <v>50</v>
      </c>
      <c r="G20" s="2143">
        <v>1.7</v>
      </c>
      <c r="H20" s="2142">
        <v>6</v>
      </c>
      <c r="I20" s="2143">
        <v>10.199999999999999</v>
      </c>
      <c r="J20" s="2144">
        <v>683.4</v>
      </c>
      <c r="K20" s="2541">
        <v>734.99666666666656</v>
      </c>
      <c r="L20" s="2541">
        <f t="shared" si="0"/>
        <v>72.058496732026143</v>
      </c>
      <c r="M20" s="2361">
        <f>L20*(1-(VLOOKUP(A20,'Cennik numeryczny'!$A$2:$N$1462,14,FALSE)))</f>
        <v>72.058496732026143</v>
      </c>
      <c r="N20" s="570" t="str">
        <f>VLOOKUP(A20,'Cennik numeryczny'!$A$2:$K$1857,10,FALSE)</f>
        <v>C</v>
      </c>
      <c r="O20" s="790">
        <f>VLOOKUP($A20,'Cennik numeryczny'!$A$2:$L$1857,11,FALSE)</f>
        <v>1285.1999999999998</v>
      </c>
      <c r="P20" s="521" t="s">
        <v>3825</v>
      </c>
      <c r="Q20" s="503"/>
      <c r="R20" s="353"/>
      <c r="S20" s="76"/>
      <c r="T20" s="77"/>
      <c r="U20" s="76"/>
      <c r="V20" s="77"/>
      <c r="W20" s="76"/>
      <c r="X20" s="77"/>
      <c r="Y20" s="76"/>
    </row>
    <row r="21" spans="1:25" ht="13.5" hidden="1" thickBot="1">
      <c r="A21" s="2086" t="s">
        <v>423</v>
      </c>
      <c r="B21" s="2145"/>
      <c r="C21" s="118" t="s">
        <v>419</v>
      </c>
      <c r="D21" s="232"/>
      <c r="E21" s="120"/>
      <c r="F21" s="2146">
        <v>33</v>
      </c>
      <c r="G21" s="2147">
        <v>2.2000000000000002</v>
      </c>
      <c r="H21" s="2146">
        <v>6</v>
      </c>
      <c r="I21" s="2147">
        <v>13.2</v>
      </c>
      <c r="J21" s="2148">
        <v>646.79999999999995</v>
      </c>
      <c r="K21" s="2539">
        <v>773.4233333333334</v>
      </c>
      <c r="L21" s="2539">
        <f t="shared" si="0"/>
        <v>58.592676767676778</v>
      </c>
      <c r="M21" s="2530">
        <f>L21*(1-(VLOOKUP(A21,'Cennik numeryczny'!$A$2:$N$1462,14,FALSE)))</f>
        <v>58.592676767676778</v>
      </c>
      <c r="N21" s="226" t="str">
        <f>VLOOKUP(A21,'Cennik numeryczny'!$A$2:$K$1857,10,FALSE)</f>
        <v>C</v>
      </c>
      <c r="O21" s="786">
        <f>VLOOKUP($A21,'Cennik numeryczny'!$A$2:$L$1857,11,FALSE)</f>
        <v>1768.8</v>
      </c>
      <c r="P21" s="527" t="s">
        <v>3825</v>
      </c>
      <c r="Q21" s="503"/>
      <c r="R21" s="353"/>
      <c r="S21" s="76"/>
      <c r="T21" s="77"/>
      <c r="U21" s="76"/>
      <c r="V21" s="77"/>
      <c r="W21" s="76"/>
      <c r="X21" s="77"/>
      <c r="Y21" s="76"/>
    </row>
    <row r="22" spans="1:25" ht="13.5" thickTop="1">
      <c r="A22" s="2087" t="s">
        <v>621</v>
      </c>
      <c r="B22" s="2149" t="s">
        <v>432</v>
      </c>
      <c r="C22" s="117" t="s">
        <v>417</v>
      </c>
      <c r="D22" s="121" t="s">
        <v>21</v>
      </c>
      <c r="E22" s="121" t="s">
        <v>22</v>
      </c>
      <c r="F22" s="2150">
        <v>27</v>
      </c>
      <c r="G22" s="2151">
        <v>0.6</v>
      </c>
      <c r="H22" s="2150">
        <v>9</v>
      </c>
      <c r="I22" s="2151">
        <v>5.4</v>
      </c>
      <c r="J22" s="2152">
        <v>361.8</v>
      </c>
      <c r="K22" s="2540">
        <v>382.47</v>
      </c>
      <c r="L22" s="2540">
        <f t="shared" si="0"/>
        <v>70.827777777777783</v>
      </c>
      <c r="M22" s="2359">
        <f>L22*(1-(VLOOKUP(A22,'Cennik numeryczny'!$A$2:$N$1462,14,FALSE)))</f>
        <v>70.827777777777783</v>
      </c>
      <c r="N22" s="564" t="str">
        <f>VLOOKUP(A22,'Cennik numeryczny'!$A$2:$K$1857,10,FALSE)</f>
        <v>A</v>
      </c>
      <c r="O22" s="783">
        <f>VLOOKUP($A22,'Cennik numeryczny'!$A$2:$L$1857,11,FALSE)</f>
        <v>5.4</v>
      </c>
      <c r="P22" s="522" t="s">
        <v>3825</v>
      </c>
      <c r="Q22" s="503"/>
      <c r="R22" s="353"/>
      <c r="S22" s="76"/>
      <c r="T22" s="77"/>
      <c r="U22" s="76"/>
      <c r="V22" s="77"/>
      <c r="W22" s="76"/>
      <c r="X22" s="77"/>
      <c r="Y22" s="76"/>
    </row>
    <row r="23" spans="1:25" ht="13">
      <c r="A23" s="2082" t="s">
        <v>622</v>
      </c>
      <c r="B23" s="2129"/>
      <c r="C23" s="110" t="s">
        <v>418</v>
      </c>
      <c r="D23" s="231"/>
      <c r="E23" s="121"/>
      <c r="F23" s="2130">
        <v>44</v>
      </c>
      <c r="G23" s="2130">
        <v>2.1</v>
      </c>
      <c r="H23" s="2130">
        <v>6</v>
      </c>
      <c r="I23" s="2131">
        <v>12.6</v>
      </c>
      <c r="J23" s="2132">
        <v>617.4</v>
      </c>
      <c r="K23" s="2538">
        <v>543.51</v>
      </c>
      <c r="L23" s="2538">
        <f t="shared" si="0"/>
        <v>43.135714285714286</v>
      </c>
      <c r="M23" s="2528">
        <f>L23*(1-(VLOOKUP(A23,'Cennik numeryczny'!$A$2:$N$1462,14,FALSE)))</f>
        <v>43.135714285714286</v>
      </c>
      <c r="N23" s="564" t="str">
        <f>VLOOKUP(A23,'Cennik numeryczny'!$A$2:$K$1857,10,FALSE)</f>
        <v>A</v>
      </c>
      <c r="O23" s="783">
        <f>VLOOKUP($A23,'Cennik numeryczny'!$A$2:$L$1857,11,FALSE)</f>
        <v>12.6</v>
      </c>
      <c r="P23" s="523" t="s">
        <v>3825</v>
      </c>
      <c r="Q23" s="503"/>
      <c r="R23" s="353"/>
      <c r="S23" s="76"/>
      <c r="T23" s="77"/>
      <c r="U23" s="76"/>
      <c r="V23" s="77"/>
      <c r="W23" s="76"/>
      <c r="X23" s="77"/>
      <c r="Y23" s="76"/>
    </row>
    <row r="24" spans="1:25" ht="13">
      <c r="A24" s="2082" t="s">
        <v>5331</v>
      </c>
      <c r="B24" s="2129"/>
      <c r="C24" s="110" t="s">
        <v>537</v>
      </c>
      <c r="D24" s="231"/>
      <c r="E24" s="121"/>
      <c r="F24" s="2130">
        <v>52</v>
      </c>
      <c r="G24" s="2130">
        <v>3.8</v>
      </c>
      <c r="H24" s="2130">
        <v>4</v>
      </c>
      <c r="I24" s="2131">
        <v>15.2</v>
      </c>
      <c r="J24" s="2132">
        <v>744.8</v>
      </c>
      <c r="K24" s="2538">
        <v>608.74777777777786</v>
      </c>
      <c r="L24" s="2538">
        <f t="shared" si="0"/>
        <v>40.049195906432757</v>
      </c>
      <c r="M24" s="2528">
        <f>L24*(1-(VLOOKUP(A24,'Cennik numeryczny'!$A$2:$N$1462,14,FALSE)))</f>
        <v>40.049195906432757</v>
      </c>
      <c r="N24" s="564" t="str">
        <f>VLOOKUP(A24,'Cennik numeryczny'!$A$2:$K$1857,10,FALSE)</f>
        <v>A</v>
      </c>
      <c r="O24" s="783">
        <f>VLOOKUP($A24,'Cennik numeryczny'!$A$2:$L$1857,11,FALSE)</f>
        <v>15.2</v>
      </c>
      <c r="P24" s="523" t="s">
        <v>3825</v>
      </c>
      <c r="Q24" s="503"/>
      <c r="R24" s="353"/>
      <c r="S24" s="76"/>
      <c r="T24" s="77"/>
      <c r="U24" s="76"/>
      <c r="V24" s="77"/>
      <c r="W24" s="76"/>
      <c r="X24" s="77"/>
      <c r="Y24" s="76"/>
    </row>
    <row r="25" spans="1:25" ht="13.5" thickBot="1">
      <c r="A25" s="2082" t="s">
        <v>5332</v>
      </c>
      <c r="B25" s="2129"/>
      <c r="C25" s="110" t="s">
        <v>538</v>
      </c>
      <c r="D25" s="231"/>
      <c r="E25" s="121"/>
      <c r="F25" s="2130">
        <v>38</v>
      </c>
      <c r="G25" s="2130">
        <v>3.9</v>
      </c>
      <c r="H25" s="2130">
        <v>4</v>
      </c>
      <c r="I25" s="2131">
        <v>15.6</v>
      </c>
      <c r="J25" s="2132">
        <v>764.4</v>
      </c>
      <c r="K25" s="2538">
        <v>615.74666666666667</v>
      </c>
      <c r="L25" s="2538">
        <f t="shared" si="0"/>
        <v>39.470940170940175</v>
      </c>
      <c r="M25" s="2528">
        <f>L25*(1-(VLOOKUP(A25,'Cennik numeryczny'!$A$2:$N$1462,14,FALSE)))</f>
        <v>39.470940170940175</v>
      </c>
      <c r="N25" s="564" t="str">
        <f>VLOOKUP(A25,'Cennik numeryczny'!$A$2:$K$1857,10,FALSE)</f>
        <v>A</v>
      </c>
      <c r="O25" s="783">
        <f>VLOOKUP($A25,'Cennik numeryczny'!$A$2:$L$1857,11,FALSE)</f>
        <v>15.6</v>
      </c>
      <c r="P25" s="523" t="s">
        <v>3825</v>
      </c>
      <c r="Q25" s="503"/>
      <c r="R25" s="353"/>
      <c r="S25" s="76"/>
      <c r="T25" s="77"/>
      <c r="U25" s="76"/>
      <c r="V25" s="77"/>
      <c r="W25" s="76"/>
      <c r="X25" s="77"/>
      <c r="Y25" s="76"/>
    </row>
    <row r="26" spans="1:25" ht="13.5" thickTop="1">
      <c r="A26" s="2088" t="s">
        <v>1270</v>
      </c>
      <c r="B26" s="2154" t="s">
        <v>1268</v>
      </c>
      <c r="C26" s="2093" t="s">
        <v>417</v>
      </c>
      <c r="D26" s="2155" t="s">
        <v>1271</v>
      </c>
      <c r="E26" s="2155" t="s">
        <v>1321</v>
      </c>
      <c r="F26" s="2156">
        <v>30</v>
      </c>
      <c r="G26" s="2156">
        <v>0.7</v>
      </c>
      <c r="H26" s="2156">
        <v>9</v>
      </c>
      <c r="I26" s="2157">
        <v>6.3</v>
      </c>
      <c r="J26" s="2158">
        <v>422.09999999999997</v>
      </c>
      <c r="K26" s="2542">
        <v>366.62</v>
      </c>
      <c r="L26" s="2542">
        <f t="shared" ref="L26:L29" si="1">K26/I26</f>
        <v>58.193650793650797</v>
      </c>
      <c r="M26" s="2387">
        <f>L26*(1-(VLOOKUP(A26,'Cennik numeryczny'!$A$2:$N$1462,14,FALSE)))</f>
        <v>58.193650793650797</v>
      </c>
      <c r="N26" s="225" t="str">
        <f>VLOOKUP(A26,'Cennik numeryczny'!$A$2:$K$1857,10,FALSE)</f>
        <v>A</v>
      </c>
      <c r="O26" s="790">
        <f>VLOOKUP($A26,'Cennik numeryczny'!$A$2:$L$1857,11,FALSE)</f>
        <v>6.3</v>
      </c>
      <c r="P26" s="521" t="s">
        <v>3825</v>
      </c>
      <c r="Q26" s="503"/>
      <c r="R26" s="353"/>
      <c r="S26" s="76"/>
      <c r="T26" s="77"/>
      <c r="U26" s="76"/>
      <c r="V26" s="77"/>
      <c r="W26" s="76"/>
      <c r="X26" s="77"/>
      <c r="Y26" s="76"/>
    </row>
    <row r="27" spans="1:25" ht="13">
      <c r="A27" s="2082" t="s">
        <v>1269</v>
      </c>
      <c r="B27" s="2149"/>
      <c r="C27" s="110" t="s">
        <v>418</v>
      </c>
      <c r="D27" s="231"/>
      <c r="E27" s="231"/>
      <c r="F27" s="2130">
        <v>48</v>
      </c>
      <c r="G27" s="2130">
        <v>2.4</v>
      </c>
      <c r="H27" s="2130">
        <v>6</v>
      </c>
      <c r="I27" s="2131">
        <v>14.4</v>
      </c>
      <c r="J27" s="2132">
        <v>705.6</v>
      </c>
      <c r="K27" s="2538">
        <v>629.16</v>
      </c>
      <c r="L27" s="2538">
        <f t="shared" si="1"/>
        <v>43.691666666666663</v>
      </c>
      <c r="M27" s="2528">
        <f>L27*(1-(VLOOKUP(A27,'Cennik numeryczny'!$A$2:$N$1462,14,FALSE)))</f>
        <v>43.691666666666663</v>
      </c>
      <c r="N27" s="564" t="str">
        <f>VLOOKUP(A27,'Cennik numeryczny'!$A$2:$K$1857,10,FALSE)</f>
        <v>A</v>
      </c>
      <c r="O27" s="783">
        <f>VLOOKUP($A27,'Cennik numeryczny'!$A$2:$L$1857,11,FALSE)</f>
        <v>14.4</v>
      </c>
      <c r="P27" s="523" t="s">
        <v>3825</v>
      </c>
      <c r="Q27" s="503"/>
      <c r="R27" s="353"/>
      <c r="S27" s="76"/>
      <c r="T27" s="77"/>
      <c r="U27" s="76"/>
      <c r="V27" s="77"/>
      <c r="W27" s="76"/>
      <c r="X27" s="77"/>
      <c r="Y27" s="76"/>
    </row>
    <row r="28" spans="1:25" ht="13">
      <c r="A28" s="2082" t="s">
        <v>5339</v>
      </c>
      <c r="B28" s="2149"/>
      <c r="C28" s="110" t="s">
        <v>537</v>
      </c>
      <c r="D28" s="231"/>
      <c r="E28" s="231"/>
      <c r="F28" s="2130">
        <v>54</v>
      </c>
      <c r="G28" s="2130">
        <v>3.9</v>
      </c>
      <c r="H28" s="2130">
        <v>4</v>
      </c>
      <c r="I28" s="2131">
        <v>15.6</v>
      </c>
      <c r="J28" s="2132">
        <v>764.4</v>
      </c>
      <c r="K28" s="2538">
        <v>635.14666666666676</v>
      </c>
      <c r="L28" s="2538">
        <f t="shared" si="1"/>
        <v>40.714529914529919</v>
      </c>
      <c r="M28" s="2528">
        <f>L28*(1-(VLOOKUP(A28,'Cennik numeryczny'!$A$2:$N$1462,14,FALSE)))</f>
        <v>40.714529914529919</v>
      </c>
      <c r="N28" s="564" t="str">
        <f>VLOOKUP(A28,'Cennik numeryczny'!$A$2:$K$1857,10,FALSE)</f>
        <v>S</v>
      </c>
      <c r="O28" s="783">
        <f>VLOOKUP($A28,'Cennik numeryczny'!$A$2:$L$1857,11,FALSE)</f>
        <v>15.6</v>
      </c>
      <c r="P28" s="523" t="s">
        <v>3825</v>
      </c>
      <c r="Q28" s="503"/>
      <c r="R28" s="353"/>
      <c r="S28" s="76"/>
      <c r="T28" s="77"/>
      <c r="U28" s="76"/>
      <c r="V28" s="77"/>
      <c r="W28" s="76"/>
      <c r="X28" s="77"/>
      <c r="Y28" s="76"/>
    </row>
    <row r="29" spans="1:25" ht="13.5" thickBot="1">
      <c r="A29" s="2086" t="s">
        <v>5340</v>
      </c>
      <c r="B29" s="2159"/>
      <c r="C29" s="118" t="s">
        <v>538</v>
      </c>
      <c r="D29" s="232"/>
      <c r="E29" s="232"/>
      <c r="F29" s="2146">
        <v>39</v>
      </c>
      <c r="G29" s="2147">
        <v>4</v>
      </c>
      <c r="H29" s="2146">
        <v>4</v>
      </c>
      <c r="I29" s="2147">
        <v>16</v>
      </c>
      <c r="J29" s="2148">
        <v>784</v>
      </c>
      <c r="K29" s="2539">
        <v>638.27555555555557</v>
      </c>
      <c r="L29" s="2539">
        <f t="shared" si="1"/>
        <v>39.892222222222223</v>
      </c>
      <c r="M29" s="2530">
        <f>L29*(1-(VLOOKUP(A29,'Cennik numeryczny'!$A$2:$N$1462,14,FALSE)))</f>
        <v>39.892222222222223</v>
      </c>
      <c r="N29" s="565" t="str">
        <f>VLOOKUP(A29,'Cennik numeryczny'!$A$2:$K$1857,10,FALSE)</f>
        <v>A</v>
      </c>
      <c r="O29" s="784">
        <f>VLOOKUP($A29,'Cennik numeryczny'!$A$2:$L$1857,11,FALSE)</f>
        <v>16</v>
      </c>
      <c r="P29" s="527" t="s">
        <v>3825</v>
      </c>
      <c r="Q29" s="503"/>
      <c r="R29" s="353"/>
      <c r="S29" s="76"/>
      <c r="T29" s="77"/>
      <c r="U29" s="76"/>
      <c r="V29" s="77"/>
      <c r="W29" s="76"/>
      <c r="X29" s="77"/>
      <c r="Y29" s="76"/>
    </row>
    <row r="30" spans="1:25" ht="13.5" thickTop="1">
      <c r="A30" s="2087" t="s">
        <v>623</v>
      </c>
      <c r="B30" s="2149" t="s">
        <v>433</v>
      </c>
      <c r="C30" s="117" t="s">
        <v>417</v>
      </c>
      <c r="D30" s="121" t="s">
        <v>23</v>
      </c>
      <c r="E30" s="121" t="s">
        <v>866</v>
      </c>
      <c r="F30" s="2150">
        <v>27</v>
      </c>
      <c r="G30" s="2150">
        <v>0.6</v>
      </c>
      <c r="H30" s="2150">
        <v>9</v>
      </c>
      <c r="I30" s="2151">
        <v>5.4</v>
      </c>
      <c r="J30" s="2152">
        <v>361.8</v>
      </c>
      <c r="K30" s="2540">
        <v>464.93</v>
      </c>
      <c r="L30" s="2540">
        <f t="shared" si="0"/>
        <v>86.098148148148141</v>
      </c>
      <c r="M30" s="2359">
        <f>L30*(1-(VLOOKUP(A30,'Cennik numeryczny'!$A$2:$N$1462,14,FALSE)))</f>
        <v>86.098148148148141</v>
      </c>
      <c r="N30" s="564" t="str">
        <f>VLOOKUP(A30,'Cennik numeryczny'!$A$2:$K$1857,10,FALSE)</f>
        <v>A</v>
      </c>
      <c r="O30" s="783">
        <f>VLOOKUP($A30,'Cennik numeryczny'!$A$2:$L$1857,11,FALSE)</f>
        <v>5.4</v>
      </c>
      <c r="P30" s="522" t="s">
        <v>3825</v>
      </c>
      <c r="Q30" s="503"/>
      <c r="R30" s="353"/>
      <c r="S30" s="76"/>
      <c r="T30" s="77"/>
      <c r="U30" s="76"/>
      <c r="V30" s="77"/>
      <c r="W30" s="76"/>
      <c r="X30" s="77"/>
      <c r="Y30" s="76"/>
    </row>
    <row r="31" spans="1:25" ht="13">
      <c r="A31" s="2082" t="s">
        <v>624</v>
      </c>
      <c r="B31" s="2129"/>
      <c r="C31" s="110" t="s">
        <v>418</v>
      </c>
      <c r="D31" s="231"/>
      <c r="E31" s="121"/>
      <c r="F31" s="2130">
        <v>44</v>
      </c>
      <c r="G31" s="2130">
        <v>2.2000000000000002</v>
      </c>
      <c r="H31" s="2130">
        <v>6</v>
      </c>
      <c r="I31" s="2131">
        <v>13.2</v>
      </c>
      <c r="J31" s="2132">
        <v>646.79999999999995</v>
      </c>
      <c r="K31" s="2538">
        <v>701.85333333333335</v>
      </c>
      <c r="L31" s="2538">
        <f t="shared" si="0"/>
        <v>53.170707070707074</v>
      </c>
      <c r="M31" s="2528">
        <f>L31*(1-(VLOOKUP(A31,'Cennik numeryczny'!$A$2:$N$1462,14,FALSE)))</f>
        <v>53.170707070707074</v>
      </c>
      <c r="N31" s="564" t="str">
        <f>VLOOKUP(A31,'Cennik numeryczny'!$A$2:$K$1857,10,FALSE)</f>
        <v>A</v>
      </c>
      <c r="O31" s="783">
        <f>VLOOKUP($A31,'Cennik numeryczny'!$A$2:$L$1857,11,FALSE)</f>
        <v>13.2</v>
      </c>
      <c r="P31" s="523" t="s">
        <v>3825</v>
      </c>
      <c r="Q31" s="503"/>
      <c r="R31" s="353"/>
      <c r="S31" s="76"/>
      <c r="T31" s="77"/>
      <c r="U31" s="76"/>
      <c r="V31" s="77"/>
      <c r="W31" s="76"/>
      <c r="X31" s="77"/>
      <c r="Y31" s="76"/>
    </row>
    <row r="32" spans="1:25" ht="13.5" thickBot="1">
      <c r="A32" s="2082" t="s">
        <v>5347</v>
      </c>
      <c r="B32" s="2129"/>
      <c r="C32" s="110" t="s">
        <v>537</v>
      </c>
      <c r="D32" s="231"/>
      <c r="E32" s="121"/>
      <c r="F32" s="2130">
        <v>55</v>
      </c>
      <c r="G32" s="2130">
        <v>3.8</v>
      </c>
      <c r="H32" s="2130">
        <v>4</v>
      </c>
      <c r="I32" s="2131">
        <v>15.2</v>
      </c>
      <c r="J32" s="2132">
        <v>744.8</v>
      </c>
      <c r="K32" s="2538">
        <v>708.65777777777782</v>
      </c>
      <c r="L32" s="2538">
        <f t="shared" si="0"/>
        <v>46.622222222222227</v>
      </c>
      <c r="M32" s="2528">
        <f>L32*(1-(VLOOKUP(A32,'Cennik numeryczny'!$A$2:$N$1462,14,FALSE)))</f>
        <v>46.622222222222227</v>
      </c>
      <c r="N32" s="564" t="str">
        <f>VLOOKUP(A32,'Cennik numeryczny'!$A$2:$K$1857,10,FALSE)</f>
        <v>S</v>
      </c>
      <c r="O32" s="783">
        <f>VLOOKUP($A32,'Cennik numeryczny'!$A$2:$L$1857,11,FALSE)</f>
        <v>15.2</v>
      </c>
      <c r="P32" s="523" t="s">
        <v>3825</v>
      </c>
      <c r="Q32" s="503"/>
      <c r="R32" s="353"/>
      <c r="S32" s="76"/>
      <c r="T32" s="77"/>
      <c r="U32" s="76"/>
      <c r="V32" s="77"/>
      <c r="W32" s="76"/>
      <c r="X32" s="77"/>
      <c r="Y32" s="76"/>
    </row>
    <row r="33" spans="1:25" s="905" customFormat="1" ht="13.5" thickTop="1">
      <c r="A33" s="2085" t="s">
        <v>4277</v>
      </c>
      <c r="B33" s="2154" t="s">
        <v>4276</v>
      </c>
      <c r="C33" s="119" t="s">
        <v>417</v>
      </c>
      <c r="D33" s="2155"/>
      <c r="E33" s="2155" t="s">
        <v>4280</v>
      </c>
      <c r="F33" s="2142">
        <v>32</v>
      </c>
      <c r="G33" s="2142">
        <v>0.7</v>
      </c>
      <c r="H33" s="2142">
        <v>9</v>
      </c>
      <c r="I33" s="2143">
        <v>6.3</v>
      </c>
      <c r="J33" s="2144">
        <v>422.1</v>
      </c>
      <c r="K33" s="2541">
        <v>674.49999999999989</v>
      </c>
      <c r="L33" s="2541">
        <f t="shared" si="0"/>
        <v>107.06349206349205</v>
      </c>
      <c r="M33" s="2361">
        <f>L33*(1-(VLOOKUP(A33,'Cennik numeryczny'!$A$2:$N$1462,14,FALSE)))</f>
        <v>107.06349206349205</v>
      </c>
      <c r="N33" s="570" t="str">
        <f>VLOOKUP(A33,'Cennik numeryczny'!$A$2:$K$1857,10,FALSE)</f>
        <v>A</v>
      </c>
      <c r="O33" s="790">
        <f>VLOOKUP($A33,'Cennik numeryczny'!$A$2:$L$1857,11,FALSE)</f>
        <v>6.3</v>
      </c>
      <c r="P33" s="521" t="s">
        <v>3825</v>
      </c>
      <c r="Q33" s="503"/>
      <c r="R33" s="902"/>
      <c r="S33" s="903"/>
      <c r="T33" s="904"/>
      <c r="U33" s="903"/>
      <c r="V33" s="904"/>
      <c r="W33" s="903"/>
      <c r="X33" s="904"/>
      <c r="Y33" s="903"/>
    </row>
    <row r="34" spans="1:25" s="905" customFormat="1" ht="13">
      <c r="A34" s="2082" t="s">
        <v>4278</v>
      </c>
      <c r="B34" s="2149"/>
      <c r="C34" s="110" t="s">
        <v>638</v>
      </c>
      <c r="D34" s="231"/>
      <c r="E34" s="231"/>
      <c r="F34" s="2130">
        <v>45</v>
      </c>
      <c r="G34" s="2130">
        <v>1.7</v>
      </c>
      <c r="H34" s="2130">
        <v>6</v>
      </c>
      <c r="I34" s="2131">
        <v>10.199999999999999</v>
      </c>
      <c r="J34" s="2132">
        <v>673.2</v>
      </c>
      <c r="K34" s="2538">
        <v>973.97666666666669</v>
      </c>
      <c r="L34" s="2538">
        <f t="shared" si="0"/>
        <v>95.487908496732032</v>
      </c>
      <c r="M34" s="2528">
        <f>L34*(1-(VLOOKUP(A34,'Cennik numeryczny'!$A$2:$N$1462,14,FALSE)))</f>
        <v>95.487908496732032</v>
      </c>
      <c r="N34" s="568" t="str">
        <f>VLOOKUP(A34,'Cennik numeryczny'!$A$2:$K$1857,10,FALSE)</f>
        <v>A</v>
      </c>
      <c r="O34" s="785">
        <f>VLOOKUP($A34,'Cennik numeryczny'!$A$2:$L$1857,11,FALSE)</f>
        <v>10.199999999999999</v>
      </c>
      <c r="P34" s="523" t="s">
        <v>3825</v>
      </c>
      <c r="Q34" s="503"/>
      <c r="R34" s="902"/>
      <c r="S34" s="903"/>
      <c r="T34" s="904"/>
      <c r="U34" s="903"/>
      <c r="V34" s="904"/>
      <c r="W34" s="903"/>
      <c r="X34" s="904"/>
      <c r="Y34" s="903"/>
    </row>
    <row r="35" spans="1:25" s="905" customFormat="1" ht="13.5" thickBot="1">
      <c r="A35" s="2089" t="s">
        <v>4279</v>
      </c>
      <c r="B35" s="2159"/>
      <c r="C35" s="120" t="s">
        <v>419</v>
      </c>
      <c r="D35" s="232"/>
      <c r="E35" s="232"/>
      <c r="F35" s="2160">
        <v>32</v>
      </c>
      <c r="G35" s="2160">
        <v>2.2999999999999998</v>
      </c>
      <c r="H35" s="2160">
        <v>6</v>
      </c>
      <c r="I35" s="2161">
        <v>13.8</v>
      </c>
      <c r="J35" s="2162">
        <v>676.2</v>
      </c>
      <c r="K35" s="2543">
        <v>1441.0266666666666</v>
      </c>
      <c r="L35" s="2543">
        <f t="shared" si="0"/>
        <v>104.42222222222222</v>
      </c>
      <c r="M35" s="2360">
        <f>L35*(1-(VLOOKUP(A35,'Cennik numeryczny'!$A$2:$N$1462,14,FALSE)))</f>
        <v>104.42222222222222</v>
      </c>
      <c r="N35" s="565" t="str">
        <f>VLOOKUP(A35,'Cennik numeryczny'!$A$2:$K$1857,10,FALSE)</f>
        <v>C</v>
      </c>
      <c r="O35" s="784">
        <f>VLOOKUP($A35,'Cennik numeryczny'!$A$2:$L$1857,11,FALSE)</f>
        <v>469.20000000000005</v>
      </c>
      <c r="P35" s="524" t="s">
        <v>3825</v>
      </c>
      <c r="Q35" s="503"/>
      <c r="R35" s="902"/>
      <c r="S35" s="903"/>
      <c r="T35" s="904"/>
      <c r="U35" s="903"/>
      <c r="V35" s="904"/>
      <c r="W35" s="903"/>
      <c r="X35" s="904"/>
      <c r="Y35" s="903"/>
    </row>
    <row r="36" spans="1:25" s="905" customFormat="1" ht="13.5" thickTop="1">
      <c r="A36" s="2085" t="s">
        <v>5257</v>
      </c>
      <c r="B36" s="2154" t="s">
        <v>5261</v>
      </c>
      <c r="C36" s="119" t="s">
        <v>536</v>
      </c>
      <c r="D36" s="231" t="s">
        <v>153</v>
      </c>
      <c r="E36" s="231" t="s">
        <v>152</v>
      </c>
      <c r="F36" s="2142">
        <v>43</v>
      </c>
      <c r="G36" s="2142">
        <v>1.5</v>
      </c>
      <c r="H36" s="2142">
        <v>6</v>
      </c>
      <c r="I36" s="2143">
        <v>9</v>
      </c>
      <c r="J36" s="2144">
        <v>603</v>
      </c>
      <c r="K36" s="2541">
        <v>811.56999999999994</v>
      </c>
      <c r="L36" s="2541">
        <f t="shared" ref="L36:L39" si="2">K36/I36</f>
        <v>90.174444444444433</v>
      </c>
      <c r="M36" s="2361">
        <f>L36*(1-(VLOOKUP(A36,'Cennik numeryczny'!$A$2:$N$1462,14,FALSE)))</f>
        <v>90.174444444444433</v>
      </c>
      <c r="N36" s="570" t="str">
        <f>VLOOKUP(A36,'Cennik numeryczny'!$A$2:$K$1857,10,FALSE)</f>
        <v>S</v>
      </c>
      <c r="O36" s="790">
        <f>VLOOKUP($A36,'Cennik numeryczny'!$A$2:$L$1857,11,FALSE)</f>
        <v>9</v>
      </c>
      <c r="P36" s="521" t="s">
        <v>3825</v>
      </c>
      <c r="Q36" s="503"/>
      <c r="R36" s="902"/>
      <c r="S36" s="903"/>
      <c r="T36" s="904"/>
      <c r="U36" s="903"/>
      <c r="V36" s="904"/>
      <c r="W36" s="903"/>
      <c r="X36" s="904"/>
      <c r="Y36" s="903"/>
    </row>
    <row r="37" spans="1:25" s="905" customFormat="1" ht="13">
      <c r="A37" s="2082" t="s">
        <v>5258</v>
      </c>
      <c r="B37" s="2149"/>
      <c r="C37" s="110" t="s">
        <v>638</v>
      </c>
      <c r="D37" s="231"/>
      <c r="E37" s="231"/>
      <c r="F37" s="2130">
        <v>29</v>
      </c>
      <c r="G37" s="2130">
        <v>1.7</v>
      </c>
      <c r="H37" s="2130">
        <v>6</v>
      </c>
      <c r="I37" s="2131">
        <v>10.199999999999999</v>
      </c>
      <c r="J37" s="2132">
        <v>683.4</v>
      </c>
      <c r="K37" s="2538">
        <v>732.20666666666659</v>
      </c>
      <c r="L37" s="2538">
        <f t="shared" si="2"/>
        <v>71.78496732026143</v>
      </c>
      <c r="M37" s="2528">
        <f>L37*(1-(VLOOKUP(A37,'Cennik numeryczny'!$A$2:$N$1462,14,FALSE)))</f>
        <v>71.78496732026143</v>
      </c>
      <c r="N37" s="568" t="str">
        <f>VLOOKUP(A37,'Cennik numeryczny'!$A$2:$K$1857,10,FALSE)</f>
        <v>S</v>
      </c>
      <c r="O37" s="785">
        <f>VLOOKUP($A37,'Cennik numeryczny'!$A$2:$L$1857,11,FALSE)</f>
        <v>10.199999999999999</v>
      </c>
      <c r="P37" s="523" t="s">
        <v>3825</v>
      </c>
      <c r="Q37" s="503"/>
      <c r="R37" s="902"/>
      <c r="S37" s="903"/>
      <c r="T37" s="904"/>
      <c r="U37" s="903"/>
      <c r="V37" s="904"/>
      <c r="W37" s="903"/>
      <c r="X37" s="904"/>
      <c r="Y37" s="903"/>
    </row>
    <row r="38" spans="1:25" s="905" customFormat="1" ht="13">
      <c r="A38" s="2082" t="s">
        <v>5259</v>
      </c>
      <c r="B38" s="2149"/>
      <c r="C38" s="110" t="s">
        <v>537</v>
      </c>
      <c r="D38" s="231"/>
      <c r="E38" s="231"/>
      <c r="F38" s="2130">
        <v>15</v>
      </c>
      <c r="G38" s="2130">
        <v>3.8</v>
      </c>
      <c r="H38" s="2130">
        <v>4</v>
      </c>
      <c r="I38" s="2131">
        <v>15.2</v>
      </c>
      <c r="J38" s="2132">
        <v>744.8</v>
      </c>
      <c r="K38" s="2538">
        <v>1028.3677777777777</v>
      </c>
      <c r="L38" s="2538">
        <f t="shared" si="2"/>
        <v>67.655774853801177</v>
      </c>
      <c r="M38" s="2528">
        <f>L38*(1-(VLOOKUP(A38,'Cennik numeryczny'!$A$2:$N$1462,14,FALSE)))</f>
        <v>67.655774853801177</v>
      </c>
      <c r="N38" s="568" t="str">
        <f>VLOOKUP(A38,'Cennik numeryczny'!$A$2:$K$1857,10,FALSE)</f>
        <v>S</v>
      </c>
      <c r="O38" s="785">
        <f>VLOOKUP($A38,'Cennik numeryczny'!$A$2:$L$1857,11,FALSE)</f>
        <v>15.2</v>
      </c>
      <c r="P38" s="523" t="s">
        <v>3825</v>
      </c>
      <c r="Q38" s="503"/>
      <c r="R38" s="902"/>
      <c r="S38" s="903"/>
      <c r="T38" s="904"/>
      <c r="U38" s="903"/>
      <c r="V38" s="904"/>
      <c r="W38" s="903"/>
      <c r="X38" s="904"/>
      <c r="Y38" s="903"/>
    </row>
    <row r="39" spans="1:25" s="905" customFormat="1" ht="13.5" thickBot="1">
      <c r="A39" s="2089" t="s">
        <v>5260</v>
      </c>
      <c r="B39" s="2159"/>
      <c r="C39" s="118" t="s">
        <v>538</v>
      </c>
      <c r="D39" s="232"/>
      <c r="E39" s="232"/>
      <c r="F39" s="2160">
        <v>10</v>
      </c>
      <c r="G39" s="2160">
        <v>3.7</v>
      </c>
      <c r="H39" s="2160">
        <v>4</v>
      </c>
      <c r="I39" s="2161">
        <v>14.8</v>
      </c>
      <c r="J39" s="2162">
        <v>725.2</v>
      </c>
      <c r="K39" s="2543">
        <v>1061.2188888888891</v>
      </c>
      <c r="L39" s="2543">
        <f t="shared" si="2"/>
        <v>71.703978978978981</v>
      </c>
      <c r="M39" s="2360">
        <f>L39*(1-(VLOOKUP(A39,'Cennik numeryczny'!$A$2:$N$1462,14,FALSE)))</f>
        <v>71.703978978978981</v>
      </c>
      <c r="N39" s="567" t="str">
        <f>VLOOKUP(A39,'Cennik numeryczny'!$A$2:$K$1857,10,FALSE)</f>
        <v>S</v>
      </c>
      <c r="O39" s="786">
        <f>VLOOKUP($A39,'Cennik numeryczny'!$A$2:$L$1857,11,FALSE)</f>
        <v>14.8</v>
      </c>
      <c r="P39" s="527" t="s">
        <v>3825</v>
      </c>
      <c r="Q39" s="503"/>
      <c r="R39" s="902"/>
      <c r="S39" s="903"/>
      <c r="T39" s="904"/>
      <c r="U39" s="903"/>
      <c r="V39" s="904"/>
      <c r="W39" s="903"/>
      <c r="X39" s="904"/>
      <c r="Y39" s="903"/>
    </row>
    <row r="40" spans="1:25" ht="13.5" thickTop="1">
      <c r="A40" s="2087" t="s">
        <v>625</v>
      </c>
      <c r="B40" s="2153" t="s">
        <v>434</v>
      </c>
      <c r="C40" s="117" t="s">
        <v>427</v>
      </c>
      <c r="D40" s="121" t="s">
        <v>24</v>
      </c>
      <c r="E40" s="121" t="s">
        <v>426</v>
      </c>
      <c r="F40" s="2150">
        <v>40</v>
      </c>
      <c r="G40" s="2150">
        <v>0.5</v>
      </c>
      <c r="H40" s="2150">
        <v>9</v>
      </c>
      <c r="I40" s="2151">
        <v>4.5</v>
      </c>
      <c r="J40" s="2152">
        <v>346.5</v>
      </c>
      <c r="K40" s="2540">
        <v>436.37000000000006</v>
      </c>
      <c r="L40" s="2540">
        <f t="shared" si="0"/>
        <v>96.971111111111128</v>
      </c>
      <c r="M40" s="2359">
        <f>L40*(1-(VLOOKUP(A40,'Cennik numeryczny'!$A$2:$N$1462,14,FALSE)))</f>
        <v>96.971111111111128</v>
      </c>
      <c r="N40" s="564" t="str">
        <f>VLOOKUP(A40,'Cennik numeryczny'!$A$2:$K$1857,10,FALSE)</f>
        <v>M</v>
      </c>
      <c r="O40" s="783">
        <f>VLOOKUP($A40,'Cennik numeryczny'!$A$2:$L$1857,11,FALSE)</f>
        <v>4.5</v>
      </c>
      <c r="P40" s="522" t="s">
        <v>3825</v>
      </c>
      <c r="Q40" s="503"/>
      <c r="R40" s="353"/>
      <c r="S40" s="76"/>
      <c r="T40" s="77"/>
      <c r="U40" s="76"/>
      <c r="V40" s="77"/>
      <c r="W40" s="76"/>
      <c r="X40" s="77"/>
      <c r="Y40" s="76"/>
    </row>
    <row r="41" spans="1:25" ht="13">
      <c r="A41" s="2082" t="s">
        <v>626</v>
      </c>
      <c r="B41" s="2129"/>
      <c r="C41" s="110" t="s">
        <v>428</v>
      </c>
      <c r="D41" s="231"/>
      <c r="E41" s="121"/>
      <c r="F41" s="2130">
        <v>31</v>
      </c>
      <c r="G41" s="2130">
        <v>0.6</v>
      </c>
      <c r="H41" s="2130">
        <v>9</v>
      </c>
      <c r="I41" s="2131">
        <v>5.4</v>
      </c>
      <c r="J41" s="2132">
        <v>415.8</v>
      </c>
      <c r="K41" s="2538">
        <v>394.71000000000004</v>
      </c>
      <c r="L41" s="2538">
        <f t="shared" si="0"/>
        <v>73.094444444444449</v>
      </c>
      <c r="M41" s="2528">
        <f>L41*(1-(VLOOKUP(A41,'Cennik numeryczny'!$A$2:$N$1462,14,FALSE)))</f>
        <v>73.094444444444449</v>
      </c>
      <c r="N41" s="564" t="str">
        <f>VLOOKUP(A41,'Cennik numeryczny'!$A$2:$K$1857,10,FALSE)</f>
        <v>A</v>
      </c>
      <c r="O41" s="783">
        <f>VLOOKUP($A41,'Cennik numeryczny'!$A$2:$L$1857,11,FALSE)</f>
        <v>5.4</v>
      </c>
      <c r="P41" s="523" t="s">
        <v>3825</v>
      </c>
      <c r="Q41" s="503"/>
      <c r="R41" s="353"/>
      <c r="S41" s="76"/>
      <c r="T41" s="77"/>
      <c r="U41" s="76"/>
      <c r="V41" s="77"/>
      <c r="W41" s="76"/>
      <c r="X41" s="77"/>
      <c r="Y41" s="76"/>
    </row>
    <row r="42" spans="1:25" ht="13">
      <c r="A42" s="2082" t="s">
        <v>627</v>
      </c>
      <c r="B42" s="2129"/>
      <c r="C42" s="110" t="s">
        <v>638</v>
      </c>
      <c r="D42" s="231"/>
      <c r="E42" s="231"/>
      <c r="F42" s="2130">
        <v>49</v>
      </c>
      <c r="G42" s="2130">
        <v>1.7</v>
      </c>
      <c r="H42" s="2130">
        <v>6</v>
      </c>
      <c r="I42" s="2131">
        <v>10.199999999999999</v>
      </c>
      <c r="J42" s="2132">
        <v>683.4</v>
      </c>
      <c r="K42" s="2538">
        <v>511.37666666666661</v>
      </c>
      <c r="L42" s="2538">
        <f t="shared" si="0"/>
        <v>50.134967320261438</v>
      </c>
      <c r="M42" s="2528">
        <f>L42*(1-(VLOOKUP(A42,'Cennik numeryczny'!$A$2:$N$1462,14,FALSE)))</f>
        <v>50.134967320261438</v>
      </c>
      <c r="N42" s="564" t="str">
        <f>VLOOKUP(A42,'Cennik numeryczny'!$A$2:$K$1857,10,FALSE)</f>
        <v>A</v>
      </c>
      <c r="O42" s="783">
        <f>VLOOKUP($A42,'Cennik numeryczny'!$A$2:$L$1857,11,FALSE)</f>
        <v>10.199999999999999</v>
      </c>
      <c r="P42" s="523" t="s">
        <v>3825</v>
      </c>
      <c r="Q42" s="503"/>
      <c r="R42" s="353"/>
      <c r="S42" s="76"/>
      <c r="T42" s="77"/>
      <c r="U42" s="76"/>
      <c r="V42" s="77"/>
      <c r="W42" s="76"/>
      <c r="X42" s="77"/>
      <c r="Y42" s="76"/>
    </row>
    <row r="43" spans="1:25" ht="13">
      <c r="A43" s="2082" t="s">
        <v>5351</v>
      </c>
      <c r="B43" s="2129"/>
      <c r="C43" s="110" t="s">
        <v>537</v>
      </c>
      <c r="D43" s="231"/>
      <c r="E43" s="231"/>
      <c r="F43" s="2130">
        <v>55</v>
      </c>
      <c r="G43" s="2130">
        <v>3.8</v>
      </c>
      <c r="H43" s="2130">
        <v>4</v>
      </c>
      <c r="I43" s="2131">
        <v>15.2</v>
      </c>
      <c r="J43" s="2132">
        <v>744.8</v>
      </c>
      <c r="K43" s="2538">
        <v>665.00777777777785</v>
      </c>
      <c r="L43" s="2538">
        <f t="shared" si="0"/>
        <v>43.75051169590644</v>
      </c>
      <c r="M43" s="2528">
        <f>L43*(1-(VLOOKUP(A43,'Cennik numeryczny'!$A$2:$N$1462,14,FALSE)))</f>
        <v>43.75051169590644</v>
      </c>
      <c r="N43" s="564" t="str">
        <f>VLOOKUP(A43,'Cennik numeryczny'!$A$2:$K$1857,10,FALSE)</f>
        <v>S</v>
      </c>
      <c r="O43" s="783">
        <f>VLOOKUP($A43,'Cennik numeryczny'!$A$2:$L$1857,11,FALSE)</f>
        <v>15.2</v>
      </c>
      <c r="P43" s="523" t="s">
        <v>3825</v>
      </c>
      <c r="Q43" s="503"/>
      <c r="R43" s="353"/>
      <c r="S43" s="76"/>
      <c r="T43" s="77"/>
      <c r="U43" s="76"/>
      <c r="V43" s="77"/>
      <c r="W43" s="76"/>
      <c r="X43" s="77"/>
      <c r="Y43" s="76"/>
    </row>
    <row r="44" spans="1:25" ht="13.5" thickBot="1">
      <c r="A44" s="2082" t="s">
        <v>5352</v>
      </c>
      <c r="B44" s="2129"/>
      <c r="C44" s="110" t="s">
        <v>538</v>
      </c>
      <c r="D44" s="231"/>
      <c r="E44" s="231"/>
      <c r="F44" s="2130">
        <v>38</v>
      </c>
      <c r="G44" s="2130">
        <v>4.2</v>
      </c>
      <c r="H44" s="2130">
        <v>4</v>
      </c>
      <c r="I44" s="2131">
        <v>16.8</v>
      </c>
      <c r="J44" s="2132">
        <v>823.2</v>
      </c>
      <c r="K44" s="2538">
        <v>749.29333333333341</v>
      </c>
      <c r="L44" s="2538">
        <f t="shared" si="0"/>
        <v>44.600793650793655</v>
      </c>
      <c r="M44" s="2528">
        <f>L44*(1-(VLOOKUP(A44,'Cennik numeryczny'!$A$2:$N$1462,14,FALSE)))</f>
        <v>44.600793650793655</v>
      </c>
      <c r="N44" s="564" t="str">
        <f>VLOOKUP(A44,'Cennik numeryczny'!$A$2:$K$1857,10,FALSE)</f>
        <v>C</v>
      </c>
      <c r="O44" s="783">
        <f>VLOOKUP($A44,'Cennik numeryczny'!$A$2:$L$1857,11,FALSE)</f>
        <v>520.80000000000007</v>
      </c>
      <c r="P44" s="523" t="s">
        <v>3825</v>
      </c>
      <c r="Q44" s="503"/>
      <c r="R44" s="353"/>
      <c r="S44" s="76"/>
      <c r="T44" s="77"/>
      <c r="U44" s="76"/>
      <c r="V44" s="77"/>
      <c r="W44" s="76"/>
      <c r="X44" s="77"/>
      <c r="Y44" s="76"/>
    </row>
    <row r="45" spans="1:25" s="646" customFormat="1" ht="13.5" thickTop="1">
      <c r="A45" s="2085" t="s">
        <v>4998</v>
      </c>
      <c r="B45" s="2154" t="s">
        <v>5000</v>
      </c>
      <c r="C45" s="119" t="s">
        <v>536</v>
      </c>
      <c r="D45" s="2155" t="s">
        <v>5001</v>
      </c>
      <c r="E45" s="2155" t="s">
        <v>5002</v>
      </c>
      <c r="F45" s="2142">
        <v>67</v>
      </c>
      <c r="G45" s="2142">
        <v>1.5</v>
      </c>
      <c r="H45" s="2142">
        <v>6</v>
      </c>
      <c r="I45" s="2143">
        <v>9</v>
      </c>
      <c r="J45" s="2144">
        <v>603</v>
      </c>
      <c r="K45" s="2541">
        <v>734.33</v>
      </c>
      <c r="L45" s="2541">
        <f t="shared" si="0"/>
        <v>81.592222222222233</v>
      </c>
      <c r="M45" s="2361">
        <f>L45*(1-(VLOOKUP(A45,'Cennik numeryczny'!$A$2:$N$1462,14,FALSE)))</f>
        <v>81.592222222222233</v>
      </c>
      <c r="N45" s="570" t="str">
        <f>VLOOKUP(A45,'Cennik numeryczny'!$A$2:$K$1857,10,FALSE)</f>
        <v>S</v>
      </c>
      <c r="O45" s="790">
        <f>VLOOKUP($A45,'Cennik numeryczny'!$A$2:$L$1857,11,FALSE)</f>
        <v>9</v>
      </c>
      <c r="P45" s="521" t="s">
        <v>3825</v>
      </c>
      <c r="Q45" s="503"/>
      <c r="R45" s="645"/>
      <c r="S45" s="1013"/>
      <c r="T45" s="1012"/>
      <c r="U45" s="1013"/>
      <c r="V45" s="1012"/>
      <c r="W45" s="1013"/>
      <c r="X45" s="1012"/>
      <c r="Y45" s="1013"/>
    </row>
    <row r="46" spans="1:25" s="646" customFormat="1" ht="13">
      <c r="A46" s="2082" t="s">
        <v>4999</v>
      </c>
      <c r="B46" s="2149"/>
      <c r="C46" s="110" t="s">
        <v>638</v>
      </c>
      <c r="D46" s="231"/>
      <c r="E46" s="231"/>
      <c r="F46" s="2130">
        <v>47</v>
      </c>
      <c r="G46" s="2130">
        <v>1.6</v>
      </c>
      <c r="H46" s="2130">
        <v>6</v>
      </c>
      <c r="I46" s="2131">
        <v>9.6</v>
      </c>
      <c r="J46" s="2132">
        <v>643.20000000000005</v>
      </c>
      <c r="K46" s="2538">
        <v>733.73</v>
      </c>
      <c r="L46" s="2538">
        <f t="shared" si="0"/>
        <v>76.43020833333334</v>
      </c>
      <c r="M46" s="2528">
        <f>L46*(1-(VLOOKUP(A46,'Cennik numeryczny'!$A$2:$N$1462,14,FALSE)))</f>
        <v>76.43020833333334</v>
      </c>
      <c r="N46" s="568" t="str">
        <f>VLOOKUP(A46,'Cennik numeryczny'!$A$2:$K$1857,10,FALSE)</f>
        <v>A</v>
      </c>
      <c r="O46" s="785">
        <f>VLOOKUP($A46,'Cennik numeryczny'!$A$2:$L$1857,11,FALSE)</f>
        <v>9.6</v>
      </c>
      <c r="P46" s="523" t="s">
        <v>3825</v>
      </c>
      <c r="Q46" s="503"/>
      <c r="R46" s="645"/>
      <c r="S46" s="1013"/>
      <c r="T46" s="1012"/>
      <c r="U46" s="1013"/>
      <c r="V46" s="1012"/>
      <c r="W46" s="1013"/>
      <c r="X46" s="1012"/>
      <c r="Y46" s="1013"/>
    </row>
    <row r="47" spans="1:25" s="646" customFormat="1" ht="13">
      <c r="A47" s="2082" t="s">
        <v>5359</v>
      </c>
      <c r="B47" s="2149"/>
      <c r="C47" s="110" t="s">
        <v>537</v>
      </c>
      <c r="D47" s="231"/>
      <c r="E47" s="231"/>
      <c r="F47" s="2130">
        <v>49</v>
      </c>
      <c r="G47" s="2130">
        <v>3.4</v>
      </c>
      <c r="H47" s="2130">
        <v>4</v>
      </c>
      <c r="I47" s="2131">
        <v>13.6</v>
      </c>
      <c r="J47" s="2132">
        <v>666.4</v>
      </c>
      <c r="K47" s="2538">
        <v>1028.8399999999999</v>
      </c>
      <c r="L47" s="2538">
        <f t="shared" si="0"/>
        <v>75.649999999999991</v>
      </c>
      <c r="M47" s="2528">
        <f>L47*(1-(VLOOKUP(A47,'Cennik numeryczny'!$A$2:$N$1462,14,FALSE)))</f>
        <v>75.649999999999991</v>
      </c>
      <c r="N47" s="568" t="str">
        <f>VLOOKUP(A47,'Cennik numeryczny'!$A$2:$K$1857,10,FALSE)</f>
        <v>A</v>
      </c>
      <c r="O47" s="785">
        <f>VLOOKUP($A47,'Cennik numeryczny'!$A$2:$L$1857,11,FALSE)</f>
        <v>13.6</v>
      </c>
      <c r="P47" s="523" t="s">
        <v>3825</v>
      </c>
      <c r="Q47" s="503"/>
      <c r="R47" s="645"/>
      <c r="S47" s="1013"/>
      <c r="T47" s="1012"/>
      <c r="U47" s="1013"/>
      <c r="V47" s="1012"/>
      <c r="W47" s="1013"/>
      <c r="X47" s="1012"/>
      <c r="Y47" s="1013"/>
    </row>
    <row r="48" spans="1:25" s="646" customFormat="1" ht="13.5" thickBot="1">
      <c r="A48" s="2086" t="s">
        <v>5360</v>
      </c>
      <c r="B48" s="2159"/>
      <c r="C48" s="118" t="s">
        <v>538</v>
      </c>
      <c r="D48" s="232"/>
      <c r="E48" s="232"/>
      <c r="F48" s="2146">
        <v>35</v>
      </c>
      <c r="G48" s="2146">
        <v>3.8</v>
      </c>
      <c r="H48" s="2146">
        <v>4</v>
      </c>
      <c r="I48" s="2147">
        <v>15.2</v>
      </c>
      <c r="J48" s="2148">
        <v>744.8</v>
      </c>
      <c r="K48" s="2539">
        <v>1166.5</v>
      </c>
      <c r="L48" s="2539">
        <f t="shared" si="0"/>
        <v>76.743421052631589</v>
      </c>
      <c r="M48" s="2530">
        <f>L48*(1-(VLOOKUP(A48,'Cennik numeryczny'!$A$2:$N$1462,14,FALSE)))</f>
        <v>76.743421052631589</v>
      </c>
      <c r="N48" s="567" t="str">
        <f>VLOOKUP(A48,'Cennik numeryczny'!$A$2:$K$1857,10,FALSE)</f>
        <v>A</v>
      </c>
      <c r="O48" s="786">
        <f>VLOOKUP($A48,'Cennik numeryczny'!$A$2:$L$1857,11,FALSE)</f>
        <v>15.2</v>
      </c>
      <c r="P48" s="527" t="s">
        <v>3825</v>
      </c>
      <c r="Q48" s="503"/>
      <c r="R48" s="645"/>
      <c r="S48" s="1013"/>
      <c r="T48" s="1012"/>
      <c r="U48" s="1013"/>
      <c r="V48" s="1012"/>
      <c r="W48" s="1013"/>
      <c r="X48" s="1012"/>
      <c r="Y48" s="1013"/>
    </row>
    <row r="49" spans="1:25" ht="13.5" thickTop="1">
      <c r="A49" s="2087" t="s">
        <v>628</v>
      </c>
      <c r="B49" s="2149" t="s">
        <v>435</v>
      </c>
      <c r="C49" s="117" t="s">
        <v>428</v>
      </c>
      <c r="D49" s="121" t="s">
        <v>25</v>
      </c>
      <c r="E49" s="121" t="s">
        <v>425</v>
      </c>
      <c r="F49" s="2150">
        <v>30</v>
      </c>
      <c r="G49" s="2150">
        <v>0.6</v>
      </c>
      <c r="H49" s="2150">
        <v>9</v>
      </c>
      <c r="I49" s="2151">
        <v>5.4</v>
      </c>
      <c r="J49" s="2152">
        <v>415.8</v>
      </c>
      <c r="K49" s="2540">
        <v>439.42</v>
      </c>
      <c r="L49" s="2540">
        <f t="shared" si="0"/>
        <v>81.374074074074073</v>
      </c>
      <c r="M49" s="2359">
        <f>L49*(1-(VLOOKUP(A49,'Cennik numeryczny'!$A$2:$N$1462,14,FALSE)))</f>
        <v>81.374074074074073</v>
      </c>
      <c r="N49" s="564" t="str">
        <f>VLOOKUP(A49,'Cennik numeryczny'!$A$2:$K$1857,10,FALSE)</f>
        <v>A</v>
      </c>
      <c r="O49" s="783">
        <f>VLOOKUP($A49,'Cennik numeryczny'!$A$2:$L$1857,11,FALSE)</f>
        <v>5.4</v>
      </c>
      <c r="P49" s="522" t="s">
        <v>3825</v>
      </c>
      <c r="Q49" s="503"/>
      <c r="R49" s="353"/>
      <c r="S49" s="76"/>
      <c r="T49" s="77"/>
      <c r="U49" s="76"/>
      <c r="V49" s="77"/>
      <c r="W49" s="76"/>
      <c r="X49" s="77"/>
      <c r="Y49" s="76"/>
    </row>
    <row r="50" spans="1:25" ht="13">
      <c r="A50" s="2082" t="s">
        <v>629</v>
      </c>
      <c r="B50" s="2129"/>
      <c r="C50" s="110" t="s">
        <v>638</v>
      </c>
      <c r="D50" s="231"/>
      <c r="E50" s="121"/>
      <c r="F50" s="2130">
        <v>48</v>
      </c>
      <c r="G50" s="2130">
        <v>1.7</v>
      </c>
      <c r="H50" s="2130">
        <v>6</v>
      </c>
      <c r="I50" s="2131">
        <v>10.199999999999999</v>
      </c>
      <c r="J50" s="2132">
        <v>683.4</v>
      </c>
      <c r="K50" s="2538">
        <v>513.98666666666668</v>
      </c>
      <c r="L50" s="2538">
        <f t="shared" si="0"/>
        <v>50.390849673202617</v>
      </c>
      <c r="M50" s="2528">
        <f>L50*(1-(VLOOKUP(A50,'Cennik numeryczny'!$A$2:$N$1462,14,FALSE)))</f>
        <v>50.390849673202617</v>
      </c>
      <c r="N50" s="564" t="str">
        <f>VLOOKUP(A50,'Cennik numeryczny'!$A$2:$K$1857,10,FALSE)</f>
        <v>A</v>
      </c>
      <c r="O50" s="783">
        <f>VLOOKUP($A50,'Cennik numeryczny'!$A$2:$L$1857,11,FALSE)</f>
        <v>10.199999999999999</v>
      </c>
      <c r="P50" s="523" t="s">
        <v>3825</v>
      </c>
      <c r="Q50" s="503"/>
      <c r="R50" s="353"/>
      <c r="S50" s="76"/>
      <c r="T50" s="77"/>
      <c r="U50" s="76"/>
      <c r="V50" s="77"/>
      <c r="W50" s="76"/>
      <c r="X50" s="77"/>
      <c r="Y50" s="76"/>
    </row>
    <row r="51" spans="1:25" ht="13">
      <c r="A51" s="2082" t="s">
        <v>5367</v>
      </c>
      <c r="B51" s="2129"/>
      <c r="C51" s="110" t="s">
        <v>537</v>
      </c>
      <c r="D51" s="231"/>
      <c r="E51" s="121"/>
      <c r="F51" s="2130">
        <v>55</v>
      </c>
      <c r="G51" s="2130">
        <v>3.8</v>
      </c>
      <c r="H51" s="2130">
        <v>4</v>
      </c>
      <c r="I51" s="2131">
        <v>15.2</v>
      </c>
      <c r="J51" s="2132">
        <v>744.8</v>
      </c>
      <c r="K51" s="2538">
        <v>705.74777777777774</v>
      </c>
      <c r="L51" s="2538">
        <f t="shared" si="0"/>
        <v>46.430774853801168</v>
      </c>
      <c r="M51" s="2528">
        <f>L51*(1-(VLOOKUP(A51,'Cennik numeryczny'!$A$2:$N$1462,14,FALSE)))</f>
        <v>46.430774853801168</v>
      </c>
      <c r="N51" s="564" t="str">
        <f>VLOOKUP(A51,'Cennik numeryczny'!$A$2:$K$1857,10,FALSE)</f>
        <v>A</v>
      </c>
      <c r="O51" s="783">
        <f>VLOOKUP($A51,'Cennik numeryczny'!$A$2:$L$1857,11,FALSE)</f>
        <v>15.2</v>
      </c>
      <c r="P51" s="523" t="s">
        <v>3825</v>
      </c>
      <c r="Q51" s="503"/>
      <c r="R51" s="353"/>
      <c r="S51" s="76"/>
      <c r="T51" s="77"/>
      <c r="U51" s="76"/>
      <c r="V51" s="77"/>
      <c r="W51" s="76"/>
      <c r="X51" s="77"/>
      <c r="Y51" s="76"/>
    </row>
    <row r="52" spans="1:25" ht="13.5" thickBot="1">
      <c r="A52" s="2082" t="s">
        <v>5368</v>
      </c>
      <c r="B52" s="2129"/>
      <c r="C52" s="110" t="s">
        <v>538</v>
      </c>
      <c r="D52" s="231"/>
      <c r="E52" s="121"/>
      <c r="F52" s="2130">
        <v>35</v>
      </c>
      <c r="G52" s="2130">
        <v>3.8</v>
      </c>
      <c r="H52" s="2130">
        <v>4</v>
      </c>
      <c r="I52" s="2131">
        <v>15.2</v>
      </c>
      <c r="J52" s="2132">
        <v>744.8</v>
      </c>
      <c r="K52" s="2538">
        <v>708.65777777777782</v>
      </c>
      <c r="L52" s="2538">
        <f t="shared" si="0"/>
        <v>46.622222222222227</v>
      </c>
      <c r="M52" s="2528">
        <f>L52*(1-(VLOOKUP(A52,'Cennik numeryczny'!$A$2:$N$1462,14,FALSE)))</f>
        <v>46.622222222222227</v>
      </c>
      <c r="N52" s="564" t="str">
        <f>VLOOKUP(A52,'Cennik numeryczny'!$A$2:$K$1857,10,FALSE)</f>
        <v>C</v>
      </c>
      <c r="O52" s="783">
        <f>VLOOKUP($A52,'Cennik numeryczny'!$A$2:$L$1857,11,FALSE)</f>
        <v>2234.4</v>
      </c>
      <c r="P52" s="523" t="s">
        <v>3825</v>
      </c>
      <c r="Q52" s="503"/>
      <c r="R52" s="353"/>
      <c r="S52" s="76"/>
      <c r="T52" s="77"/>
      <c r="U52" s="76"/>
      <c r="V52" s="77"/>
      <c r="W52" s="76"/>
      <c r="X52" s="77"/>
      <c r="Y52" s="76"/>
    </row>
    <row r="53" spans="1:25" ht="13.5" thickTop="1">
      <c r="A53" s="2085" t="s">
        <v>630</v>
      </c>
      <c r="B53" s="2154" t="s">
        <v>436</v>
      </c>
      <c r="C53" s="119" t="s">
        <v>428</v>
      </c>
      <c r="D53" s="2155" t="s">
        <v>26</v>
      </c>
      <c r="E53" s="2155" t="s">
        <v>27</v>
      </c>
      <c r="F53" s="2142">
        <v>30</v>
      </c>
      <c r="G53" s="2142">
        <v>0.6</v>
      </c>
      <c r="H53" s="2142">
        <v>9</v>
      </c>
      <c r="I53" s="2143">
        <v>5.4</v>
      </c>
      <c r="J53" s="2144">
        <v>415.8</v>
      </c>
      <c r="K53" s="2541">
        <v>537.37</v>
      </c>
      <c r="L53" s="2541">
        <f t="shared" si="0"/>
        <v>99.512962962962959</v>
      </c>
      <c r="M53" s="2361">
        <f>L53*(1-(VLOOKUP(A53,'Cennik numeryczny'!$A$2:$N$1462,14,FALSE)))</f>
        <v>99.512962962962959</v>
      </c>
      <c r="N53" s="570" t="str">
        <f>VLOOKUP(A53,'Cennik numeryczny'!$A$2:$K$1857,10,FALSE)</f>
        <v>A</v>
      </c>
      <c r="O53" s="790">
        <f>VLOOKUP($A53,'Cennik numeryczny'!$A$2:$L$1857,11,FALSE)</f>
        <v>5.4</v>
      </c>
      <c r="P53" s="521" t="s">
        <v>3825</v>
      </c>
      <c r="Q53" s="503"/>
      <c r="R53" s="353"/>
      <c r="S53" s="76"/>
      <c r="T53" s="77"/>
      <c r="U53" s="76"/>
      <c r="V53" s="77"/>
      <c r="W53" s="76"/>
      <c r="X53" s="77"/>
      <c r="Y53" s="76"/>
    </row>
    <row r="54" spans="1:25" ht="13">
      <c r="A54" s="2082" t="s">
        <v>631</v>
      </c>
      <c r="B54" s="2129"/>
      <c r="C54" s="110" t="s">
        <v>638</v>
      </c>
      <c r="D54" s="231"/>
      <c r="E54" s="231"/>
      <c r="F54" s="2130">
        <v>45</v>
      </c>
      <c r="G54" s="2130">
        <v>1.6</v>
      </c>
      <c r="H54" s="2130">
        <v>6</v>
      </c>
      <c r="I54" s="2131">
        <v>9.6</v>
      </c>
      <c r="J54" s="2132">
        <v>643.20000000000005</v>
      </c>
      <c r="K54" s="2538">
        <v>529.13333333333344</v>
      </c>
      <c r="L54" s="2538">
        <f t="shared" si="0"/>
        <v>55.118055555555571</v>
      </c>
      <c r="M54" s="2544">
        <f>L54*(1-(VLOOKUP(A54,'Cennik numeryczny'!$A$2:$N$1462,14,FALSE)))</f>
        <v>55.118055555555571</v>
      </c>
      <c r="N54" s="2163" t="str">
        <f>VLOOKUP(A54,'Cennik numeryczny'!$A$2:$K$1857,10,FALSE)</f>
        <v>A</v>
      </c>
      <c r="O54" s="783">
        <f>VLOOKUP($A54,'Cennik numeryczny'!$A$2:$L$1857,11,FALSE)</f>
        <v>9.6</v>
      </c>
      <c r="P54" s="523" t="s">
        <v>3825</v>
      </c>
      <c r="Q54" s="503"/>
      <c r="R54" s="353"/>
      <c r="S54" s="76"/>
      <c r="T54" s="77"/>
      <c r="U54" s="76"/>
      <c r="V54" s="77"/>
      <c r="W54" s="76"/>
      <c r="X54" s="77"/>
      <c r="Y54" s="76"/>
    </row>
    <row r="55" spans="1:25" ht="13.5" thickBot="1">
      <c r="A55" s="2090" t="s">
        <v>5375</v>
      </c>
      <c r="B55" s="2129"/>
      <c r="C55" s="113" t="s">
        <v>537</v>
      </c>
      <c r="D55" s="231"/>
      <c r="E55" s="231"/>
      <c r="F55" s="2139">
        <v>60</v>
      </c>
      <c r="G55" s="2140">
        <v>4</v>
      </c>
      <c r="H55" s="2139">
        <v>4</v>
      </c>
      <c r="I55" s="2140">
        <v>16</v>
      </c>
      <c r="J55" s="2141">
        <v>784</v>
      </c>
      <c r="K55" s="2545">
        <v>988.44555555555553</v>
      </c>
      <c r="L55" s="2545">
        <f t="shared" si="0"/>
        <v>61.777847222222221</v>
      </c>
      <c r="M55" s="2544">
        <f>L55*(1-(VLOOKUP(A55,'Cennik numeryczny'!$A$2:$N$1462,14,FALSE)))</f>
        <v>61.777847222222221</v>
      </c>
      <c r="N55" s="2163" t="str">
        <f>VLOOKUP(A55,'Cennik numeryczny'!$A$2:$K$1857,10,FALSE)</f>
        <v>M</v>
      </c>
      <c r="O55" s="783">
        <f>VLOOKUP($A55,'Cennik numeryczny'!$A$2:$L$1857,11,FALSE)</f>
        <v>16</v>
      </c>
      <c r="P55" s="523" t="s">
        <v>3825</v>
      </c>
      <c r="Q55" s="503"/>
      <c r="R55" s="353"/>
      <c r="S55" s="76"/>
      <c r="T55" s="77"/>
      <c r="U55" s="76"/>
      <c r="V55" s="77"/>
      <c r="W55" s="76"/>
      <c r="X55" s="77"/>
      <c r="Y55" s="76"/>
    </row>
    <row r="56" spans="1:25" ht="13.5" thickTop="1">
      <c r="A56" s="2088" t="s">
        <v>4273</v>
      </c>
      <c r="B56" s="2154" t="s">
        <v>4272</v>
      </c>
      <c r="C56" s="119" t="s">
        <v>428</v>
      </c>
      <c r="D56" s="2155" t="s">
        <v>4281</v>
      </c>
      <c r="E56" s="2155" t="s">
        <v>4282</v>
      </c>
      <c r="F56" s="2142">
        <v>30</v>
      </c>
      <c r="G56" s="2142">
        <v>0.6</v>
      </c>
      <c r="H56" s="2142">
        <v>9</v>
      </c>
      <c r="I56" s="2143">
        <v>5.4</v>
      </c>
      <c r="J56" s="2144">
        <v>415.8</v>
      </c>
      <c r="K56" s="2541">
        <v>569.71</v>
      </c>
      <c r="L56" s="2541">
        <f t="shared" si="0"/>
        <v>105.50185185185185</v>
      </c>
      <c r="M56" s="1542">
        <f>L56*(1-(VLOOKUP(A56,'Cennik numeryczny'!$A$2:$N$1462,14,FALSE)))</f>
        <v>105.50185185185185</v>
      </c>
      <c r="N56" s="2164" t="str">
        <f>VLOOKUP(A56,'Cennik numeryczny'!$A$2:$K$1857,10,FALSE)</f>
        <v>C</v>
      </c>
      <c r="O56" s="2164">
        <f>VLOOKUP($A56,'Cennik numeryczny'!$A$2:$L$1857,11,FALSE)</f>
        <v>955.80000000000007</v>
      </c>
      <c r="P56" s="521" t="s">
        <v>3825</v>
      </c>
      <c r="Q56" s="503"/>
      <c r="R56" s="353"/>
      <c r="S56" s="76"/>
      <c r="T56" s="77"/>
      <c r="U56" s="76"/>
      <c r="V56" s="77"/>
      <c r="W56" s="76"/>
      <c r="X56" s="77"/>
      <c r="Y56" s="76"/>
    </row>
    <row r="57" spans="1:25" ht="13">
      <c r="A57" s="2091" t="s">
        <v>4274</v>
      </c>
      <c r="B57" s="2149"/>
      <c r="C57" s="110" t="s">
        <v>638</v>
      </c>
      <c r="D57" s="231"/>
      <c r="E57" s="231"/>
      <c r="F57" s="2130">
        <v>47</v>
      </c>
      <c r="G57" s="2130">
        <v>1.7</v>
      </c>
      <c r="H57" s="2130">
        <v>6</v>
      </c>
      <c r="I57" s="2131">
        <v>10.199999999999999</v>
      </c>
      <c r="J57" s="2132">
        <v>683.4</v>
      </c>
      <c r="K57" s="2538">
        <v>690.35666666666668</v>
      </c>
      <c r="L57" s="2538">
        <f t="shared" si="0"/>
        <v>67.68202614379085</v>
      </c>
      <c r="M57" s="1384">
        <f>L57*(1-(VLOOKUP(A57,'Cennik numeryczny'!$A$2:$N$1462,14,FALSE)))</f>
        <v>67.68202614379085</v>
      </c>
      <c r="N57" s="223" t="str">
        <f>VLOOKUP(A57,'Cennik numeryczny'!$A$2:$K$1857,10,FALSE)</f>
        <v>C</v>
      </c>
      <c r="O57" s="808">
        <f>VLOOKUP($A57,'Cennik numeryczny'!$A$2:$L$1857,11,FALSE)</f>
        <v>2009.3999999999999</v>
      </c>
      <c r="P57" s="523" t="s">
        <v>3825</v>
      </c>
      <c r="Q57" s="503"/>
      <c r="R57" s="353"/>
      <c r="S57" s="76"/>
      <c r="T57" s="77"/>
      <c r="U57" s="76"/>
      <c r="V57" s="77"/>
      <c r="W57" s="76"/>
      <c r="X57" s="77"/>
      <c r="Y57" s="76"/>
    </row>
    <row r="58" spans="1:25" ht="13.5" thickBot="1">
      <c r="A58" s="2089" t="s">
        <v>4275</v>
      </c>
      <c r="B58" s="2159"/>
      <c r="C58" s="118" t="s">
        <v>419</v>
      </c>
      <c r="D58" s="232"/>
      <c r="E58" s="232"/>
      <c r="F58" s="2165">
        <v>32</v>
      </c>
      <c r="G58" s="2165">
        <v>2.2999999999999998</v>
      </c>
      <c r="H58" s="2165">
        <v>6</v>
      </c>
      <c r="I58" s="2165">
        <v>13.8</v>
      </c>
      <c r="J58" s="2166">
        <v>676.2</v>
      </c>
      <c r="K58" s="2539">
        <v>888.65666666666652</v>
      </c>
      <c r="L58" s="2539">
        <f t="shared" si="0"/>
        <v>64.395410628019306</v>
      </c>
      <c r="M58" s="2388">
        <f>L58*(1-(VLOOKUP(A58,'Cennik numeryczny'!$A$2:$N$1462,14,FALSE)))</f>
        <v>64.395410628019306</v>
      </c>
      <c r="N58" s="2167" t="str">
        <f>VLOOKUP(A58,'Cennik numeryczny'!$A$2:$K$1857,10,FALSE)</f>
        <v>C</v>
      </c>
      <c r="O58" s="2167">
        <f>VLOOKUP($A58,'Cennik numeryczny'!$A$2:$L$1857,11,FALSE)</f>
        <v>1504.2</v>
      </c>
      <c r="P58" s="527" t="s">
        <v>3825</v>
      </c>
      <c r="Q58" s="503"/>
      <c r="R58" s="353"/>
      <c r="S58" s="76"/>
      <c r="T58" s="77"/>
      <c r="U58" s="76"/>
      <c r="V58" s="77"/>
      <c r="W58" s="76"/>
      <c r="X58" s="77"/>
      <c r="Y58" s="76"/>
    </row>
    <row r="59" spans="1:25" ht="13.5" thickTop="1">
      <c r="A59" s="2085" t="s">
        <v>632</v>
      </c>
      <c r="B59" s="2168" t="s">
        <v>437</v>
      </c>
      <c r="C59" s="119" t="s">
        <v>417</v>
      </c>
      <c r="D59" s="2093" t="s">
        <v>140</v>
      </c>
      <c r="E59" s="2093" t="s">
        <v>28</v>
      </c>
      <c r="F59" s="2150">
        <v>33</v>
      </c>
      <c r="G59" s="2150">
        <v>0.7</v>
      </c>
      <c r="H59" s="2150">
        <v>9</v>
      </c>
      <c r="I59" s="2151">
        <v>6.3</v>
      </c>
      <c r="J59" s="2144">
        <v>422.1</v>
      </c>
      <c r="K59" s="2541">
        <v>949.16</v>
      </c>
      <c r="L59" s="2541">
        <f t="shared" si="0"/>
        <v>150.66031746031746</v>
      </c>
      <c r="M59" s="2359">
        <f>L59*(1-(VLOOKUP(A59,'Cennik numeryczny'!$A$2:$N$1462,14,FALSE)))</f>
        <v>150.66031746031746</v>
      </c>
      <c r="N59" s="564" t="str">
        <f>VLOOKUP(A59,'Cennik numeryczny'!$A$2:$K$1857,10,FALSE)</f>
        <v>A</v>
      </c>
      <c r="O59" s="783">
        <f>VLOOKUP($A59,'Cennik numeryczny'!$A$2:$L$1857,11,FALSE)</f>
        <v>6.3</v>
      </c>
      <c r="P59" s="521" t="s">
        <v>3825</v>
      </c>
      <c r="Q59" s="503"/>
      <c r="R59" s="353"/>
      <c r="S59" s="76"/>
      <c r="T59" s="77"/>
      <c r="U59" s="76"/>
      <c r="V59" s="77"/>
      <c r="W59" s="76"/>
      <c r="X59" s="77"/>
      <c r="Y59" s="76"/>
    </row>
    <row r="60" spans="1:25" ht="13">
      <c r="A60" s="2082" t="s">
        <v>633</v>
      </c>
      <c r="B60" s="2129"/>
      <c r="C60" s="110" t="s">
        <v>638</v>
      </c>
      <c r="D60" s="231"/>
      <c r="E60" s="121"/>
      <c r="F60" s="2130">
        <v>48</v>
      </c>
      <c r="G60" s="2130">
        <v>1.7</v>
      </c>
      <c r="H60" s="2130">
        <v>6</v>
      </c>
      <c r="I60" s="2131">
        <v>10.199999999999999</v>
      </c>
      <c r="J60" s="2132">
        <v>683.4</v>
      </c>
      <c r="K60" s="2538">
        <v>986.92666666666673</v>
      </c>
      <c r="L60" s="2538">
        <f t="shared" si="0"/>
        <v>96.757516339869298</v>
      </c>
      <c r="M60" s="2528">
        <f>L60*(1-(VLOOKUP(A60,'Cennik numeryczny'!$A$2:$N$1462,14,FALSE)))</f>
        <v>96.757516339869298</v>
      </c>
      <c r="N60" s="564" t="str">
        <f>VLOOKUP(A60,'Cennik numeryczny'!$A$2:$K$1857,10,FALSE)</f>
        <v>A</v>
      </c>
      <c r="O60" s="783">
        <f>VLOOKUP($A60,'Cennik numeryczny'!$A$2:$L$1857,11,FALSE)</f>
        <v>10.199999999999999</v>
      </c>
      <c r="P60" s="523" t="s">
        <v>3825</v>
      </c>
      <c r="Q60" s="503"/>
      <c r="R60" s="353"/>
      <c r="S60" s="76"/>
      <c r="T60" s="77"/>
      <c r="U60" s="76"/>
      <c r="V60" s="77"/>
      <c r="W60" s="76"/>
      <c r="X60" s="77"/>
      <c r="Y60" s="76"/>
    </row>
    <row r="61" spans="1:25" ht="13.5" thickBot="1">
      <c r="A61" s="2086" t="s">
        <v>5379</v>
      </c>
      <c r="B61" s="2145"/>
      <c r="C61" s="118" t="s">
        <v>537</v>
      </c>
      <c r="D61" s="232"/>
      <c r="E61" s="120"/>
      <c r="F61" s="2146">
        <v>55</v>
      </c>
      <c r="G61" s="2146">
        <v>3.6</v>
      </c>
      <c r="H61" s="2146">
        <v>4</v>
      </c>
      <c r="I61" s="2147">
        <v>14.4</v>
      </c>
      <c r="J61" s="2148">
        <v>705.6</v>
      </c>
      <c r="K61" s="2539">
        <v>1311.5500000000002</v>
      </c>
      <c r="L61" s="2539">
        <f t="shared" si="0"/>
        <v>91.079861111111128</v>
      </c>
      <c r="M61" s="2530">
        <f>L61*(1-(VLOOKUP(A61,'Cennik numeryczny'!$A$2:$N$1462,14,FALSE)))</f>
        <v>91.079861111111128</v>
      </c>
      <c r="N61" s="565" t="str">
        <f>VLOOKUP(A61,'Cennik numeryczny'!$A$2:$K$1857,10,FALSE)</f>
        <v>C</v>
      </c>
      <c r="O61" s="784">
        <f>VLOOKUP($A61,'Cennik numeryczny'!$A$2:$L$1857,11,FALSE)</f>
        <v>2116.8000000000002</v>
      </c>
      <c r="P61" s="527" t="s">
        <v>3825</v>
      </c>
      <c r="Q61" s="503"/>
      <c r="R61" s="353"/>
      <c r="S61" s="76"/>
      <c r="T61" s="77"/>
      <c r="U61" s="76"/>
      <c r="V61" s="77"/>
      <c r="W61" s="76"/>
      <c r="X61" s="77"/>
      <c r="Y61" s="76"/>
    </row>
    <row r="62" spans="1:25" ht="13.5" thickTop="1">
      <c r="A62" s="2087" t="s">
        <v>634</v>
      </c>
      <c r="B62" s="2149" t="s">
        <v>438</v>
      </c>
      <c r="C62" s="117" t="s">
        <v>417</v>
      </c>
      <c r="D62" s="121" t="s">
        <v>29</v>
      </c>
      <c r="E62" s="121" t="s">
        <v>602</v>
      </c>
      <c r="F62" s="2150">
        <v>35</v>
      </c>
      <c r="G62" s="2150">
        <v>0.8</v>
      </c>
      <c r="H62" s="2150">
        <v>9</v>
      </c>
      <c r="I62" s="2151">
        <v>7.2</v>
      </c>
      <c r="J62" s="2152">
        <v>482.4</v>
      </c>
      <c r="K62" s="2540">
        <v>559.17999999999995</v>
      </c>
      <c r="L62" s="2540">
        <f t="shared" si="0"/>
        <v>77.663888888888877</v>
      </c>
      <c r="M62" s="2359">
        <f>L62*(1-(VLOOKUP(A62,'Cennik numeryczny'!$A$2:$N$1462,14,FALSE)))</f>
        <v>77.663888888888877</v>
      </c>
      <c r="N62" s="564" t="str">
        <f>VLOOKUP(A62,'Cennik numeryczny'!$A$2:$K$1857,10,FALSE)</f>
        <v>C</v>
      </c>
      <c r="O62" s="783">
        <f>VLOOKUP($A62,'Cennik numeryczny'!$A$2:$L$1857,11,FALSE)</f>
        <v>259.2</v>
      </c>
      <c r="P62" s="522" t="s">
        <v>3825</v>
      </c>
      <c r="Q62" s="503"/>
      <c r="R62" s="353"/>
      <c r="S62" s="76"/>
      <c r="T62" s="77"/>
      <c r="U62" s="76"/>
      <c r="V62" s="77"/>
      <c r="W62" s="76"/>
      <c r="X62" s="77"/>
      <c r="Y62" s="76"/>
    </row>
    <row r="63" spans="1:25" ht="13">
      <c r="A63" s="2082" t="s">
        <v>635</v>
      </c>
      <c r="B63" s="2129"/>
      <c r="C63" s="110" t="s">
        <v>418</v>
      </c>
      <c r="D63" s="231"/>
      <c r="E63" s="231"/>
      <c r="F63" s="2130">
        <v>47</v>
      </c>
      <c r="G63" s="2130">
        <v>2.2000000000000002</v>
      </c>
      <c r="H63" s="2130">
        <v>6</v>
      </c>
      <c r="I63" s="2131">
        <v>13.2</v>
      </c>
      <c r="J63" s="2132">
        <v>646.79999999999995</v>
      </c>
      <c r="K63" s="2538">
        <v>662.82333333333338</v>
      </c>
      <c r="L63" s="2538">
        <f t="shared" si="0"/>
        <v>50.213888888888896</v>
      </c>
      <c r="M63" s="2528">
        <f>L63*(1-(VLOOKUP(A63,'Cennik numeryczny'!$A$2:$N$1462,14,FALSE)))</f>
        <v>50.213888888888896</v>
      </c>
      <c r="N63" s="564" t="str">
        <f>VLOOKUP(A63,'Cennik numeryczny'!$A$2:$K$1857,10,FALSE)</f>
        <v>C</v>
      </c>
      <c r="O63" s="783">
        <f>VLOOKUP($A63,'Cennik numeryczny'!$A$2:$L$1857,11,FALSE)</f>
        <v>475.2</v>
      </c>
      <c r="P63" s="523" t="s">
        <v>3825</v>
      </c>
      <c r="Q63" s="503"/>
      <c r="R63" s="353"/>
      <c r="S63" s="76"/>
      <c r="T63" s="77"/>
      <c r="U63" s="76"/>
      <c r="V63" s="77"/>
      <c r="W63" s="76"/>
      <c r="X63" s="77"/>
      <c r="Y63" s="76"/>
    </row>
    <row r="64" spans="1:25" ht="13">
      <c r="A64" s="2082" t="s">
        <v>636</v>
      </c>
      <c r="B64" s="2129"/>
      <c r="C64" s="110" t="s">
        <v>419</v>
      </c>
      <c r="D64" s="231"/>
      <c r="E64" s="231"/>
      <c r="F64" s="2130">
        <v>34</v>
      </c>
      <c r="G64" s="2130">
        <v>2.2999999999999998</v>
      </c>
      <c r="H64" s="2130">
        <v>6</v>
      </c>
      <c r="I64" s="2131">
        <v>13.8</v>
      </c>
      <c r="J64" s="2132">
        <v>676.2</v>
      </c>
      <c r="K64" s="2538">
        <v>601.97666666666669</v>
      </c>
      <c r="L64" s="2538">
        <f t="shared" si="0"/>
        <v>43.621497584541061</v>
      </c>
      <c r="M64" s="2528">
        <f>L64*(1-(VLOOKUP(A64,'Cennik numeryczny'!$A$2:$N$1462,14,FALSE)))</f>
        <v>43.621497584541061</v>
      </c>
      <c r="N64" s="564" t="str">
        <f>VLOOKUP(A64,'Cennik numeryczny'!$A$2:$K$1857,10,FALSE)</f>
        <v>C</v>
      </c>
      <c r="O64" s="783">
        <f>VLOOKUP($A64,'Cennik numeryczny'!$A$2:$L$1857,11,FALSE)</f>
        <v>151.80000000000001</v>
      </c>
      <c r="P64" s="523" t="s">
        <v>3825</v>
      </c>
      <c r="Q64" s="503"/>
      <c r="R64" s="353"/>
      <c r="S64" s="76"/>
      <c r="T64" s="77"/>
      <c r="U64" s="76"/>
      <c r="V64" s="77"/>
      <c r="W64" s="76"/>
      <c r="X64" s="77"/>
      <c r="Y64" s="76"/>
    </row>
    <row r="65" spans="1:25" ht="13.5" thickBot="1">
      <c r="A65" s="2086" t="s">
        <v>637</v>
      </c>
      <c r="B65" s="2145"/>
      <c r="C65" s="118" t="s">
        <v>420</v>
      </c>
      <c r="D65" s="232"/>
      <c r="E65" s="232"/>
      <c r="F65" s="2146">
        <v>27</v>
      </c>
      <c r="G65" s="2146">
        <v>2.6</v>
      </c>
      <c r="H65" s="2146">
        <v>6</v>
      </c>
      <c r="I65" s="2147">
        <v>15.6</v>
      </c>
      <c r="J65" s="2148">
        <v>764.4</v>
      </c>
      <c r="K65" s="2539">
        <v>675.09666666666669</v>
      </c>
      <c r="L65" s="2539">
        <f t="shared" si="0"/>
        <v>43.27542735042735</v>
      </c>
      <c r="M65" s="2530">
        <f>L65*(1-(VLOOKUP(A65,'Cennik numeryczny'!$A$2:$N$1462,14,FALSE)))</f>
        <v>43.27542735042735</v>
      </c>
      <c r="N65" s="567" t="str">
        <f>VLOOKUP(A65,'Cennik numeryczny'!$A$2:$K$1857,10,FALSE)</f>
        <v>C</v>
      </c>
      <c r="O65" s="786">
        <f>VLOOKUP($A65,'Cennik numeryczny'!$A$2:$L$1857,11,FALSE)</f>
        <v>655.19999999999993</v>
      </c>
      <c r="P65" s="527" t="s">
        <v>3825</v>
      </c>
      <c r="Q65" s="503"/>
      <c r="R65" s="353"/>
      <c r="S65" s="76"/>
      <c r="T65" s="77"/>
      <c r="U65" s="76"/>
      <c r="V65" s="77"/>
      <c r="W65" s="76"/>
      <c r="X65" s="77"/>
      <c r="Y65" s="76"/>
    </row>
    <row r="66" spans="1:25" ht="14" thickTop="1" thickBot="1">
      <c r="A66" s="98"/>
      <c r="B66" s="1305"/>
      <c r="C66" s="166" t="s">
        <v>695</v>
      </c>
      <c r="D66" s="99"/>
      <c r="E66" s="99"/>
      <c r="F66" s="99"/>
      <c r="G66" s="99"/>
      <c r="H66" s="99"/>
      <c r="I66" s="1034"/>
      <c r="J66" s="99"/>
      <c r="K66" s="1113"/>
      <c r="L66" s="1114"/>
      <c r="M66" s="1114"/>
      <c r="N66" s="582"/>
      <c r="O66" s="582"/>
      <c r="P66" s="535"/>
    </row>
    <row r="67" spans="1:25">
      <c r="B67" s="179"/>
      <c r="C67" s="179"/>
      <c r="D67" s="84"/>
      <c r="E67" s="84"/>
      <c r="F67" s="84"/>
    </row>
    <row r="68" spans="1:25">
      <c r="A68" s="634"/>
      <c r="B68" s="192"/>
      <c r="C68" s="192"/>
      <c r="D68" s="193"/>
      <c r="E68" s="193"/>
      <c r="F68" s="193"/>
    </row>
    <row r="69" spans="1:25">
      <c r="A69" s="137"/>
      <c r="B69" s="192"/>
      <c r="C69" s="192"/>
      <c r="D69" s="193"/>
      <c r="E69" s="193"/>
      <c r="F69" s="193"/>
    </row>
    <row r="70" spans="1:25">
      <c r="A70" s="137"/>
      <c r="B70" s="192"/>
      <c r="C70" s="192"/>
      <c r="D70" s="193"/>
      <c r="E70" s="193"/>
      <c r="F70" s="193"/>
    </row>
    <row r="71" spans="1:25">
      <c r="A71" s="137"/>
      <c r="B71" s="167"/>
      <c r="C71" s="167"/>
      <c r="D71"/>
      <c r="E71"/>
      <c r="F71"/>
      <c r="H71" s="95" t="s">
        <v>400</v>
      </c>
    </row>
    <row r="72" spans="1:25">
      <c r="A72" s="137"/>
      <c r="B72" s="167"/>
      <c r="C72" s="167"/>
      <c r="D72"/>
      <c r="E72"/>
      <c r="F72"/>
    </row>
    <row r="73" spans="1:25">
      <c r="A73"/>
      <c r="B73" s="167"/>
      <c r="C73" s="167"/>
      <c r="D73"/>
      <c r="E73"/>
      <c r="F73"/>
    </row>
    <row r="74" spans="1:25">
      <c r="A74"/>
      <c r="B74" s="167"/>
      <c r="C74" s="167"/>
      <c r="D74"/>
      <c r="E74"/>
      <c r="F74"/>
    </row>
    <row r="75" spans="1:25">
      <c r="A75"/>
      <c r="B75" s="167"/>
      <c r="C75" s="167"/>
      <c r="D75"/>
      <c r="E75"/>
      <c r="F75"/>
    </row>
  </sheetData>
  <autoFilter ref="N1:N75" xr:uid="{00000000-0001-0000-0500-000000000000}"/>
  <mergeCells count="1">
    <mergeCell ref="R1:S1"/>
  </mergeCells>
  <phoneticPr fontId="0" type="noConversion"/>
  <pageMargins left="0.59055118110236227" right="0.59055118110236227" top="0.78740157480314965" bottom="0.67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R125"/>
  <sheetViews>
    <sheetView zoomScaleNormal="100" workbookViewId="0"/>
  </sheetViews>
  <sheetFormatPr defaultColWidth="9.1796875" defaultRowHeight="12.5"/>
  <cols>
    <col min="1" max="1" width="14.6328125" style="100" customWidth="1"/>
    <col min="2" max="2" width="14.81640625" style="169" customWidth="1"/>
    <col min="3" max="3" width="16.1796875" style="169" customWidth="1"/>
    <col min="4" max="4" width="12.81640625" style="100" customWidth="1"/>
    <col min="5" max="5" width="20" style="233" customWidth="1"/>
    <col min="6" max="7" width="8.54296875" style="100" customWidth="1"/>
    <col min="8" max="8" width="11.453125" style="100" customWidth="1"/>
    <col min="9" max="10" width="8.54296875" style="100" customWidth="1"/>
    <col min="11" max="11" width="13.453125" style="69" customWidth="1"/>
    <col min="12" max="12" width="16.453125" style="69" customWidth="1"/>
    <col min="13" max="13" width="12" style="1119" bestFit="1" customWidth="1"/>
    <col min="14" max="14" width="13.54296875" style="1119" customWidth="1"/>
    <col min="15" max="15" width="10.453125" style="100" customWidth="1"/>
    <col min="16" max="16" width="9.1796875" style="100" customWidth="1"/>
    <col min="17" max="17" width="12.453125" style="480" customWidth="1"/>
    <col min="18" max="18" width="9.81640625" style="672" customWidth="1"/>
    <col min="19" max="16384" width="9.1796875" style="100"/>
  </cols>
  <sheetData>
    <row r="1" spans="1:18" ht="18">
      <c r="A1" s="19" t="s">
        <v>670</v>
      </c>
      <c r="B1" s="20" t="s">
        <v>212</v>
      </c>
      <c r="C1" s="236"/>
      <c r="D1" s="21"/>
      <c r="E1" s="21"/>
      <c r="F1" s="21"/>
      <c r="G1" s="21"/>
      <c r="H1" s="21"/>
      <c r="I1" s="21"/>
      <c r="J1" s="21"/>
      <c r="K1" s="282"/>
      <c r="L1" s="282"/>
      <c r="M1" s="1116"/>
      <c r="N1" s="1120"/>
      <c r="O1" s="114"/>
      <c r="P1" s="114"/>
      <c r="Q1" s="685"/>
    </row>
    <row r="2" spans="1:18" ht="33" customHeight="1" thickBot="1">
      <c r="A2" s="214"/>
      <c r="B2" s="215"/>
      <c r="C2" s="215"/>
      <c r="D2" s="22"/>
      <c r="E2" s="22"/>
      <c r="F2" s="22"/>
      <c r="G2" s="22"/>
      <c r="H2" s="22"/>
      <c r="I2" s="22"/>
      <c r="J2" s="22"/>
      <c r="K2" s="1115"/>
      <c r="L2" s="1115"/>
      <c r="M2" s="1117"/>
      <c r="N2" s="1121"/>
      <c r="O2" s="160"/>
      <c r="P2" s="160"/>
      <c r="Q2" s="686"/>
    </row>
    <row r="3" spans="1:18" ht="33" customHeight="1" thickBot="1">
      <c r="A3" s="221" t="s">
        <v>72</v>
      </c>
      <c r="B3" s="220" t="s">
        <v>81</v>
      </c>
      <c r="C3" s="61" t="s">
        <v>82</v>
      </c>
      <c r="D3" s="61" t="s">
        <v>807</v>
      </c>
      <c r="E3" s="220" t="s">
        <v>3056</v>
      </c>
      <c r="F3" s="61" t="s">
        <v>83</v>
      </c>
      <c r="G3" s="104" t="s">
        <v>89</v>
      </c>
      <c r="H3" s="61" t="s">
        <v>84</v>
      </c>
      <c r="I3" s="61" t="s">
        <v>85</v>
      </c>
      <c r="J3" s="61" t="s">
        <v>86</v>
      </c>
      <c r="K3" s="104" t="s">
        <v>987</v>
      </c>
      <c r="L3" s="61" t="s">
        <v>988</v>
      </c>
      <c r="M3" s="220" t="s">
        <v>989</v>
      </c>
      <c r="N3" s="104" t="s">
        <v>1184</v>
      </c>
      <c r="O3" s="559" t="s">
        <v>2711</v>
      </c>
      <c r="P3" s="356" t="s">
        <v>1305</v>
      </c>
      <c r="Q3" s="491" t="s">
        <v>3824</v>
      </c>
    </row>
    <row r="4" spans="1:18" s="646" customFormat="1" ht="13.5" thickTop="1">
      <c r="A4" s="887" t="s">
        <v>3047</v>
      </c>
      <c r="B4" s="555" t="s">
        <v>3049</v>
      </c>
      <c r="C4" s="889" t="s">
        <v>427</v>
      </c>
      <c r="D4" s="772" t="s">
        <v>3050</v>
      </c>
      <c r="E4" s="731" t="s">
        <v>3051</v>
      </c>
      <c r="F4" s="882">
        <v>68</v>
      </c>
      <c r="G4" s="883">
        <v>0.7</v>
      </c>
      <c r="H4" s="882">
        <v>6</v>
      </c>
      <c r="I4" s="883">
        <v>4.2</v>
      </c>
      <c r="J4" s="882">
        <v>600.6</v>
      </c>
      <c r="K4" s="2546">
        <v>515.15639999999996</v>
      </c>
      <c r="L4" s="2408">
        <f>'Dopłaty stopowe'!$R$3*I4</f>
        <v>81.156600000000012</v>
      </c>
      <c r="M4" s="2547">
        <f t="shared" ref="M4:M30" si="0">(K4+L4)/I4</f>
        <v>141.97928571428571</v>
      </c>
      <c r="N4" s="1405">
        <f>(K4*(1-(VLOOKUP(A4,'Cennik numeryczny'!$A$2:$N$1462,14,FALSE)))+L4)/I4</f>
        <v>141.97928571428571</v>
      </c>
      <c r="O4" s="1406" t="str">
        <f>VLOOKUP(A4,'Cennik numeryczny'!$A$2:$L$1857,10,FALSE)</f>
        <v>C</v>
      </c>
      <c r="P4" s="1406">
        <f>VLOOKUP($A4,'Cennik numeryczny'!$A$2:$M$1857,11,FALSE)</f>
        <v>67.2</v>
      </c>
      <c r="Q4" s="1458" t="s">
        <v>3825</v>
      </c>
      <c r="R4" s="992"/>
    </row>
    <row r="5" spans="1:18" s="646" customFormat="1" ht="13.5" thickBot="1">
      <c r="A5" s="778" t="s">
        <v>3048</v>
      </c>
      <c r="B5" s="654"/>
      <c r="C5" s="779" t="s">
        <v>428</v>
      </c>
      <c r="D5" s="780"/>
      <c r="E5" s="779"/>
      <c r="F5" s="781">
        <v>41</v>
      </c>
      <c r="G5" s="782">
        <v>0.7</v>
      </c>
      <c r="H5" s="781">
        <v>6</v>
      </c>
      <c r="I5" s="782">
        <v>4.2</v>
      </c>
      <c r="J5" s="781">
        <v>600.6</v>
      </c>
      <c r="K5" s="2548">
        <v>376.12080000000003</v>
      </c>
      <c r="L5" s="2549">
        <f>'Dopłaty stopowe'!$R$3*I5</f>
        <v>81.156600000000012</v>
      </c>
      <c r="M5" s="2550">
        <f t="shared" si="0"/>
        <v>108.87557142857143</v>
      </c>
      <c r="N5" s="1400">
        <f>(K5*(1-(VLOOKUP(A5,'Cennik numeryczny'!$A$2:$N$1462,14,FALSE)))+L5)/I5</f>
        <v>108.87557142857143</v>
      </c>
      <c r="O5" s="1068" t="str">
        <f>VLOOKUP(A5,'Cennik numeryczny'!$A$2:$L$1857,10,FALSE)</f>
        <v>M</v>
      </c>
      <c r="P5" s="1068">
        <f>VLOOKUP($A5,'Cennik numeryczny'!$A$2:$M$1857,11,FALSE)</f>
        <v>4.2</v>
      </c>
      <c r="Q5" s="1460" t="s">
        <v>3825</v>
      </c>
      <c r="R5" s="992"/>
    </row>
    <row r="6" spans="1:18" s="646" customFormat="1" ht="13.5" thickTop="1">
      <c r="A6" s="770" t="s">
        <v>3761</v>
      </c>
      <c r="B6" s="555" t="s">
        <v>3760</v>
      </c>
      <c r="C6" s="843" t="s">
        <v>428</v>
      </c>
      <c r="D6" s="772" t="s">
        <v>5078</v>
      </c>
      <c r="E6" s="771" t="s">
        <v>3764</v>
      </c>
      <c r="F6" s="773">
        <v>36</v>
      </c>
      <c r="G6" s="774">
        <v>0.6</v>
      </c>
      <c r="H6" s="773">
        <v>6</v>
      </c>
      <c r="I6" s="774">
        <v>3.6</v>
      </c>
      <c r="J6" s="773">
        <v>514.79999999999995</v>
      </c>
      <c r="K6" s="2551">
        <v>322.98750000000001</v>
      </c>
      <c r="L6" s="1450">
        <f>'Dopłaty stopowe'!$R$3*I6</f>
        <v>69.56280000000001</v>
      </c>
      <c r="M6" s="2552">
        <f t="shared" si="0"/>
        <v>109.04174999999999</v>
      </c>
      <c r="N6" s="1391">
        <f>(K6*(1-(VLOOKUP(A6,'Cennik numeryczny'!$A$2:$N$1462,14,FALSE)))+L6)/I6</f>
        <v>109.04174999999999</v>
      </c>
      <c r="O6" s="1065" t="str">
        <f>VLOOKUP(A6,'Cennik numeryczny'!$A$2:$L$1857,10,FALSE)</f>
        <v>S</v>
      </c>
      <c r="P6" s="1065">
        <f>VLOOKUP($A6,'Cennik numeryczny'!$A$2:$M$1857,11,FALSE)</f>
        <v>3.6</v>
      </c>
      <c r="Q6" s="1456" t="s">
        <v>3825</v>
      </c>
      <c r="R6" s="992"/>
    </row>
    <row r="7" spans="1:18" s="646" customFormat="1" ht="13">
      <c r="A7" s="775" t="s">
        <v>3762</v>
      </c>
      <c r="B7" s="555"/>
      <c r="C7" s="891" t="s">
        <v>424</v>
      </c>
      <c r="D7" s="772"/>
      <c r="E7" s="731"/>
      <c r="F7" s="776">
        <v>49</v>
      </c>
      <c r="G7" s="777">
        <v>1.6</v>
      </c>
      <c r="H7" s="776">
        <v>3</v>
      </c>
      <c r="I7" s="777">
        <v>4.8</v>
      </c>
      <c r="J7" s="776">
        <v>595.20000000000005</v>
      </c>
      <c r="K7" s="2553">
        <v>378.88289999999995</v>
      </c>
      <c r="L7" s="2324">
        <f>'Dopłaty stopowe'!$R$3*I7</f>
        <v>92.750399999999999</v>
      </c>
      <c r="M7" s="2554">
        <f t="shared" si="0"/>
        <v>98.256937499999992</v>
      </c>
      <c r="N7" s="1396">
        <f>(K7*(1-(VLOOKUP(A7,'Cennik numeryczny'!$A$2:$N$1462,14,FALSE)))+L7)/I7</f>
        <v>98.256937499999992</v>
      </c>
      <c r="O7" s="1070" t="str">
        <f>VLOOKUP(A7,'Cennik numeryczny'!$A$2:$L$1857,10,FALSE)</f>
        <v>S</v>
      </c>
      <c r="P7" s="1070">
        <f>VLOOKUP($A7,'Cennik numeryczny'!$A$2:$M$1857,11,FALSE)</f>
        <v>4.8</v>
      </c>
      <c r="Q7" s="1459" t="s">
        <v>3825</v>
      </c>
      <c r="R7" s="992"/>
    </row>
    <row r="8" spans="1:18" s="646" customFormat="1" ht="13.5" thickBot="1">
      <c r="A8" s="778" t="s">
        <v>3763</v>
      </c>
      <c r="B8" s="654"/>
      <c r="C8" s="779" t="s">
        <v>639</v>
      </c>
      <c r="D8" s="780"/>
      <c r="E8" s="779"/>
      <c r="F8" s="781">
        <v>33</v>
      </c>
      <c r="G8" s="782">
        <v>1.6</v>
      </c>
      <c r="H8" s="781">
        <v>6</v>
      </c>
      <c r="I8" s="782">
        <v>9.6</v>
      </c>
      <c r="J8" s="781">
        <v>643.20000000000005</v>
      </c>
      <c r="K8" s="2548">
        <v>746.4402</v>
      </c>
      <c r="L8" s="2549">
        <f>'Dopłaty stopowe'!$R$3*I8</f>
        <v>185.5008</v>
      </c>
      <c r="M8" s="2550">
        <f t="shared" si="0"/>
        <v>97.077187500000008</v>
      </c>
      <c r="N8" s="1400">
        <f>(K8*(1-(VLOOKUP(A8,'Cennik numeryczny'!$A$2:$N$1462,14,FALSE)))+L8)/I8</f>
        <v>97.077187500000008</v>
      </c>
      <c r="O8" s="1068" t="str">
        <f>VLOOKUP(A8,'Cennik numeryczny'!$A$2:$L$1857,10,FALSE)</f>
        <v>C</v>
      </c>
      <c r="P8" s="1068">
        <f>VLOOKUP($A8,'Cennik numeryczny'!$A$2:$M$1857,11,FALSE)</f>
        <v>412.8</v>
      </c>
      <c r="Q8" s="1460" t="s">
        <v>3825</v>
      </c>
      <c r="R8" s="992"/>
    </row>
    <row r="9" spans="1:18" ht="13.5" thickTop="1">
      <c r="A9" s="2169">
        <v>6130162030</v>
      </c>
      <c r="B9" s="453" t="s">
        <v>441</v>
      </c>
      <c r="C9" s="881" t="s">
        <v>528</v>
      </c>
      <c r="D9" s="731" t="s">
        <v>30</v>
      </c>
      <c r="E9" s="730" t="s">
        <v>458</v>
      </c>
      <c r="F9" s="882">
        <v>208</v>
      </c>
      <c r="G9" s="883">
        <v>1.6</v>
      </c>
      <c r="H9" s="882">
        <v>6</v>
      </c>
      <c r="I9" s="883">
        <v>9.6</v>
      </c>
      <c r="J9" s="882">
        <v>739.2</v>
      </c>
      <c r="K9" s="2546">
        <v>1655.0819999999999</v>
      </c>
      <c r="L9" s="2546">
        <f>'Dopłaty stopowe'!$R$3*I9</f>
        <v>185.5008</v>
      </c>
      <c r="M9" s="2547">
        <f t="shared" si="0"/>
        <v>191.72737499999999</v>
      </c>
      <c r="N9" s="2533">
        <f>(K9*(1-(VLOOKUP(A9,'Cennik numeryczny'!$A$2:$N$1462,14,FALSE)))+L9)/I9</f>
        <v>191.72737499999999</v>
      </c>
      <c r="O9" s="1406" t="str">
        <f>VLOOKUP(A9,'Cennik numeryczny'!$A$2:$L$1857,10,FALSE)</f>
        <v>A</v>
      </c>
      <c r="P9" s="1406">
        <f>VLOOKUP($A9,'Cennik numeryczny'!$A$2:$M$1857,11,FALSE)</f>
        <v>9.6</v>
      </c>
      <c r="Q9" s="1458" t="s">
        <v>3825</v>
      </c>
      <c r="R9" s="992"/>
    </row>
    <row r="10" spans="1:18" ht="13">
      <c r="A10" s="876" t="s">
        <v>1185</v>
      </c>
      <c r="B10" s="453"/>
      <c r="C10" s="873" t="s">
        <v>475</v>
      </c>
      <c r="D10" s="828"/>
      <c r="E10" s="732"/>
      <c r="F10" s="776">
        <v>77</v>
      </c>
      <c r="G10" s="777">
        <v>0.6</v>
      </c>
      <c r="H10" s="776">
        <v>6</v>
      </c>
      <c r="I10" s="777">
        <v>3.6</v>
      </c>
      <c r="J10" s="776">
        <v>514.79999999999995</v>
      </c>
      <c r="K10" s="2553">
        <v>661.90409999999997</v>
      </c>
      <c r="L10" s="2553">
        <f>'Dopłaty stopowe'!$R$3*I10</f>
        <v>69.56280000000001</v>
      </c>
      <c r="M10" s="2554">
        <f t="shared" si="0"/>
        <v>203.18525</v>
      </c>
      <c r="N10" s="2532">
        <f>(K10*(1-(VLOOKUP(A10,'Cennik numeryczny'!$A$2:$N$1462,14,FALSE)))+L10)/I10</f>
        <v>203.18525</v>
      </c>
      <c r="O10" s="1070" t="str">
        <f>VLOOKUP(A10,'Cennik numeryczny'!$A$2:$L$1857,10,FALSE)</f>
        <v>A</v>
      </c>
      <c r="P10" s="1070">
        <f>VLOOKUP($A10,'Cennik numeryczny'!$A$2:$M$1857,11,FALSE)</f>
        <v>3.6</v>
      </c>
      <c r="Q10" s="1459" t="s">
        <v>3825</v>
      </c>
      <c r="R10" s="992"/>
    </row>
    <row r="11" spans="1:18" ht="13">
      <c r="A11" s="2170">
        <v>6130202030</v>
      </c>
      <c r="B11" s="453"/>
      <c r="C11" s="873" t="s">
        <v>529</v>
      </c>
      <c r="D11" s="828"/>
      <c r="E11" s="732"/>
      <c r="F11" s="776">
        <v>129</v>
      </c>
      <c r="G11" s="777">
        <v>1.6</v>
      </c>
      <c r="H11" s="776">
        <v>6</v>
      </c>
      <c r="I11" s="777">
        <v>9.6</v>
      </c>
      <c r="J11" s="776">
        <v>739.2</v>
      </c>
      <c r="K11" s="2553">
        <v>772.20989999999995</v>
      </c>
      <c r="L11" s="2553">
        <f>'Dopłaty stopowe'!$R$3*I11</f>
        <v>185.5008</v>
      </c>
      <c r="M11" s="2554">
        <f t="shared" si="0"/>
        <v>99.761531250000004</v>
      </c>
      <c r="N11" s="2532">
        <f>(K11*(1-(VLOOKUP(A11,'Cennik numeryczny'!$A$2:$N$1462,14,FALSE)))+L11)/I11</f>
        <v>99.761531250000004</v>
      </c>
      <c r="O11" s="1070" t="str">
        <f>VLOOKUP(A11,'Cennik numeryczny'!$A$2:$L$1857,10,FALSE)</f>
        <v>A</v>
      </c>
      <c r="P11" s="1070">
        <f>VLOOKUP($A11,'Cennik numeryczny'!$A$2:$M$1857,11,FALSE)</f>
        <v>9.6</v>
      </c>
      <c r="Q11" s="1459" t="s">
        <v>3825</v>
      </c>
      <c r="R11" s="992"/>
    </row>
    <row r="12" spans="1:18" ht="13">
      <c r="A12" s="876" t="s">
        <v>1186</v>
      </c>
      <c r="B12" s="453"/>
      <c r="C12" s="873" t="s">
        <v>427</v>
      </c>
      <c r="D12" s="828"/>
      <c r="E12" s="732"/>
      <c r="F12" s="776">
        <v>48</v>
      </c>
      <c r="G12" s="777">
        <v>0.6</v>
      </c>
      <c r="H12" s="776">
        <v>6</v>
      </c>
      <c r="I12" s="777">
        <v>3.6</v>
      </c>
      <c r="J12" s="776">
        <v>514.79999999999995</v>
      </c>
      <c r="K12" s="2553">
        <v>536.94629999999995</v>
      </c>
      <c r="L12" s="2553">
        <f>'Dopłaty stopowe'!$R$3*I12</f>
        <v>69.56280000000001</v>
      </c>
      <c r="M12" s="2554">
        <f t="shared" si="0"/>
        <v>168.47475</v>
      </c>
      <c r="N12" s="2532">
        <f>(K12*(1-(VLOOKUP(A12,'Cennik numeryczny'!$A$2:$N$1462,14,FALSE)))+L12)/I12</f>
        <v>168.47475</v>
      </c>
      <c r="O12" s="1070" t="str">
        <f>VLOOKUP(A12,'Cennik numeryczny'!$A$2:$L$1857,10,FALSE)</f>
        <v>A</v>
      </c>
      <c r="P12" s="1070">
        <f>VLOOKUP($A12,'Cennik numeryczny'!$A$2:$M$1857,11,FALSE)</f>
        <v>3.6</v>
      </c>
      <c r="Q12" s="1459" t="s">
        <v>3825</v>
      </c>
      <c r="R12" s="992"/>
    </row>
    <row r="13" spans="1:18" ht="13">
      <c r="A13" s="2170">
        <v>6130252030</v>
      </c>
      <c r="B13" s="453"/>
      <c r="C13" s="873" t="s">
        <v>530</v>
      </c>
      <c r="D13" s="828"/>
      <c r="E13" s="732"/>
      <c r="F13" s="776">
        <v>80</v>
      </c>
      <c r="G13" s="777">
        <v>1.5</v>
      </c>
      <c r="H13" s="776">
        <v>6</v>
      </c>
      <c r="I13" s="777">
        <v>9</v>
      </c>
      <c r="J13" s="776">
        <v>693</v>
      </c>
      <c r="K13" s="2553">
        <v>651.33089999999993</v>
      </c>
      <c r="L13" s="2553">
        <f>'Dopłaty stopowe'!$R$3*I13</f>
        <v>173.90700000000001</v>
      </c>
      <c r="M13" s="2554">
        <f t="shared" si="0"/>
        <v>91.693100000000001</v>
      </c>
      <c r="N13" s="2532">
        <f>(K13*(1-(VLOOKUP(A13,'Cennik numeryczny'!$A$2:$N$1462,14,FALSE)))+L13)/I13</f>
        <v>91.693100000000001</v>
      </c>
      <c r="O13" s="1070" t="str">
        <f>VLOOKUP(A13,'Cennik numeryczny'!$A$2:$L$1857,10,FALSE)</f>
        <v>A</v>
      </c>
      <c r="P13" s="1070">
        <f>VLOOKUP($A13,'Cennik numeryczny'!$A$2:$M$1857,11,FALSE)</f>
        <v>9</v>
      </c>
      <c r="Q13" s="1459" t="s">
        <v>3825</v>
      </c>
      <c r="R13" s="992"/>
    </row>
    <row r="14" spans="1:18" ht="13">
      <c r="A14" s="876" t="s">
        <v>1187</v>
      </c>
      <c r="B14" s="453"/>
      <c r="C14" s="873" t="s">
        <v>428</v>
      </c>
      <c r="D14" s="828"/>
      <c r="E14" s="732"/>
      <c r="F14" s="776">
        <v>37</v>
      </c>
      <c r="G14" s="777">
        <v>0.7</v>
      </c>
      <c r="H14" s="776">
        <v>6</v>
      </c>
      <c r="I14" s="777">
        <v>4.2</v>
      </c>
      <c r="J14" s="776">
        <v>600.6</v>
      </c>
      <c r="K14" s="2553">
        <v>569.745</v>
      </c>
      <c r="L14" s="2553">
        <f>'Dopłaty stopowe'!$R$3*I14</f>
        <v>81.156600000000012</v>
      </c>
      <c r="M14" s="2554">
        <f t="shared" si="0"/>
        <v>154.97657142857142</v>
      </c>
      <c r="N14" s="2532">
        <f>(K14*(1-(VLOOKUP(A14,'Cennik numeryczny'!$A$2:$N$1462,14,FALSE)))+L14)/I14</f>
        <v>154.97657142857142</v>
      </c>
      <c r="O14" s="1070" t="str">
        <f>VLOOKUP(A14,'Cennik numeryczny'!$A$2:$L$1857,10,FALSE)</f>
        <v>A</v>
      </c>
      <c r="P14" s="1070">
        <f>VLOOKUP($A14,'Cennik numeryczny'!$A$2:$M$1857,11,FALSE)</f>
        <v>4.2</v>
      </c>
      <c r="Q14" s="1459" t="s">
        <v>3825</v>
      </c>
      <c r="R14" s="992"/>
    </row>
    <row r="15" spans="1:18" ht="13">
      <c r="A15" s="2170">
        <v>6130323020</v>
      </c>
      <c r="B15" s="453"/>
      <c r="C15" s="873" t="s">
        <v>674</v>
      </c>
      <c r="D15" s="828"/>
      <c r="E15" s="732"/>
      <c r="F15" s="776">
        <v>111</v>
      </c>
      <c r="G15" s="777">
        <v>4.0999999999999996</v>
      </c>
      <c r="H15" s="776">
        <v>3</v>
      </c>
      <c r="I15" s="777">
        <v>12.3</v>
      </c>
      <c r="J15" s="776">
        <v>811.8</v>
      </c>
      <c r="K15" s="2553">
        <v>771.13079999999991</v>
      </c>
      <c r="L15" s="2553">
        <f>'Dopłaty stopowe'!$R$3*I15</f>
        <v>237.67290000000003</v>
      </c>
      <c r="M15" s="2554">
        <f t="shared" si="0"/>
        <v>82.01656097560975</v>
      </c>
      <c r="N15" s="2532">
        <f>(K15*(1-(VLOOKUP(A15,'Cennik numeryczny'!$A$2:$N$1462,14,FALSE)))+L15)/I15</f>
        <v>82.01656097560975</v>
      </c>
      <c r="O15" s="1070" t="str">
        <f>VLOOKUP(A15,'Cennik numeryczny'!$A$2:$L$1857,10,FALSE)</f>
        <v>A</v>
      </c>
      <c r="P15" s="1070">
        <f>VLOOKUP($A15,'Cennik numeryczny'!$A$2:$M$1857,11,FALSE)</f>
        <v>12.3</v>
      </c>
      <c r="Q15" s="1459" t="s">
        <v>3825</v>
      </c>
      <c r="R15" s="992"/>
    </row>
    <row r="16" spans="1:18" ht="13">
      <c r="A16" s="876" t="s">
        <v>1188</v>
      </c>
      <c r="B16" s="453"/>
      <c r="C16" s="873" t="s">
        <v>638</v>
      </c>
      <c r="D16" s="828"/>
      <c r="E16" s="732"/>
      <c r="F16" s="776">
        <v>47</v>
      </c>
      <c r="G16" s="777">
        <v>1.7</v>
      </c>
      <c r="H16" s="776">
        <v>3</v>
      </c>
      <c r="I16" s="777">
        <v>5.0999999999999996</v>
      </c>
      <c r="J16" s="776">
        <v>632.4</v>
      </c>
      <c r="K16" s="2553">
        <v>609.86969999999997</v>
      </c>
      <c r="L16" s="2553">
        <f>'Dopłaty stopowe'!$R$3*I16</f>
        <v>98.547299999999993</v>
      </c>
      <c r="M16" s="2554">
        <f t="shared" si="0"/>
        <v>138.90529411764706</v>
      </c>
      <c r="N16" s="2532">
        <f>(K16*(1-(VLOOKUP(A16,'Cennik numeryczny'!$A$2:$N$1462,14,FALSE)))+L16)/I16</f>
        <v>138.90529411764706</v>
      </c>
      <c r="O16" s="1070" t="str">
        <f>VLOOKUP(A16,'Cennik numeryczny'!$A$2:$L$1857,10,FALSE)</f>
        <v>A</v>
      </c>
      <c r="P16" s="1070">
        <f>VLOOKUP($A16,'Cennik numeryczny'!$A$2:$M$1857,11,FALSE)</f>
        <v>5.0999999999999996</v>
      </c>
      <c r="Q16" s="1459" t="s">
        <v>3825</v>
      </c>
      <c r="R16" s="992"/>
    </row>
    <row r="17" spans="1:18" ht="13">
      <c r="A17" s="2170">
        <v>6130403020</v>
      </c>
      <c r="B17" s="453"/>
      <c r="C17" s="873" t="s">
        <v>678</v>
      </c>
      <c r="D17" s="828"/>
      <c r="E17" s="732"/>
      <c r="F17" s="776">
        <v>76</v>
      </c>
      <c r="G17" s="777">
        <v>4.0999999999999996</v>
      </c>
      <c r="H17" s="776">
        <v>3</v>
      </c>
      <c r="I17" s="777">
        <v>12.3</v>
      </c>
      <c r="J17" s="776">
        <v>811.8</v>
      </c>
      <c r="K17" s="2553">
        <v>829.44180000000006</v>
      </c>
      <c r="L17" s="2553">
        <f>'Dopłaty stopowe'!$R$3*I17</f>
        <v>237.67290000000003</v>
      </c>
      <c r="M17" s="2554">
        <f t="shared" si="0"/>
        <v>86.757292682926831</v>
      </c>
      <c r="N17" s="2532">
        <f>(K17*(1-(VLOOKUP(A17,'Cennik numeryczny'!$A$2:$N$1462,14,FALSE)))+L17)/I17</f>
        <v>86.757292682926831</v>
      </c>
      <c r="O17" s="1070" t="str">
        <f>VLOOKUP(A17,'Cennik numeryczny'!$A$2:$L$1857,10,FALSE)</f>
        <v>A</v>
      </c>
      <c r="P17" s="1070">
        <f>VLOOKUP($A17,'Cennik numeryczny'!$A$2:$M$1857,11,FALSE)</f>
        <v>12.3</v>
      </c>
      <c r="Q17" s="1459" t="s">
        <v>3825</v>
      </c>
      <c r="R17" s="992"/>
    </row>
    <row r="18" spans="1:18" ht="13">
      <c r="A18" s="876" t="s">
        <v>647</v>
      </c>
      <c r="B18" s="453"/>
      <c r="C18" s="873" t="s">
        <v>639</v>
      </c>
      <c r="D18" s="828"/>
      <c r="E18" s="732"/>
      <c r="F18" s="1461">
        <v>31</v>
      </c>
      <c r="G18" s="777">
        <v>1.7</v>
      </c>
      <c r="H18" s="776">
        <v>6</v>
      </c>
      <c r="I18" s="777">
        <v>10.199999999999999</v>
      </c>
      <c r="J18" s="776">
        <v>683.4</v>
      </c>
      <c r="K18" s="2553">
        <v>1190.97</v>
      </c>
      <c r="L18" s="2553">
        <f>'Dopłaty stopowe'!$R$3*I18</f>
        <v>197.09459999999999</v>
      </c>
      <c r="M18" s="2554">
        <f t="shared" si="0"/>
        <v>136.08476470588235</v>
      </c>
      <c r="N18" s="2532">
        <f>(K18*(1-(VLOOKUP(A18,'Cennik numeryczny'!$A$2:$N$1462,14,FALSE)))+L18)/I18</f>
        <v>136.08476470588235</v>
      </c>
      <c r="O18" s="1070" t="str">
        <f>VLOOKUP(A18,'Cennik numeryczny'!$A$2:$L$1857,10,FALSE)</f>
        <v>A</v>
      </c>
      <c r="P18" s="1070">
        <f>VLOOKUP($A18,'Cennik numeryczny'!$A$2:$M$1857,11,FALSE)</f>
        <v>10.199999999999999</v>
      </c>
      <c r="Q18" s="1459" t="s">
        <v>3825</v>
      </c>
      <c r="R18" s="992"/>
    </row>
    <row r="19" spans="1:18" ht="13.5" thickBot="1">
      <c r="A19" s="2171" t="s">
        <v>648</v>
      </c>
      <c r="B19" s="453"/>
      <c r="C19" s="1462" t="s">
        <v>640</v>
      </c>
      <c r="D19" s="828"/>
      <c r="E19" s="732"/>
      <c r="F19" s="1463">
        <v>20</v>
      </c>
      <c r="G19" s="1464">
        <v>1.7</v>
      </c>
      <c r="H19" s="1463">
        <v>6</v>
      </c>
      <c r="I19" s="1464">
        <v>10.199999999999999</v>
      </c>
      <c r="J19" s="1463">
        <v>683.4</v>
      </c>
      <c r="K19" s="2555">
        <v>1229.3226</v>
      </c>
      <c r="L19" s="2555">
        <f>'Dopłaty stopowe'!$R$3*I19</f>
        <v>197.09459999999999</v>
      </c>
      <c r="M19" s="2556">
        <f t="shared" si="0"/>
        <v>139.84482352941177</v>
      </c>
      <c r="N19" s="2534">
        <f>(K19*(1-(VLOOKUP(A19,'Cennik numeryczny'!$A$2:$N$1462,14,FALSE)))+L19)/I19</f>
        <v>139.84482352941177</v>
      </c>
      <c r="O19" s="1072" t="str">
        <f>VLOOKUP(A19,'Cennik numeryczny'!$A$2:$L$1857,10,FALSE)</f>
        <v>A</v>
      </c>
      <c r="P19" s="1072">
        <f>VLOOKUP($A19,'Cennik numeryczny'!$A$2:$M$1857,11,FALSE)</f>
        <v>10.199999999999999</v>
      </c>
      <c r="Q19" s="1457" t="s">
        <v>3825</v>
      </c>
      <c r="R19" s="992"/>
    </row>
    <row r="20" spans="1:18" ht="13.5" thickTop="1">
      <c r="A20" s="2172" t="s">
        <v>1189</v>
      </c>
      <c r="B20" s="452" t="s">
        <v>442</v>
      </c>
      <c r="C20" s="871" t="s">
        <v>428</v>
      </c>
      <c r="D20" s="771" t="s">
        <v>31</v>
      </c>
      <c r="E20" s="875" t="s">
        <v>459</v>
      </c>
      <c r="F20" s="773">
        <v>41</v>
      </c>
      <c r="G20" s="774">
        <v>0.7</v>
      </c>
      <c r="H20" s="773">
        <v>6</v>
      </c>
      <c r="I20" s="774">
        <v>4.2</v>
      </c>
      <c r="J20" s="773">
        <v>600.6</v>
      </c>
      <c r="K20" s="2551">
        <v>376.12080000000003</v>
      </c>
      <c r="L20" s="2551">
        <f>'Dopłaty stopowe'!$R$3*I20</f>
        <v>81.156600000000012</v>
      </c>
      <c r="M20" s="2552">
        <f t="shared" si="0"/>
        <v>108.87557142857143</v>
      </c>
      <c r="N20" s="2533">
        <f>(K20*(1-(VLOOKUP(A20,'Cennik numeryczny'!$A$2:$N$1462,14,FALSE)))+L20)/I20</f>
        <v>108.87557142857143</v>
      </c>
      <c r="O20" s="1406" t="str">
        <f>VLOOKUP(A20,'Cennik numeryczny'!$A$2:$L$1857,10,FALSE)</f>
        <v>A</v>
      </c>
      <c r="P20" s="1406">
        <f>VLOOKUP($A20,'Cennik numeryczny'!$A$2:$M$1857,11,FALSE)</f>
        <v>4.2</v>
      </c>
      <c r="Q20" s="1458" t="s">
        <v>3825</v>
      </c>
      <c r="R20" s="992"/>
    </row>
    <row r="21" spans="1:18" ht="13">
      <c r="A21" s="876" t="s">
        <v>1190</v>
      </c>
      <c r="B21" s="453"/>
      <c r="C21" s="873" t="s">
        <v>638</v>
      </c>
      <c r="D21" s="828"/>
      <c r="E21" s="732"/>
      <c r="F21" s="776">
        <v>52</v>
      </c>
      <c r="G21" s="777">
        <v>1.7</v>
      </c>
      <c r="H21" s="776">
        <v>3</v>
      </c>
      <c r="I21" s="777">
        <v>5.0999999999999996</v>
      </c>
      <c r="J21" s="776">
        <v>632.4</v>
      </c>
      <c r="K21" s="2553">
        <v>388.73340000000002</v>
      </c>
      <c r="L21" s="2553">
        <f>'Dopłaty stopowe'!$R$3*I21</f>
        <v>98.547299999999993</v>
      </c>
      <c r="M21" s="2554">
        <f t="shared" si="0"/>
        <v>95.54523529411766</v>
      </c>
      <c r="N21" s="2532">
        <f>(K21*(1-(VLOOKUP(A21,'Cennik numeryczny'!$A$2:$N$1462,14,FALSE)))+L21)/I21</f>
        <v>95.54523529411766</v>
      </c>
      <c r="O21" s="1406" t="str">
        <f>VLOOKUP(A21,'Cennik numeryczny'!$A$2:$L$1857,10,FALSE)</f>
        <v>A</v>
      </c>
      <c r="P21" s="1406">
        <f>VLOOKUP($A21,'Cennik numeryczny'!$A$2:$M$1857,11,FALSE)</f>
        <v>5.0999999999999996</v>
      </c>
      <c r="Q21" s="1458" t="s">
        <v>3825</v>
      </c>
      <c r="R21" s="992"/>
    </row>
    <row r="22" spans="1:18" ht="13.5" thickBot="1">
      <c r="A22" s="877" t="s">
        <v>649</v>
      </c>
      <c r="B22" s="458"/>
      <c r="C22" s="874" t="s">
        <v>639</v>
      </c>
      <c r="D22" s="833"/>
      <c r="E22" s="733"/>
      <c r="F22" s="878">
        <v>34</v>
      </c>
      <c r="G22" s="879">
        <v>1.7</v>
      </c>
      <c r="H22" s="878">
        <v>6</v>
      </c>
      <c r="I22" s="879">
        <v>10.199999999999999</v>
      </c>
      <c r="J22" s="878">
        <v>683.4</v>
      </c>
      <c r="K22" s="2557">
        <v>807.60239999999999</v>
      </c>
      <c r="L22" s="2557">
        <f>'Dopłaty stopowe'!$R$3*I22</f>
        <v>197.09459999999999</v>
      </c>
      <c r="M22" s="2558">
        <f t="shared" si="0"/>
        <v>98.499705882352941</v>
      </c>
      <c r="N22" s="2534">
        <f>(K22*(1-(VLOOKUP(A22,'Cennik numeryczny'!$A$2:$N$1462,14,FALSE)))+L22)/I22</f>
        <v>98.499705882352941</v>
      </c>
      <c r="O22" s="1072" t="str">
        <f>VLOOKUP(A22,'Cennik numeryczny'!$A$2:$L$1857,10,FALSE)</f>
        <v>A</v>
      </c>
      <c r="P22" s="1072">
        <f>VLOOKUP($A22,'Cennik numeryczny'!$A$2:$M$1857,11,FALSE)</f>
        <v>10.199999999999999</v>
      </c>
      <c r="Q22" s="1457" t="s">
        <v>3825</v>
      </c>
      <c r="R22" s="992"/>
    </row>
    <row r="23" spans="1:18" s="1281" customFormat="1" ht="13.5" thickTop="1">
      <c r="A23" s="2173" t="s">
        <v>4035</v>
      </c>
      <c r="B23" s="1465" t="s">
        <v>442</v>
      </c>
      <c r="C23" s="1466" t="s">
        <v>428</v>
      </c>
      <c r="D23" s="1467" t="s">
        <v>31</v>
      </c>
      <c r="E23" s="1468" t="s">
        <v>459</v>
      </c>
      <c r="F23" s="1469">
        <v>41</v>
      </c>
      <c r="G23" s="1470">
        <v>0.7</v>
      </c>
      <c r="H23" s="1469">
        <v>6</v>
      </c>
      <c r="I23" s="1470">
        <v>4.2</v>
      </c>
      <c r="J23" s="1469">
        <v>600.6</v>
      </c>
      <c r="K23" s="2559">
        <v>378.89280000000002</v>
      </c>
      <c r="L23" s="2559">
        <f>'Dopłaty stopowe'!$R$3*I23</f>
        <v>81.156600000000012</v>
      </c>
      <c r="M23" s="2560">
        <f t="shared" si="0"/>
        <v>109.53557142857143</v>
      </c>
      <c r="N23" s="2561">
        <f>(K23*(1-(VLOOKUP(A23,'Cennik numeryczny'!$A$2:$N$1462,14,FALSE)))+L23)/I23</f>
        <v>109.53557142857143</v>
      </c>
      <c r="O23" s="1471" t="str">
        <f>VLOOKUP(A23,'Cennik numeryczny'!$A$2:$L$1857,10,FALSE)</f>
        <v>C</v>
      </c>
      <c r="P23" s="1471">
        <f>VLOOKUP($A23,'Cennik numeryczny'!$A$2:$M$1857,11,FALSE)</f>
        <v>1499.4</v>
      </c>
      <c r="Q23" s="1472" t="s">
        <v>3825</v>
      </c>
      <c r="R23" s="992"/>
    </row>
    <row r="24" spans="1:18" s="646" customFormat="1" ht="13">
      <c r="A24" s="872" t="s">
        <v>4036</v>
      </c>
      <c r="B24" s="453" t="s">
        <v>4034</v>
      </c>
      <c r="C24" s="873" t="s">
        <v>638</v>
      </c>
      <c r="D24" s="828"/>
      <c r="E24" s="732"/>
      <c r="F24" s="776">
        <v>52</v>
      </c>
      <c r="G24" s="777">
        <v>1.7</v>
      </c>
      <c r="H24" s="776">
        <v>3</v>
      </c>
      <c r="I24" s="777">
        <v>5.0999999999999996</v>
      </c>
      <c r="J24" s="776">
        <v>632.4</v>
      </c>
      <c r="K24" s="2553">
        <v>395.8218</v>
      </c>
      <c r="L24" s="2553">
        <f>'Dopłaty stopowe'!$R$3*I24</f>
        <v>98.547299999999993</v>
      </c>
      <c r="M24" s="2554">
        <f t="shared" si="0"/>
        <v>96.935117647058831</v>
      </c>
      <c r="N24" s="2532">
        <f>(K24*(1-(VLOOKUP(A24,'Cennik numeryczny'!$A$2:$N$1462,14,FALSE)))+L24)/I24</f>
        <v>96.935117647058831</v>
      </c>
      <c r="O24" s="1070" t="str">
        <f>VLOOKUP(A24,'Cennik numeryczny'!$A$2:$L$1857,10,FALSE)</f>
        <v>S</v>
      </c>
      <c r="P24" s="1070">
        <f>VLOOKUP($A24,'Cennik numeryczny'!$A$2:$M$1857,11,FALSE)</f>
        <v>5.0999999999999996</v>
      </c>
      <c r="Q24" s="1459" t="s">
        <v>3825</v>
      </c>
      <c r="R24" s="992"/>
    </row>
    <row r="25" spans="1:18" s="1281" customFormat="1" ht="13.5" thickBot="1">
      <c r="A25" s="1282" t="s">
        <v>4037</v>
      </c>
      <c r="B25" s="1283"/>
      <c r="C25" s="1473" t="s">
        <v>639</v>
      </c>
      <c r="D25" s="1474"/>
      <c r="E25" s="1475"/>
      <c r="F25" s="1476">
        <v>34</v>
      </c>
      <c r="G25" s="1477">
        <v>1.7</v>
      </c>
      <c r="H25" s="1476">
        <v>6</v>
      </c>
      <c r="I25" s="1477">
        <v>10.199999999999999</v>
      </c>
      <c r="J25" s="1476">
        <v>683.4</v>
      </c>
      <c r="K25" s="2562">
        <v>822.54150000000004</v>
      </c>
      <c r="L25" s="2562">
        <f>'Dopłaty stopowe'!$R$3*I25</f>
        <v>197.09459999999999</v>
      </c>
      <c r="M25" s="2563">
        <f t="shared" si="0"/>
        <v>99.964323529411772</v>
      </c>
      <c r="N25" s="2564">
        <f>(K25*(1-(VLOOKUP(A25,'Cennik numeryczny'!$A$2:$N$1462,14,FALSE)))+L25)/I25</f>
        <v>99.964323529411772</v>
      </c>
      <c r="O25" s="1478" t="str">
        <f>VLOOKUP(A25,'Cennik numeryczny'!$A$2:$L$1857,10,FALSE)</f>
        <v>C</v>
      </c>
      <c r="P25" s="1479">
        <f>VLOOKUP($A25,'Cennik numeryczny'!$A$2:$M$1857,11,FALSE)</f>
        <v>397.79999999999995</v>
      </c>
      <c r="Q25" s="1480" t="s">
        <v>3825</v>
      </c>
      <c r="R25" s="992"/>
    </row>
    <row r="26" spans="1:18" s="646" customFormat="1" ht="13.5" thickTop="1">
      <c r="A26" s="870" t="s">
        <v>4129</v>
      </c>
      <c r="B26" s="452" t="s">
        <v>4128</v>
      </c>
      <c r="C26" s="871" t="s">
        <v>428</v>
      </c>
      <c r="D26" s="828" t="s">
        <v>4132</v>
      </c>
      <c r="E26" s="732" t="s">
        <v>4133</v>
      </c>
      <c r="F26" s="773">
        <v>36</v>
      </c>
      <c r="G26" s="774">
        <v>0.7</v>
      </c>
      <c r="H26" s="773">
        <v>6</v>
      </c>
      <c r="I26" s="774">
        <v>4.2</v>
      </c>
      <c r="J26" s="773">
        <v>600.6</v>
      </c>
      <c r="K26" s="2551">
        <v>382.56569999999999</v>
      </c>
      <c r="L26" s="2551">
        <f>'Dopłaty stopowe'!$R$3*I26</f>
        <v>81.156600000000012</v>
      </c>
      <c r="M26" s="2552">
        <f>(K26+L26)/I26</f>
        <v>110.41007142857143</v>
      </c>
      <c r="N26" s="2531">
        <f>(K26*(1-(VLOOKUP(A26,'Cennik numeryczny'!$A$2:$N$1462,14,FALSE)))+L26)/I26</f>
        <v>110.41007142857143</v>
      </c>
      <c r="O26" s="1065" t="str">
        <f>VLOOKUP(A26,'Cennik numeryczny'!$A$2:$L$1857,10,FALSE)</f>
        <v>C</v>
      </c>
      <c r="P26" s="1065">
        <f>VLOOKUP($A26,'Cennik numeryczny'!$A$2:$M$1857,11,FALSE)</f>
        <v>285.60000000000002</v>
      </c>
      <c r="Q26" s="1456" t="s">
        <v>3825</v>
      </c>
      <c r="R26" s="992"/>
    </row>
    <row r="27" spans="1:18" s="646" customFormat="1" ht="13">
      <c r="A27" s="872" t="s">
        <v>4130</v>
      </c>
      <c r="B27" s="453"/>
      <c r="C27" s="873" t="s">
        <v>638</v>
      </c>
      <c r="D27" s="828"/>
      <c r="E27" s="732"/>
      <c r="F27" s="776">
        <v>48</v>
      </c>
      <c r="G27" s="777">
        <v>1.7</v>
      </c>
      <c r="H27" s="776">
        <v>3</v>
      </c>
      <c r="I27" s="777">
        <v>5.0999999999999996</v>
      </c>
      <c r="J27" s="776">
        <v>632.4</v>
      </c>
      <c r="K27" s="2553">
        <v>434.79809999999998</v>
      </c>
      <c r="L27" s="2553">
        <f>'Dopłaty stopowe'!$R$3*I27</f>
        <v>98.547299999999993</v>
      </c>
      <c r="M27" s="2554">
        <f>(K27+L27)/I27</f>
        <v>104.5775294117647</v>
      </c>
      <c r="N27" s="2532">
        <f>(K27*(1-(VLOOKUP(A27,'Cennik numeryczny'!$A$2:$N$1462,14,FALSE)))+L27)/I27</f>
        <v>104.5775294117647</v>
      </c>
      <c r="O27" s="1070" t="str">
        <f>VLOOKUP(A27,'Cennik numeryczny'!$A$2:$L$1857,10,FALSE)</f>
        <v>C</v>
      </c>
      <c r="P27" s="1070">
        <f>VLOOKUP($A27,'Cennik numeryczny'!$A$2:$M$1857,11,FALSE)</f>
        <v>479.4</v>
      </c>
      <c r="Q27" s="1459" t="s">
        <v>3825</v>
      </c>
      <c r="R27" s="992"/>
    </row>
    <row r="28" spans="1:18" s="646" customFormat="1" ht="13.5" thickBot="1">
      <c r="A28" s="886" t="s">
        <v>4131</v>
      </c>
      <c r="B28" s="458"/>
      <c r="C28" s="874" t="s">
        <v>639</v>
      </c>
      <c r="D28" s="833"/>
      <c r="E28" s="733"/>
      <c r="F28" s="781">
        <v>33</v>
      </c>
      <c r="G28" s="782">
        <v>1.7</v>
      </c>
      <c r="H28" s="781">
        <v>6</v>
      </c>
      <c r="I28" s="782">
        <v>10.199999999999999</v>
      </c>
      <c r="J28" s="781">
        <v>683.4</v>
      </c>
      <c r="K28" s="2548">
        <v>707.08770000000004</v>
      </c>
      <c r="L28" s="2548">
        <f>'Dopłaty stopowe'!$R$3*I28</f>
        <v>197.09459999999999</v>
      </c>
      <c r="M28" s="2550">
        <f>(K28+L28)/I28</f>
        <v>88.645323529411783</v>
      </c>
      <c r="N28" s="2534">
        <f>(K28*(1-(VLOOKUP(A28,'Cennik numeryczny'!$A$2:$N$1462,14,FALSE)))+L28)/I28</f>
        <v>88.645323529411783</v>
      </c>
      <c r="O28" s="1072" t="str">
        <f>VLOOKUP(A28,'Cennik numeryczny'!$A$2:$L$1857,10,FALSE)</f>
        <v>C</v>
      </c>
      <c r="P28" s="1072">
        <f>VLOOKUP($A28,'Cennik numeryczny'!$A$2:$M$1857,11,FALSE)</f>
        <v>357</v>
      </c>
      <c r="Q28" s="1457" t="s">
        <v>3825</v>
      </c>
      <c r="R28" s="992"/>
    </row>
    <row r="29" spans="1:18" ht="13.5" thickTop="1">
      <c r="A29" s="880" t="s">
        <v>1225</v>
      </c>
      <c r="B29" s="452" t="s">
        <v>443</v>
      </c>
      <c r="C29" s="881" t="s">
        <v>428</v>
      </c>
      <c r="D29" s="828"/>
      <c r="E29" s="732"/>
      <c r="F29" s="882">
        <v>39</v>
      </c>
      <c r="G29" s="883">
        <v>0.7</v>
      </c>
      <c r="H29" s="882">
        <v>6</v>
      </c>
      <c r="I29" s="883">
        <v>4.2</v>
      </c>
      <c r="J29" s="882">
        <v>600.6</v>
      </c>
      <c r="K29" s="2546">
        <v>391.74299999999999</v>
      </c>
      <c r="L29" s="2546">
        <f>'Dopłaty stopowe'!$R$4*I29</f>
        <v>81.389279999999999</v>
      </c>
      <c r="M29" s="2547">
        <f t="shared" si="0"/>
        <v>112.65054285714285</v>
      </c>
      <c r="N29" s="2533">
        <f>(K29*(1-(VLOOKUP(A29,'Cennik numeryczny'!$A$2:$N$1462,14,FALSE)))+L29)/I29</f>
        <v>112.65054285714285</v>
      </c>
      <c r="O29" s="1406" t="str">
        <f>VLOOKUP(A29,'Cennik numeryczny'!$A$2:$L$1857,10,FALSE)</f>
        <v>A</v>
      </c>
      <c r="P29" s="1406">
        <f>VLOOKUP($A29,'Cennik numeryczny'!$A$2:$M$1857,11,FALSE)</f>
        <v>4.2</v>
      </c>
      <c r="Q29" s="1458" t="s">
        <v>3825</v>
      </c>
      <c r="R29" s="992"/>
    </row>
    <row r="30" spans="1:18" ht="13">
      <c r="A30" s="876" t="s">
        <v>1250</v>
      </c>
      <c r="B30" s="453"/>
      <c r="C30" s="873" t="s">
        <v>638</v>
      </c>
      <c r="D30" s="828"/>
      <c r="E30" s="732"/>
      <c r="F30" s="776">
        <v>57</v>
      </c>
      <c r="G30" s="777">
        <v>2</v>
      </c>
      <c r="H30" s="776">
        <v>3</v>
      </c>
      <c r="I30" s="777">
        <v>6</v>
      </c>
      <c r="J30" s="776">
        <v>744</v>
      </c>
      <c r="K30" s="2553">
        <v>427.21469999999999</v>
      </c>
      <c r="L30" s="2553">
        <f>'Dopłaty stopowe'!$R$4*I30</f>
        <v>116.2704</v>
      </c>
      <c r="M30" s="2554">
        <f t="shared" si="0"/>
        <v>90.580849999999998</v>
      </c>
      <c r="N30" s="2532">
        <f>(K30*(1-(VLOOKUP(A30,'Cennik numeryczny'!$A$2:$N$1462,14,FALSE)))+L30)/I30</f>
        <v>90.580849999999998</v>
      </c>
      <c r="O30" s="1070" t="str">
        <f>VLOOKUP(A30,'Cennik numeryczny'!$A$2:$L$1857,10,FALSE)</f>
        <v>A</v>
      </c>
      <c r="P30" s="1070">
        <f>VLOOKUP($A30,'Cennik numeryczny'!$A$2:$M$1857,11,FALSE)</f>
        <v>6</v>
      </c>
      <c r="Q30" s="1459" t="s">
        <v>3825</v>
      </c>
      <c r="R30" s="992"/>
    </row>
    <row r="31" spans="1:18" ht="13.5" thickBot="1">
      <c r="A31" s="877" t="s">
        <v>655</v>
      </c>
      <c r="B31" s="458"/>
      <c r="C31" s="874" t="s">
        <v>639</v>
      </c>
      <c r="D31" s="833"/>
      <c r="E31" s="733"/>
      <c r="F31" s="878">
        <v>38</v>
      </c>
      <c r="G31" s="879">
        <v>2</v>
      </c>
      <c r="H31" s="878">
        <v>6</v>
      </c>
      <c r="I31" s="879">
        <v>12</v>
      </c>
      <c r="J31" s="878">
        <v>804</v>
      </c>
      <c r="K31" s="2557">
        <v>940.85640000000001</v>
      </c>
      <c r="L31" s="2557">
        <f>'Dopłaty stopowe'!$R$4*I31</f>
        <v>232.54079999999999</v>
      </c>
      <c r="M31" s="2558">
        <f t="shared" ref="M31:M61" si="1">(K31+L31)/I31</f>
        <v>97.78309999999999</v>
      </c>
      <c r="N31" s="2534">
        <f>(K31*(1-(VLOOKUP(A31,'Cennik numeryczny'!$A$2:$N$1462,14,FALSE)))+L31)/I31</f>
        <v>97.78309999999999</v>
      </c>
      <c r="O31" s="1072" t="str">
        <f>VLOOKUP(A31,'Cennik numeryczny'!$A$2:$L$1857,10,FALSE)</f>
        <v>S</v>
      </c>
      <c r="P31" s="1072">
        <f>VLOOKUP($A31,'Cennik numeryczny'!$A$2:$M$1857,11,FALSE)</f>
        <v>12</v>
      </c>
      <c r="Q31" s="1457" t="s">
        <v>3825</v>
      </c>
      <c r="R31" s="992"/>
    </row>
    <row r="32" spans="1:18" ht="13.5" thickTop="1">
      <c r="A32" s="880" t="s">
        <v>1226</v>
      </c>
      <c r="B32" s="453" t="s">
        <v>444</v>
      </c>
      <c r="C32" s="881" t="s">
        <v>428</v>
      </c>
      <c r="D32" s="828" t="s">
        <v>601</v>
      </c>
      <c r="E32" s="732" t="s">
        <v>460</v>
      </c>
      <c r="F32" s="882">
        <v>43</v>
      </c>
      <c r="G32" s="883">
        <v>0.7</v>
      </c>
      <c r="H32" s="882">
        <v>6</v>
      </c>
      <c r="I32" s="883">
        <v>4.2</v>
      </c>
      <c r="J32" s="882">
        <v>600.6</v>
      </c>
      <c r="K32" s="2546">
        <v>420.00749999999999</v>
      </c>
      <c r="L32" s="2546">
        <f>'Dopłaty stopowe'!$R$4*I32</f>
        <v>81.389279999999999</v>
      </c>
      <c r="M32" s="2547">
        <f t="shared" si="1"/>
        <v>119.3801857142857</v>
      </c>
      <c r="N32" s="2533">
        <f>(K32*(1-(VLOOKUP(A32,'Cennik numeryczny'!$A$2:$N$1462,14,FALSE)))+L32)/I32</f>
        <v>119.3801857142857</v>
      </c>
      <c r="O32" s="1406" t="str">
        <f>VLOOKUP(A32,'Cennik numeryczny'!$A$2:$L$1857,10,FALSE)</f>
        <v>A</v>
      </c>
      <c r="P32" s="1406">
        <f>VLOOKUP($A32,'Cennik numeryczny'!$A$2:$M$1857,11,FALSE)</f>
        <v>4.2</v>
      </c>
      <c r="Q32" s="1458" t="s">
        <v>3825</v>
      </c>
      <c r="R32" s="992"/>
    </row>
    <row r="33" spans="1:18" ht="13">
      <c r="A33" s="876" t="s">
        <v>1191</v>
      </c>
      <c r="B33" s="453"/>
      <c r="C33" s="873" t="s">
        <v>638</v>
      </c>
      <c r="D33" s="828"/>
      <c r="E33" s="732"/>
      <c r="F33" s="776">
        <v>53</v>
      </c>
      <c r="G33" s="777">
        <v>1.7</v>
      </c>
      <c r="H33" s="776">
        <v>3</v>
      </c>
      <c r="I33" s="777">
        <v>5.0999999999999996</v>
      </c>
      <c r="J33" s="776">
        <v>632.4</v>
      </c>
      <c r="K33" s="2553">
        <v>381.08069999999998</v>
      </c>
      <c r="L33" s="2553">
        <f>'Dopłaty stopowe'!$R$4*I33</f>
        <v>98.82983999999999</v>
      </c>
      <c r="M33" s="2554">
        <f t="shared" si="1"/>
        <v>94.100105882352935</v>
      </c>
      <c r="N33" s="2532">
        <f>(K33*(1-(VLOOKUP(A33,'Cennik numeryczny'!$A$2:$N$1462,14,FALSE)))+L33)/I33</f>
        <v>94.100105882352935</v>
      </c>
      <c r="O33" s="1070" t="str">
        <f>VLOOKUP(A33,'Cennik numeryczny'!$A$2:$L$1857,10,FALSE)</f>
        <v>A</v>
      </c>
      <c r="P33" s="1070">
        <f>VLOOKUP($A33,'Cennik numeryczny'!$A$2:$M$1857,11,FALSE)</f>
        <v>5.0999999999999996</v>
      </c>
      <c r="Q33" s="1459" t="s">
        <v>3825</v>
      </c>
      <c r="R33" s="992"/>
    </row>
    <row r="34" spans="1:18" ht="13.5" thickBot="1">
      <c r="A34" s="884" t="s">
        <v>657</v>
      </c>
      <c r="B34" s="458"/>
      <c r="C34" s="885" t="s">
        <v>639</v>
      </c>
      <c r="D34" s="833"/>
      <c r="E34" s="833"/>
      <c r="F34" s="878">
        <v>35</v>
      </c>
      <c r="G34" s="879">
        <v>1.7</v>
      </c>
      <c r="H34" s="878">
        <v>6</v>
      </c>
      <c r="I34" s="879">
        <v>10.199999999999999</v>
      </c>
      <c r="J34" s="878">
        <v>683.4</v>
      </c>
      <c r="K34" s="2557">
        <v>894.42540000000008</v>
      </c>
      <c r="L34" s="2557">
        <f>'Dopłaty stopowe'!$R$4*I34</f>
        <v>197.65967999999998</v>
      </c>
      <c r="M34" s="2558">
        <f>(K34+L34)/I34</f>
        <v>107.06716470588236</v>
      </c>
      <c r="N34" s="2534">
        <f>(K34*(1-(VLOOKUP(A34,'Cennik numeryczny'!$A$2:$N$1462,14,FALSE)))+L34)/I34</f>
        <v>107.06716470588236</v>
      </c>
      <c r="O34" s="1072" t="str">
        <f>VLOOKUP(A34,'Cennik numeryczny'!$A$2:$L$1857,10,FALSE)</f>
        <v>S</v>
      </c>
      <c r="P34" s="1072">
        <f>VLOOKUP($A34,'Cennik numeryczny'!$A$2:$M$1857,11,FALSE)</f>
        <v>10.199999999999999</v>
      </c>
      <c r="Q34" s="1457" t="s">
        <v>3825</v>
      </c>
      <c r="R34" s="992"/>
    </row>
    <row r="35" spans="1:18" ht="13.5" thickTop="1">
      <c r="A35" s="2174" t="s">
        <v>1227</v>
      </c>
      <c r="B35" s="453" t="s">
        <v>445</v>
      </c>
      <c r="C35" s="732" t="s">
        <v>428</v>
      </c>
      <c r="D35" s="731" t="s">
        <v>32</v>
      </c>
      <c r="E35" s="730" t="s">
        <v>461</v>
      </c>
      <c r="F35" s="1481">
        <v>42</v>
      </c>
      <c r="G35" s="883">
        <v>0.7</v>
      </c>
      <c r="H35" s="1481">
        <v>6</v>
      </c>
      <c r="I35" s="1482">
        <v>4.2</v>
      </c>
      <c r="J35" s="1481">
        <v>600.6</v>
      </c>
      <c r="K35" s="2565">
        <v>388.4067</v>
      </c>
      <c r="L35" s="2565">
        <f>'Dopłaty stopowe'!$R$5*I35</f>
        <v>123.20028000000001</v>
      </c>
      <c r="M35" s="2566">
        <f t="shared" si="1"/>
        <v>121.81118571428571</v>
      </c>
      <c r="N35" s="2533">
        <f>(K35*(1-(VLOOKUP(A35,'Cennik numeryczny'!$A$2:$N$1462,14,FALSE)))+L35)/I35</f>
        <v>121.81118571428571</v>
      </c>
      <c r="O35" s="1406" t="str">
        <f>VLOOKUP(A35,'Cennik numeryczny'!$A$2:$L$1857,10,FALSE)</f>
        <v>A</v>
      </c>
      <c r="P35" s="1406">
        <f>VLOOKUP($A35,'Cennik numeryczny'!$A$2:$M$1857,11,FALSE)</f>
        <v>4.2</v>
      </c>
      <c r="Q35" s="1458" t="s">
        <v>3825</v>
      </c>
      <c r="R35" s="992"/>
    </row>
    <row r="36" spans="1:18" ht="13.5" thickBot="1">
      <c r="A36" s="877" t="s">
        <v>1251</v>
      </c>
      <c r="B36" s="458"/>
      <c r="C36" s="874" t="s">
        <v>638</v>
      </c>
      <c r="D36" s="833"/>
      <c r="E36" s="733"/>
      <c r="F36" s="878">
        <v>51</v>
      </c>
      <c r="G36" s="879">
        <v>1.7</v>
      </c>
      <c r="H36" s="878">
        <v>3</v>
      </c>
      <c r="I36" s="879">
        <v>5.0999999999999996</v>
      </c>
      <c r="J36" s="878">
        <v>632.4</v>
      </c>
      <c r="K36" s="2557">
        <v>395.07929999999999</v>
      </c>
      <c r="L36" s="2557">
        <f>'Dopłaty stopowe'!$R$5*I36</f>
        <v>149.60033999999999</v>
      </c>
      <c r="M36" s="2558">
        <f t="shared" si="1"/>
        <v>106.79992941176471</v>
      </c>
      <c r="N36" s="2534">
        <f>(K36*(1-(VLOOKUP(A36,'Cennik numeryczny'!$A$2:$N$1462,14,FALSE)))+L36)/I36</f>
        <v>106.79992941176471</v>
      </c>
      <c r="O36" s="1072" t="str">
        <f>VLOOKUP(A36,'Cennik numeryczny'!$A$2:$L$1857,10,FALSE)</f>
        <v>A</v>
      </c>
      <c r="P36" s="1072">
        <f>VLOOKUP($A36,'Cennik numeryczny'!$A$2:$M$1857,11,FALSE)</f>
        <v>5.0999999999999996</v>
      </c>
      <c r="Q36" s="1457" t="s">
        <v>3825</v>
      </c>
      <c r="R36" s="992"/>
    </row>
    <row r="37" spans="1:18" ht="13.5" thickTop="1">
      <c r="A37" s="2169">
        <v>6330162030</v>
      </c>
      <c r="B37" s="453" t="s">
        <v>446</v>
      </c>
      <c r="C37" s="881" t="s">
        <v>528</v>
      </c>
      <c r="D37" s="731" t="s">
        <v>33</v>
      </c>
      <c r="E37" s="730" t="s">
        <v>462</v>
      </c>
      <c r="F37" s="882">
        <v>220</v>
      </c>
      <c r="G37" s="883">
        <v>1.6</v>
      </c>
      <c r="H37" s="882">
        <v>6</v>
      </c>
      <c r="I37" s="883">
        <v>9.6</v>
      </c>
      <c r="J37" s="882">
        <v>739.2</v>
      </c>
      <c r="K37" s="2546">
        <v>1730.8962000000001</v>
      </c>
      <c r="L37" s="2546">
        <f>'Dopłaty stopowe'!$R$5*I37</f>
        <v>281.60064</v>
      </c>
      <c r="M37" s="2547">
        <f t="shared" si="1"/>
        <v>209.63508750000003</v>
      </c>
      <c r="N37" s="2533">
        <f>(K37*(1-(VLOOKUP(A37,'Cennik numeryczny'!$A$2:$N$1462,14,FALSE)))+L37)/I37</f>
        <v>209.63508750000003</v>
      </c>
      <c r="O37" s="1406" t="str">
        <f>VLOOKUP(A37,'Cennik numeryczny'!$A$2:$L$1857,10,FALSE)</f>
        <v>A</v>
      </c>
      <c r="P37" s="1406">
        <f>VLOOKUP($A37,'Cennik numeryczny'!$A$2:$M$1857,11,FALSE)</f>
        <v>9.6</v>
      </c>
      <c r="Q37" s="1458" t="s">
        <v>3825</v>
      </c>
      <c r="R37" s="992"/>
    </row>
    <row r="38" spans="1:18" ht="13">
      <c r="A38" s="2170">
        <v>6330202030</v>
      </c>
      <c r="B38" s="453"/>
      <c r="C38" s="873" t="s">
        <v>529</v>
      </c>
      <c r="D38" s="828"/>
      <c r="E38" s="732"/>
      <c r="F38" s="776">
        <v>135</v>
      </c>
      <c r="G38" s="777">
        <v>1.6</v>
      </c>
      <c r="H38" s="776">
        <v>6</v>
      </c>
      <c r="I38" s="777">
        <v>9.6</v>
      </c>
      <c r="J38" s="776">
        <v>739.2</v>
      </c>
      <c r="K38" s="2553">
        <v>809.54280000000006</v>
      </c>
      <c r="L38" s="2553">
        <f>'Dopłaty stopowe'!$R$5*I38</f>
        <v>281.60064</v>
      </c>
      <c r="M38" s="2554">
        <f t="shared" si="1"/>
        <v>113.66077500000002</v>
      </c>
      <c r="N38" s="2532">
        <f>(K38*(1-(VLOOKUP(A38,'Cennik numeryczny'!$A$2:$N$1462,14,FALSE)))+L38)/I38</f>
        <v>113.66077500000002</v>
      </c>
      <c r="O38" s="1070" t="str">
        <f>VLOOKUP(A38,'Cennik numeryczny'!$A$2:$L$1857,10,FALSE)</f>
        <v>A</v>
      </c>
      <c r="P38" s="1070">
        <f>VLOOKUP($A38,'Cennik numeryczny'!$A$2:$M$1857,11,FALSE)</f>
        <v>9.6</v>
      </c>
      <c r="Q38" s="1459" t="s">
        <v>3825</v>
      </c>
      <c r="R38" s="992"/>
    </row>
    <row r="39" spans="1:18" ht="13">
      <c r="A39" s="876" t="s">
        <v>1192</v>
      </c>
      <c r="B39" s="453"/>
      <c r="C39" s="873" t="s">
        <v>531</v>
      </c>
      <c r="D39" s="828"/>
      <c r="E39" s="732"/>
      <c r="F39" s="776">
        <v>51</v>
      </c>
      <c r="G39" s="777">
        <v>0.6</v>
      </c>
      <c r="H39" s="776">
        <v>6</v>
      </c>
      <c r="I39" s="777">
        <v>3.6</v>
      </c>
      <c r="J39" s="776">
        <v>514.79999999999995</v>
      </c>
      <c r="K39" s="2553">
        <v>569.69550000000004</v>
      </c>
      <c r="L39" s="2553">
        <f>'Dopłaty stopowe'!$R$5*I39</f>
        <v>105.60024</v>
      </c>
      <c r="M39" s="2554">
        <f t="shared" si="1"/>
        <v>187.58215000000001</v>
      </c>
      <c r="N39" s="2532">
        <f>(K39*(1-(VLOOKUP(A39,'Cennik numeryczny'!$A$2:$N$1462,14,FALSE)))+L39)/I39</f>
        <v>187.58215000000001</v>
      </c>
      <c r="O39" s="1070" t="str">
        <f>VLOOKUP(A39,'Cennik numeryczny'!$A$2:$L$1857,10,FALSE)</f>
        <v>A</v>
      </c>
      <c r="P39" s="1070">
        <f>VLOOKUP($A39,'Cennik numeryczny'!$A$2:$M$1857,11,FALSE)</f>
        <v>3.6</v>
      </c>
      <c r="Q39" s="1459" t="s">
        <v>3825</v>
      </c>
      <c r="R39" s="992"/>
    </row>
    <row r="40" spans="1:18" ht="13">
      <c r="A40" s="2170">
        <v>6330252030</v>
      </c>
      <c r="B40" s="453"/>
      <c r="C40" s="873" t="s">
        <v>530</v>
      </c>
      <c r="D40" s="828"/>
      <c r="E40" s="732"/>
      <c r="F40" s="776">
        <v>89</v>
      </c>
      <c r="G40" s="777">
        <v>1.7</v>
      </c>
      <c r="H40" s="776">
        <v>6</v>
      </c>
      <c r="I40" s="777">
        <v>10.199999999999999</v>
      </c>
      <c r="J40" s="776">
        <v>785.4</v>
      </c>
      <c r="K40" s="2553">
        <v>760.65660000000003</v>
      </c>
      <c r="L40" s="2553">
        <f>'Dopłaty stopowe'!$R$5*I40</f>
        <v>299.20067999999998</v>
      </c>
      <c r="M40" s="2554">
        <f t="shared" si="1"/>
        <v>103.90757647058824</v>
      </c>
      <c r="N40" s="2532">
        <f>(K40*(1-(VLOOKUP(A40,'Cennik numeryczny'!$A$2:$N$1462,14,FALSE)))+L40)/I40</f>
        <v>103.90757647058824</v>
      </c>
      <c r="O40" s="1406" t="str">
        <f>VLOOKUP(A40,'Cennik numeryczny'!$A$2:$L$1857,10,FALSE)</f>
        <v>A</v>
      </c>
      <c r="P40" s="1406">
        <f>VLOOKUP($A40,'Cennik numeryczny'!$A$2:$M$1857,11,FALSE)</f>
        <v>10.199999999999999</v>
      </c>
      <c r="Q40" s="1458" t="s">
        <v>3825</v>
      </c>
      <c r="R40" s="992"/>
    </row>
    <row r="41" spans="1:18" ht="13">
      <c r="A41" s="876" t="s">
        <v>1194</v>
      </c>
      <c r="B41" s="453"/>
      <c r="C41" s="873" t="s">
        <v>532</v>
      </c>
      <c r="D41" s="828"/>
      <c r="E41" s="732"/>
      <c r="F41" s="776">
        <v>36</v>
      </c>
      <c r="G41" s="777">
        <v>0.7</v>
      </c>
      <c r="H41" s="776">
        <v>6</v>
      </c>
      <c r="I41" s="777">
        <v>4.2</v>
      </c>
      <c r="J41" s="776">
        <v>600.6</v>
      </c>
      <c r="K41" s="2553">
        <v>610.08749999999998</v>
      </c>
      <c r="L41" s="2553">
        <f>'Dopłaty stopowe'!$R$5*I41</f>
        <v>123.20028000000001</v>
      </c>
      <c r="M41" s="2554">
        <f t="shared" si="1"/>
        <v>174.59232857142857</v>
      </c>
      <c r="N41" s="2532">
        <f>(K41*(1-(VLOOKUP(A41,'Cennik numeryczny'!$A$2:$N$1462,14,FALSE)))+L41)/I41</f>
        <v>174.59232857142857</v>
      </c>
      <c r="O41" s="1070" t="str">
        <f>VLOOKUP(A41,'Cennik numeryczny'!$A$2:$L$1857,10,FALSE)</f>
        <v>A</v>
      </c>
      <c r="P41" s="1070">
        <f>VLOOKUP($A41,'Cennik numeryczny'!$A$2:$M$1857,11,FALSE)</f>
        <v>4.2</v>
      </c>
      <c r="Q41" s="1459" t="s">
        <v>3825</v>
      </c>
      <c r="R41" s="992"/>
    </row>
    <row r="42" spans="1:18" ht="13">
      <c r="A42" s="2170">
        <v>6330323020</v>
      </c>
      <c r="B42" s="453"/>
      <c r="C42" s="873" t="s">
        <v>674</v>
      </c>
      <c r="D42" s="828"/>
      <c r="E42" s="732"/>
      <c r="F42" s="776">
        <v>114</v>
      </c>
      <c r="G42" s="777">
        <v>4.0999999999999996</v>
      </c>
      <c r="H42" s="776">
        <v>3</v>
      </c>
      <c r="I42" s="777">
        <v>12.3</v>
      </c>
      <c r="J42" s="776">
        <v>811.8</v>
      </c>
      <c r="K42" s="2553">
        <v>808.17660000000001</v>
      </c>
      <c r="L42" s="2553">
        <f>'Dopłaty stopowe'!$R$5*I42</f>
        <v>360.80082000000004</v>
      </c>
      <c r="M42" s="2554">
        <f t="shared" si="1"/>
        <v>95.038814634146348</v>
      </c>
      <c r="N42" s="2532">
        <f>(K42*(1-(VLOOKUP(A42,'Cennik numeryczny'!$A$2:$N$1462,14,FALSE)))+L42)/I42</f>
        <v>95.038814634146348</v>
      </c>
      <c r="O42" s="1070" t="str">
        <f>VLOOKUP(A42,'Cennik numeryczny'!$A$2:$L$1857,10,FALSE)</f>
        <v>A</v>
      </c>
      <c r="P42" s="1070">
        <f>VLOOKUP($A42,'Cennik numeryczny'!$A$2:$M$1857,11,FALSE)</f>
        <v>12.3</v>
      </c>
      <c r="Q42" s="1459" t="s">
        <v>3825</v>
      </c>
      <c r="R42" s="992"/>
    </row>
    <row r="43" spans="1:18" ht="13">
      <c r="A43" s="876" t="s">
        <v>1193</v>
      </c>
      <c r="B43" s="453"/>
      <c r="C43" s="873" t="s">
        <v>533</v>
      </c>
      <c r="D43" s="828"/>
      <c r="E43" s="732"/>
      <c r="F43" s="776">
        <v>46</v>
      </c>
      <c r="G43" s="777">
        <v>1.7</v>
      </c>
      <c r="H43" s="776">
        <v>3</v>
      </c>
      <c r="I43" s="777">
        <v>5.0999999999999996</v>
      </c>
      <c r="J43" s="776">
        <v>632.4</v>
      </c>
      <c r="K43" s="2553">
        <v>666.7056</v>
      </c>
      <c r="L43" s="2553">
        <f>'Dopłaty stopowe'!$R$5*I43</f>
        <v>149.60033999999999</v>
      </c>
      <c r="M43" s="2554">
        <f t="shared" si="1"/>
        <v>160.05998823529413</v>
      </c>
      <c r="N43" s="2532">
        <f>(K43*(1-(VLOOKUP(A43,'Cennik numeryczny'!$A$2:$N$1462,14,FALSE)))+L43)/I43</f>
        <v>160.05998823529413</v>
      </c>
      <c r="O43" s="1406" t="str">
        <f>VLOOKUP(A43,'Cennik numeryczny'!$A$2:$L$1857,10,FALSE)</f>
        <v>A</v>
      </c>
      <c r="P43" s="1406">
        <f>VLOOKUP($A43,'Cennik numeryczny'!$A$2:$M$1857,11,FALSE)</f>
        <v>5.0999999999999996</v>
      </c>
      <c r="Q43" s="1458" t="s">
        <v>3825</v>
      </c>
      <c r="R43" s="992"/>
    </row>
    <row r="44" spans="1:18" ht="13">
      <c r="A44" s="2170">
        <v>6330403020</v>
      </c>
      <c r="B44" s="453"/>
      <c r="C44" s="873" t="s">
        <v>678</v>
      </c>
      <c r="D44" s="828"/>
      <c r="E44" s="732"/>
      <c r="F44" s="776">
        <v>78</v>
      </c>
      <c r="G44" s="777">
        <v>4.3</v>
      </c>
      <c r="H44" s="776">
        <v>3</v>
      </c>
      <c r="I44" s="777">
        <v>12.9</v>
      </c>
      <c r="J44" s="776">
        <v>851.4</v>
      </c>
      <c r="K44" s="2553">
        <v>909.60209999999995</v>
      </c>
      <c r="L44" s="2553">
        <f>'Dopłaty stopowe'!$R$5*I44</f>
        <v>378.40086000000002</v>
      </c>
      <c r="M44" s="2554">
        <f t="shared" si="1"/>
        <v>99.845190697674411</v>
      </c>
      <c r="N44" s="2532">
        <f>(K44*(1-(VLOOKUP(A44,'Cennik numeryczny'!$A$2:$N$1462,14,FALSE)))+L44)/I44</f>
        <v>99.845190697674411</v>
      </c>
      <c r="O44" s="1070" t="str">
        <f>VLOOKUP(A44,'Cennik numeryczny'!$A$2:$L$1857,10,FALSE)</f>
        <v>A</v>
      </c>
      <c r="P44" s="1070">
        <f>VLOOKUP($A44,'Cennik numeryczny'!$A$2:$M$1857,11,FALSE)</f>
        <v>12.9</v>
      </c>
      <c r="Q44" s="1459" t="s">
        <v>3825</v>
      </c>
      <c r="R44" s="992"/>
    </row>
    <row r="45" spans="1:18" ht="13">
      <c r="A45" s="876" t="s">
        <v>658</v>
      </c>
      <c r="B45" s="453"/>
      <c r="C45" s="873" t="s">
        <v>639</v>
      </c>
      <c r="D45" s="828"/>
      <c r="E45" s="732"/>
      <c r="F45" s="776">
        <v>31</v>
      </c>
      <c r="G45" s="777">
        <v>1.7</v>
      </c>
      <c r="H45" s="776">
        <v>6</v>
      </c>
      <c r="I45" s="777">
        <v>10.199999999999999</v>
      </c>
      <c r="J45" s="776">
        <v>683.4</v>
      </c>
      <c r="K45" s="2553">
        <v>1374.3971999999999</v>
      </c>
      <c r="L45" s="2553">
        <f>'Dopłaty stopowe'!$R$5*I45</f>
        <v>299.20067999999998</v>
      </c>
      <c r="M45" s="2554">
        <f t="shared" si="1"/>
        <v>164.07822352941176</v>
      </c>
      <c r="N45" s="2532">
        <f>(K45*(1-(VLOOKUP(A45,'Cennik numeryczny'!$A$2:$N$1462,14,FALSE)))+L45)/I45</f>
        <v>164.07822352941176</v>
      </c>
      <c r="O45" s="1070" t="str">
        <f>VLOOKUP(A45,'Cennik numeryczny'!$A$2:$L$1857,10,FALSE)</f>
        <v>A</v>
      </c>
      <c r="P45" s="1070">
        <f>VLOOKUP($A45,'Cennik numeryczny'!$A$2:$M$1857,11,FALSE)</f>
        <v>10.199999999999999</v>
      </c>
      <c r="Q45" s="1459" t="s">
        <v>3825</v>
      </c>
      <c r="R45" s="992"/>
    </row>
    <row r="46" spans="1:18" ht="13">
      <c r="A46" s="2170">
        <v>6330503020</v>
      </c>
      <c r="B46" s="453"/>
      <c r="C46" s="873" t="s">
        <v>679</v>
      </c>
      <c r="D46" s="828"/>
      <c r="E46" s="732"/>
      <c r="F46" s="776">
        <v>49</v>
      </c>
      <c r="G46" s="777">
        <v>4.0999999999999996</v>
      </c>
      <c r="H46" s="776">
        <v>3</v>
      </c>
      <c r="I46" s="777">
        <v>12.3</v>
      </c>
      <c r="J46" s="776">
        <v>811.8</v>
      </c>
      <c r="K46" s="2553">
        <v>865.28969999999993</v>
      </c>
      <c r="L46" s="2553">
        <f>'Dopłaty stopowe'!$R$5*I46</f>
        <v>360.80082000000004</v>
      </c>
      <c r="M46" s="2554">
        <f t="shared" si="1"/>
        <v>99.682156097560963</v>
      </c>
      <c r="N46" s="2532">
        <f>(K46*(1-(VLOOKUP(A46,'Cennik numeryczny'!$A$2:$N$1462,14,FALSE)))+L46)/I46</f>
        <v>99.682156097560963</v>
      </c>
      <c r="O46" s="1406" t="str">
        <f>VLOOKUP(A46,'Cennik numeryczny'!$A$2:$L$1857,10,FALSE)</f>
        <v>A</v>
      </c>
      <c r="P46" s="1406">
        <f>VLOOKUP($A46,'Cennik numeryczny'!$A$2:$M$1857,11,FALSE)</f>
        <v>12.3</v>
      </c>
      <c r="Q46" s="1458" t="s">
        <v>3825</v>
      </c>
      <c r="R46" s="992"/>
    </row>
    <row r="47" spans="1:18" ht="13.5" thickBot="1">
      <c r="A47" s="2171" t="s">
        <v>659</v>
      </c>
      <c r="B47" s="453"/>
      <c r="C47" s="1462" t="s">
        <v>534</v>
      </c>
      <c r="D47" s="828"/>
      <c r="E47" s="732"/>
      <c r="F47" s="1463">
        <v>20</v>
      </c>
      <c r="G47" s="1464">
        <v>1.7</v>
      </c>
      <c r="H47" s="1463">
        <v>6</v>
      </c>
      <c r="I47" s="1464">
        <v>10.199999999999999</v>
      </c>
      <c r="J47" s="1463">
        <v>683.4</v>
      </c>
      <c r="K47" s="2555">
        <v>1424.9367</v>
      </c>
      <c r="L47" s="2555">
        <f>'Dopłaty stopowe'!$R$5*I47</f>
        <v>299.20067999999998</v>
      </c>
      <c r="M47" s="2556">
        <f t="shared" si="1"/>
        <v>169.03307647058824</v>
      </c>
      <c r="N47" s="2534">
        <f>(K47*(1-(VLOOKUP(A47,'Cennik numeryczny'!$A$2:$N$1462,14,FALSE)))+L47)/I47</f>
        <v>169.03307647058824</v>
      </c>
      <c r="O47" s="1072" t="str">
        <f>VLOOKUP(A47,'Cennik numeryczny'!$A$2:$L$1857,10,FALSE)</f>
        <v>A</v>
      </c>
      <c r="P47" s="1072">
        <f>VLOOKUP($A47,'Cennik numeryczny'!$A$2:$M$1857,11,FALSE)</f>
        <v>10.199999999999999</v>
      </c>
      <c r="Q47" s="1457" t="s">
        <v>3825</v>
      </c>
      <c r="R47" s="992"/>
    </row>
    <row r="48" spans="1:18" ht="13.5" thickTop="1">
      <c r="A48" s="2172" t="s">
        <v>1198</v>
      </c>
      <c r="B48" s="452" t="s">
        <v>447</v>
      </c>
      <c r="C48" s="871" t="s">
        <v>428</v>
      </c>
      <c r="D48" s="1483" t="s">
        <v>34</v>
      </c>
      <c r="E48" s="1484" t="s">
        <v>463</v>
      </c>
      <c r="F48" s="773">
        <v>40</v>
      </c>
      <c r="G48" s="774">
        <v>0.7</v>
      </c>
      <c r="H48" s="773">
        <v>6</v>
      </c>
      <c r="I48" s="774">
        <v>4.2</v>
      </c>
      <c r="J48" s="773">
        <v>600.6</v>
      </c>
      <c r="K48" s="2551">
        <v>422.2251</v>
      </c>
      <c r="L48" s="2551">
        <f>'Dopłaty stopowe'!$R$5*I48</f>
        <v>123.20028000000001</v>
      </c>
      <c r="M48" s="2552">
        <f t="shared" si="1"/>
        <v>129.86318571428572</v>
      </c>
      <c r="N48" s="2533">
        <f>(K48*(1-(VLOOKUP(A48,'Cennik numeryczny'!$A$2:$N$1462,14,FALSE)))+L48)/I48</f>
        <v>129.86318571428572</v>
      </c>
      <c r="O48" s="1406" t="str">
        <f>VLOOKUP(A48,'Cennik numeryczny'!$A$2:$L$1857,10,FALSE)</f>
        <v>A</v>
      </c>
      <c r="P48" s="1065">
        <f>VLOOKUP($A48,'Cennik numeryczny'!$A$2:$M$1857,11,FALSE)</f>
        <v>4.2</v>
      </c>
      <c r="Q48" s="1456" t="s">
        <v>3825</v>
      </c>
      <c r="R48" s="992"/>
    </row>
    <row r="49" spans="1:18" s="457" customFormat="1" ht="13">
      <c r="A49" s="876" t="s">
        <v>1252</v>
      </c>
      <c r="B49" s="453"/>
      <c r="C49" s="873" t="s">
        <v>638</v>
      </c>
      <c r="D49" s="828"/>
      <c r="E49" s="732"/>
      <c r="F49" s="776">
        <v>51</v>
      </c>
      <c r="G49" s="777">
        <v>1.7</v>
      </c>
      <c r="H49" s="776">
        <v>3</v>
      </c>
      <c r="I49" s="777">
        <v>5.0999999999999996</v>
      </c>
      <c r="J49" s="776">
        <v>632.4</v>
      </c>
      <c r="K49" s="2553">
        <v>390.94110000000001</v>
      </c>
      <c r="L49" s="2553">
        <f>'Dopłaty stopowe'!$R$5*I49</f>
        <v>149.60033999999999</v>
      </c>
      <c r="M49" s="2554">
        <f t="shared" si="1"/>
        <v>105.98851764705883</v>
      </c>
      <c r="N49" s="2532">
        <f>(K49*(1-(VLOOKUP(A49,'Cennik numeryczny'!$A$2:$N$1462,14,FALSE)))+L49)/I49</f>
        <v>105.98851764705883</v>
      </c>
      <c r="O49" s="1406" t="str">
        <f>VLOOKUP(A49,'Cennik numeryczny'!$A$2:$L$1857,10,FALSE)</f>
        <v>A</v>
      </c>
      <c r="P49" s="1406">
        <f>VLOOKUP($A49,'Cennik numeryczny'!$A$2:$M$1857,11,FALSE)</f>
        <v>5.0999999999999996</v>
      </c>
      <c r="Q49" s="1458" t="s">
        <v>3825</v>
      </c>
      <c r="R49" s="992"/>
    </row>
    <row r="50" spans="1:18" ht="13.5" thickBot="1">
      <c r="A50" s="877" t="s">
        <v>660</v>
      </c>
      <c r="B50" s="458"/>
      <c r="C50" s="874" t="s">
        <v>639</v>
      </c>
      <c r="D50" s="833"/>
      <c r="E50" s="733"/>
      <c r="F50" s="878">
        <v>34</v>
      </c>
      <c r="G50" s="879">
        <v>1.7</v>
      </c>
      <c r="H50" s="878">
        <v>6</v>
      </c>
      <c r="I50" s="879">
        <v>10.199999999999999</v>
      </c>
      <c r="J50" s="878">
        <v>683.4</v>
      </c>
      <c r="K50" s="2557">
        <v>841.13369999999998</v>
      </c>
      <c r="L50" s="2557">
        <f>'Dopłaty stopowe'!$R$5*I50</f>
        <v>299.20067999999998</v>
      </c>
      <c r="M50" s="2558">
        <f t="shared" si="1"/>
        <v>111.79748823529413</v>
      </c>
      <c r="N50" s="2534">
        <f>(K50*(1-(VLOOKUP(A50,'Cennik numeryczny'!$A$2:$N$1462,14,FALSE)))+L50)/I50</f>
        <v>111.79748823529413</v>
      </c>
      <c r="O50" s="1072" t="str">
        <f>VLOOKUP(A50,'Cennik numeryczny'!$A$2:$L$1857,10,FALSE)</f>
        <v>A</v>
      </c>
      <c r="P50" s="1072">
        <f>VLOOKUP($A50,'Cennik numeryczny'!$A$2:$M$1857,11,FALSE)</f>
        <v>10.199999999999999</v>
      </c>
      <c r="Q50" s="1457" t="s">
        <v>3825</v>
      </c>
      <c r="R50" s="992"/>
    </row>
    <row r="51" spans="1:18" ht="13.5" thickTop="1">
      <c r="A51" s="880" t="s">
        <v>1228</v>
      </c>
      <c r="B51" s="453" t="s">
        <v>448</v>
      </c>
      <c r="C51" s="881" t="s">
        <v>427</v>
      </c>
      <c r="D51" s="731" t="s">
        <v>603</v>
      </c>
      <c r="E51" s="730" t="s">
        <v>464</v>
      </c>
      <c r="F51" s="882">
        <v>48</v>
      </c>
      <c r="G51" s="883">
        <v>0.6</v>
      </c>
      <c r="H51" s="882">
        <v>6</v>
      </c>
      <c r="I51" s="883">
        <v>3.6</v>
      </c>
      <c r="J51" s="882">
        <v>514.79999999999995</v>
      </c>
      <c r="K51" s="2546">
        <v>413.31510000000003</v>
      </c>
      <c r="L51" s="2546">
        <f>'Dopłaty stopowe'!$R$7*I51</f>
        <v>107.67996000000001</v>
      </c>
      <c r="M51" s="2547">
        <f t="shared" si="1"/>
        <v>144.72085000000001</v>
      </c>
      <c r="N51" s="2533">
        <f>(K51*(1-(VLOOKUP(A51,'Cennik numeryczny'!$A$2:$N$1462,14,FALSE)))+L51)/I51</f>
        <v>144.72085000000001</v>
      </c>
      <c r="O51" s="1406" t="str">
        <f>VLOOKUP(A51,'Cennik numeryczny'!$A$2:$L$1857,10,FALSE)</f>
        <v>A</v>
      </c>
      <c r="P51" s="1406">
        <f>VLOOKUP($A51,'Cennik numeryczny'!$A$2:$M$1857,11,FALSE)</f>
        <v>3.6</v>
      </c>
      <c r="Q51" s="1458" t="s">
        <v>3825</v>
      </c>
      <c r="R51" s="992"/>
    </row>
    <row r="52" spans="1:18" s="457" customFormat="1" ht="13">
      <c r="A52" s="876" t="s">
        <v>1254</v>
      </c>
      <c r="B52" s="453"/>
      <c r="C52" s="873" t="s">
        <v>428</v>
      </c>
      <c r="D52" s="828"/>
      <c r="E52" s="732"/>
      <c r="F52" s="776">
        <v>38</v>
      </c>
      <c r="G52" s="777">
        <v>0.7</v>
      </c>
      <c r="H52" s="776">
        <v>6</v>
      </c>
      <c r="I52" s="777">
        <v>4.2</v>
      </c>
      <c r="J52" s="776">
        <v>600.6</v>
      </c>
      <c r="K52" s="2553">
        <v>379.2987</v>
      </c>
      <c r="L52" s="2553">
        <f>'Dopłaty stopowe'!$R$7*I52</f>
        <v>125.62662000000002</v>
      </c>
      <c r="M52" s="2554">
        <f t="shared" si="1"/>
        <v>120.22031428571428</v>
      </c>
      <c r="N52" s="2532">
        <f>(K52*(1-(VLOOKUP(A52,'Cennik numeryczny'!$A$2:$N$1462,14,FALSE)))+L52)/I52</f>
        <v>120.22031428571428</v>
      </c>
      <c r="O52" s="1070" t="str">
        <f>VLOOKUP(A52,'Cennik numeryczny'!$A$2:$L$1857,10,FALSE)</f>
        <v>A</v>
      </c>
      <c r="P52" s="1070">
        <f>VLOOKUP($A52,'Cennik numeryczny'!$A$2:$M$1857,11,FALSE)</f>
        <v>4.2</v>
      </c>
      <c r="Q52" s="1459" t="s">
        <v>3825</v>
      </c>
      <c r="R52" s="992"/>
    </row>
    <row r="53" spans="1:18" s="457" customFormat="1" ht="13">
      <c r="A53" s="876" t="s">
        <v>1253</v>
      </c>
      <c r="B53" s="453"/>
      <c r="C53" s="873" t="s">
        <v>638</v>
      </c>
      <c r="D53" s="828"/>
      <c r="E53" s="732"/>
      <c r="F53" s="776">
        <v>46</v>
      </c>
      <c r="G53" s="777">
        <v>1.7</v>
      </c>
      <c r="H53" s="776">
        <v>3</v>
      </c>
      <c r="I53" s="777">
        <v>5.0999999999999996</v>
      </c>
      <c r="J53" s="776">
        <v>632.4</v>
      </c>
      <c r="K53" s="2553">
        <v>394.83179999999999</v>
      </c>
      <c r="L53" s="2553">
        <f>'Dopłaty stopowe'!$R$7*I53</f>
        <v>152.54660999999999</v>
      </c>
      <c r="M53" s="2554">
        <f t="shared" si="1"/>
        <v>107.32910000000001</v>
      </c>
      <c r="N53" s="2532">
        <f>(K53*(1-(VLOOKUP(A53,'Cennik numeryczny'!$A$2:$N$1462,14,FALSE)))+L53)/I53</f>
        <v>107.32910000000001</v>
      </c>
      <c r="O53" s="1070" t="str">
        <f>VLOOKUP(A53,'Cennik numeryczny'!$A$2:$L$1857,10,FALSE)</f>
        <v>A</v>
      </c>
      <c r="P53" s="1070">
        <f>VLOOKUP($A53,'Cennik numeryczny'!$A$2:$M$1857,11,FALSE)</f>
        <v>5.0999999999999996</v>
      </c>
      <c r="Q53" s="1459" t="s">
        <v>3825</v>
      </c>
      <c r="R53" s="992"/>
    </row>
    <row r="54" spans="1:18" ht="13.5" thickBot="1">
      <c r="A54" s="2171" t="s">
        <v>661</v>
      </c>
      <c r="B54" s="453"/>
      <c r="C54" s="1462" t="s">
        <v>639</v>
      </c>
      <c r="D54" s="828"/>
      <c r="E54" s="732"/>
      <c r="F54" s="1463">
        <v>31</v>
      </c>
      <c r="G54" s="1464">
        <v>1.7</v>
      </c>
      <c r="H54" s="1463">
        <v>6</v>
      </c>
      <c r="I54" s="1464">
        <v>10.199999999999999</v>
      </c>
      <c r="J54" s="1463">
        <v>683.4</v>
      </c>
      <c r="K54" s="2555">
        <v>911.40390000000002</v>
      </c>
      <c r="L54" s="2555">
        <f>'Dopłaty stopowe'!$R$7*I54</f>
        <v>305.09321999999997</v>
      </c>
      <c r="M54" s="2556">
        <f t="shared" si="1"/>
        <v>119.26442352941177</v>
      </c>
      <c r="N54" s="2534">
        <f>(K54*(1-(VLOOKUP(A54,'Cennik numeryczny'!$A$2:$N$1462,14,FALSE)))+L54)/I54</f>
        <v>119.26442352941177</v>
      </c>
      <c r="O54" s="1072" t="str">
        <f>VLOOKUP(A54,'Cennik numeryczny'!$A$2:$L$1857,10,FALSE)</f>
        <v>S</v>
      </c>
      <c r="P54" s="1072">
        <f>VLOOKUP($A54,'Cennik numeryczny'!$A$2:$M$1857,11,FALSE)</f>
        <v>10.199999999999999</v>
      </c>
      <c r="Q54" s="1457" t="s">
        <v>3825</v>
      </c>
      <c r="R54" s="992"/>
    </row>
    <row r="55" spans="1:18" ht="13.5" thickTop="1">
      <c r="A55" s="2172" t="s">
        <v>1229</v>
      </c>
      <c r="B55" s="452" t="s">
        <v>449</v>
      </c>
      <c r="C55" s="871" t="s">
        <v>428</v>
      </c>
      <c r="D55" s="771" t="s">
        <v>604</v>
      </c>
      <c r="E55" s="875" t="s">
        <v>465</v>
      </c>
      <c r="F55" s="773">
        <v>39</v>
      </c>
      <c r="G55" s="774">
        <v>0.7</v>
      </c>
      <c r="H55" s="773">
        <v>6</v>
      </c>
      <c r="I55" s="774">
        <v>4.2</v>
      </c>
      <c r="J55" s="773">
        <v>600.6</v>
      </c>
      <c r="K55" s="2551">
        <v>439.56</v>
      </c>
      <c r="L55" s="2551">
        <f>'Dopłaty stopowe'!$R$7*I55</f>
        <v>125.62662000000002</v>
      </c>
      <c r="M55" s="2552">
        <f t="shared" si="1"/>
        <v>134.56824285714288</v>
      </c>
      <c r="N55" s="2533">
        <f>(K55*(1-(VLOOKUP(A55,'Cennik numeryczny'!$A$2:$N$1462,14,FALSE)))+L55)/I55</f>
        <v>134.56824285714288</v>
      </c>
      <c r="O55" s="1406" t="str">
        <f>VLOOKUP(A55,'Cennik numeryczny'!$A$2:$L$1857,10,FALSE)</f>
        <v>S</v>
      </c>
      <c r="P55" s="1065">
        <f>VLOOKUP($A55,'Cennik numeryczny'!$A$2:$M$1857,11,FALSE)</f>
        <v>4.2</v>
      </c>
      <c r="Q55" s="1456" t="s">
        <v>3825</v>
      </c>
      <c r="R55" s="992"/>
    </row>
    <row r="56" spans="1:18" ht="13">
      <c r="A56" s="876" t="s">
        <v>1230</v>
      </c>
      <c r="B56" s="453"/>
      <c r="C56" s="873" t="s">
        <v>638</v>
      </c>
      <c r="D56" s="828"/>
      <c r="E56" s="732"/>
      <c r="F56" s="776">
        <v>51</v>
      </c>
      <c r="G56" s="777">
        <v>1.7</v>
      </c>
      <c r="H56" s="776">
        <v>3</v>
      </c>
      <c r="I56" s="777">
        <v>5.0999999999999996</v>
      </c>
      <c r="J56" s="776">
        <v>632.4</v>
      </c>
      <c r="K56" s="2553">
        <v>413.42400000000004</v>
      </c>
      <c r="L56" s="2553">
        <f>'Dopłaty stopowe'!$R$7*I56</f>
        <v>152.54660999999999</v>
      </c>
      <c r="M56" s="2554">
        <f t="shared" si="1"/>
        <v>110.97462941176472</v>
      </c>
      <c r="N56" s="2532">
        <f>(K56*(1-(VLOOKUP(A56,'Cennik numeryczny'!$A$2:$N$1462,14,FALSE)))+L56)/I56</f>
        <v>110.97462941176472</v>
      </c>
      <c r="O56" s="1070" t="str">
        <f>VLOOKUP(A56,'Cennik numeryczny'!$A$2:$L$1857,10,FALSE)</f>
        <v>S</v>
      </c>
      <c r="P56" s="1485">
        <f>VLOOKUP($A56,'Cennik numeryczny'!$A$2:$M$1857,11,FALSE)</f>
        <v>5.0999999999999996</v>
      </c>
      <c r="Q56" s="1486" t="s">
        <v>3825</v>
      </c>
      <c r="R56" s="992"/>
    </row>
    <row r="57" spans="1:18" ht="13.5" thickBot="1">
      <c r="A57" s="877" t="s">
        <v>662</v>
      </c>
      <c r="B57" s="458"/>
      <c r="C57" s="874" t="s">
        <v>639</v>
      </c>
      <c r="D57" s="833"/>
      <c r="E57" s="733"/>
      <c r="F57" s="878">
        <v>33</v>
      </c>
      <c r="G57" s="879">
        <v>1.7</v>
      </c>
      <c r="H57" s="878">
        <v>6</v>
      </c>
      <c r="I57" s="879">
        <v>10.199999999999999</v>
      </c>
      <c r="J57" s="878">
        <v>683.4</v>
      </c>
      <c r="K57" s="2557">
        <v>979.14959999999996</v>
      </c>
      <c r="L57" s="2557">
        <f>'Dopłaty stopowe'!$R$7*I57</f>
        <v>305.09321999999997</v>
      </c>
      <c r="M57" s="2558">
        <f t="shared" si="1"/>
        <v>125.90615882352941</v>
      </c>
      <c r="N57" s="2534">
        <f>(K57*(1-(VLOOKUP(A57,'Cennik numeryczny'!$A$2:$N$1462,14,FALSE)))+L57)/I57</f>
        <v>125.90615882352941</v>
      </c>
      <c r="O57" s="1072" t="str">
        <f>VLOOKUP(A57,'Cennik numeryczny'!$A$2:$L$1857,10,FALSE)</f>
        <v>C</v>
      </c>
      <c r="P57" s="1487">
        <f>VLOOKUP($A57,'Cennik numeryczny'!$A$2:$M$1857,11,FALSE)</f>
        <v>652.79999999999995</v>
      </c>
      <c r="Q57" s="1488" t="s">
        <v>3825</v>
      </c>
      <c r="R57" s="992"/>
    </row>
    <row r="58" spans="1:18" ht="13.5" thickTop="1">
      <c r="A58" s="2172" t="s">
        <v>1231</v>
      </c>
      <c r="B58" s="452" t="s">
        <v>450</v>
      </c>
      <c r="C58" s="871" t="s">
        <v>428</v>
      </c>
      <c r="D58" s="771" t="s">
        <v>605</v>
      </c>
      <c r="E58" s="875" t="s">
        <v>466</v>
      </c>
      <c r="F58" s="773">
        <v>38</v>
      </c>
      <c r="G58" s="774">
        <v>0.7</v>
      </c>
      <c r="H58" s="773">
        <v>6</v>
      </c>
      <c r="I58" s="774">
        <v>4.2</v>
      </c>
      <c r="J58" s="773">
        <v>600.6</v>
      </c>
      <c r="K58" s="2551">
        <v>731.6001</v>
      </c>
      <c r="L58" s="2551">
        <f>'Dopłaty stopowe'!$R$15*I58</f>
        <v>131.93502000000001</v>
      </c>
      <c r="M58" s="2552">
        <f t="shared" si="1"/>
        <v>205.6036</v>
      </c>
      <c r="N58" s="2531">
        <f>(K58*(1-(VLOOKUP(A58,'Cennik numeryczny'!$A$2:$N$1462,14,FALSE)))+L58)/I58</f>
        <v>205.6036</v>
      </c>
      <c r="O58" s="1065" t="str">
        <f>VLOOKUP(A58,'Cennik numeryczny'!$A$2:$L$1857,10,FALSE)</f>
        <v>A</v>
      </c>
      <c r="P58" s="1489">
        <f>VLOOKUP($A58,'Cennik numeryczny'!$A$2:$M$1857,11,FALSE)</f>
        <v>4.2</v>
      </c>
      <c r="Q58" s="1490" t="s">
        <v>3825</v>
      </c>
      <c r="R58" s="992"/>
    </row>
    <row r="59" spans="1:18" ht="13">
      <c r="A59" s="876" t="s">
        <v>1232</v>
      </c>
      <c r="B59" s="453"/>
      <c r="C59" s="873" t="s">
        <v>638</v>
      </c>
      <c r="D59" s="828"/>
      <c r="E59" s="732"/>
      <c r="F59" s="776">
        <v>48</v>
      </c>
      <c r="G59" s="777">
        <v>1.7</v>
      </c>
      <c r="H59" s="776">
        <v>3</v>
      </c>
      <c r="I59" s="777">
        <v>5.0999999999999996</v>
      </c>
      <c r="J59" s="776">
        <v>632.4</v>
      </c>
      <c r="K59" s="2553">
        <v>559.43910000000005</v>
      </c>
      <c r="L59" s="2553">
        <f>'Dopłaty stopowe'!$R$15*I59</f>
        <v>160.20680999999999</v>
      </c>
      <c r="M59" s="2554">
        <f t="shared" si="1"/>
        <v>141.1070411764706</v>
      </c>
      <c r="N59" s="2532">
        <f>(K59*(1-(VLOOKUP(A59,'Cennik numeryczny'!$A$2:$N$1462,14,FALSE)))+L59)/I59</f>
        <v>141.1070411764706</v>
      </c>
      <c r="O59" s="1070" t="str">
        <f>VLOOKUP(A59,'Cennik numeryczny'!$A$2:$L$1857,10,FALSE)</f>
        <v>A</v>
      </c>
      <c r="P59" s="1485">
        <f>VLOOKUP($A59,'Cennik numeryczny'!$A$2:$M$1857,11,FALSE)</f>
        <v>5.0999999999999996</v>
      </c>
      <c r="Q59" s="1486" t="s">
        <v>3825</v>
      </c>
      <c r="R59" s="992"/>
    </row>
    <row r="60" spans="1:18" ht="13.5" thickBot="1">
      <c r="A60" s="877" t="s">
        <v>663</v>
      </c>
      <c r="B60" s="458"/>
      <c r="C60" s="874" t="s">
        <v>639</v>
      </c>
      <c r="D60" s="833"/>
      <c r="E60" s="733"/>
      <c r="F60" s="878">
        <v>31</v>
      </c>
      <c r="G60" s="879">
        <v>1.7</v>
      </c>
      <c r="H60" s="878">
        <v>6</v>
      </c>
      <c r="I60" s="879">
        <v>10.199999999999999</v>
      </c>
      <c r="J60" s="878">
        <v>683.4</v>
      </c>
      <c r="K60" s="2557">
        <v>960.00300000000004</v>
      </c>
      <c r="L60" s="2557">
        <f>'Dopłaty stopowe'!$R$15*I60</f>
        <v>320.41361999999998</v>
      </c>
      <c r="M60" s="2558">
        <f t="shared" si="1"/>
        <v>125.53104117647059</v>
      </c>
      <c r="N60" s="2534">
        <f>(K60*(1-(VLOOKUP(A60,'Cennik numeryczny'!$A$2:$N$1462,14,FALSE)))+L60)/I60</f>
        <v>125.53104117647059</v>
      </c>
      <c r="O60" s="1072" t="str">
        <f>VLOOKUP(A60,'Cennik numeryczny'!$A$2:$L$1857,10,FALSE)</f>
        <v>A</v>
      </c>
      <c r="P60" s="1487">
        <f>VLOOKUP($A60,'Cennik numeryczny'!$A$2:$M$1857,11,FALSE)</f>
        <v>10.199999999999999</v>
      </c>
      <c r="Q60" s="1488" t="s">
        <v>3825</v>
      </c>
      <c r="R60" s="992"/>
    </row>
    <row r="61" spans="1:18" ht="13.5" thickTop="1">
      <c r="A61" s="880" t="s">
        <v>1233</v>
      </c>
      <c r="B61" s="453" t="s">
        <v>451</v>
      </c>
      <c r="C61" s="881" t="s">
        <v>427</v>
      </c>
      <c r="D61" s="731" t="s">
        <v>606</v>
      </c>
      <c r="E61" s="730" t="s">
        <v>467</v>
      </c>
      <c r="F61" s="882">
        <v>55</v>
      </c>
      <c r="G61" s="883">
        <v>0.6</v>
      </c>
      <c r="H61" s="882">
        <v>6</v>
      </c>
      <c r="I61" s="883">
        <v>3.6</v>
      </c>
      <c r="J61" s="882">
        <v>277.2</v>
      </c>
      <c r="K61" s="2546">
        <v>572.52689999999996</v>
      </c>
      <c r="L61" s="2546">
        <f>'Dopłaty stopowe'!$R$15*I61</f>
        <v>113.08716</v>
      </c>
      <c r="M61" s="2547">
        <f t="shared" si="1"/>
        <v>190.44835</v>
      </c>
      <c r="N61" s="2533">
        <f>(K61*(1-(VLOOKUP(A61,'Cennik numeryczny'!$A$2:$N$1462,14,FALSE)))+L61)/I61</f>
        <v>190.44835</v>
      </c>
      <c r="O61" s="1406" t="str">
        <f>VLOOKUP(A61,'Cennik numeryczny'!$A$2:$L$1857,10,FALSE)</f>
        <v>A</v>
      </c>
      <c r="P61" s="1491">
        <f>VLOOKUP($A61,'Cennik numeryczny'!$A$2:$M$1857,11,FALSE)</f>
        <v>3.6</v>
      </c>
      <c r="Q61" s="1492" t="s">
        <v>3825</v>
      </c>
      <c r="R61" s="992"/>
    </row>
    <row r="62" spans="1:18" ht="13">
      <c r="A62" s="876" t="s">
        <v>1196</v>
      </c>
      <c r="B62" s="453"/>
      <c r="C62" s="873" t="s">
        <v>428</v>
      </c>
      <c r="D62" s="828"/>
      <c r="E62" s="732"/>
      <c r="F62" s="776">
        <v>36</v>
      </c>
      <c r="G62" s="777">
        <v>0.6</v>
      </c>
      <c r="H62" s="776">
        <v>6</v>
      </c>
      <c r="I62" s="777">
        <v>3.6</v>
      </c>
      <c r="J62" s="776">
        <v>514.79999999999995</v>
      </c>
      <c r="K62" s="2553">
        <v>381.96179999999998</v>
      </c>
      <c r="L62" s="2553">
        <f>'Dopłaty stopowe'!$R$15*I62</f>
        <v>113.08716</v>
      </c>
      <c r="M62" s="2554">
        <f t="shared" ref="M62:M91" si="2">(K62+L62)/I62</f>
        <v>137.5136</v>
      </c>
      <c r="N62" s="2532">
        <f>(K62*(1-(VLOOKUP(A62,'Cennik numeryczny'!$A$2:$N$1462,14,FALSE)))+L62)/I62</f>
        <v>137.5136</v>
      </c>
      <c r="O62" s="1070" t="str">
        <f>VLOOKUP(A62,'Cennik numeryczny'!$A$2:$L$1857,10,FALSE)</f>
        <v>A</v>
      </c>
      <c r="P62" s="1485">
        <f>VLOOKUP($A62,'Cennik numeryczny'!$A$2:$M$1857,11,FALSE)</f>
        <v>3.6</v>
      </c>
      <c r="Q62" s="1486" t="s">
        <v>3825</v>
      </c>
      <c r="R62" s="992"/>
    </row>
    <row r="63" spans="1:18" ht="13">
      <c r="A63" s="876" t="s">
        <v>1197</v>
      </c>
      <c r="B63" s="453"/>
      <c r="C63" s="873" t="s">
        <v>638</v>
      </c>
      <c r="D63" s="828"/>
      <c r="E63" s="732"/>
      <c r="F63" s="776">
        <v>52</v>
      </c>
      <c r="G63" s="777">
        <v>1.7</v>
      </c>
      <c r="H63" s="776">
        <v>3</v>
      </c>
      <c r="I63" s="777">
        <v>5.0999999999999996</v>
      </c>
      <c r="J63" s="776">
        <v>632.4</v>
      </c>
      <c r="K63" s="2553">
        <v>449.53919999999999</v>
      </c>
      <c r="L63" s="2553">
        <f>'Dopłaty stopowe'!$R$15*I63</f>
        <v>160.20680999999999</v>
      </c>
      <c r="M63" s="2554">
        <f t="shared" si="2"/>
        <v>119.55804117647058</v>
      </c>
      <c r="N63" s="2532">
        <f>(K63*(1-(VLOOKUP(A63,'Cennik numeryczny'!$A$2:$N$1462,14,FALSE)))+L63)/I63</f>
        <v>119.55804117647058</v>
      </c>
      <c r="O63" s="1070" t="str">
        <f>VLOOKUP(A63,'Cennik numeryczny'!$A$2:$L$1857,10,FALSE)</f>
        <v>A</v>
      </c>
      <c r="P63" s="1485">
        <f>VLOOKUP($A63,'Cennik numeryczny'!$A$2:$M$1857,11,FALSE)</f>
        <v>5.0999999999999996</v>
      </c>
      <c r="Q63" s="1486" t="s">
        <v>3825</v>
      </c>
      <c r="R63" s="992"/>
    </row>
    <row r="64" spans="1:18" ht="13">
      <c r="A64" s="876" t="s">
        <v>664</v>
      </c>
      <c r="B64" s="453"/>
      <c r="C64" s="873" t="s">
        <v>639</v>
      </c>
      <c r="D64" s="828"/>
      <c r="E64" s="732"/>
      <c r="F64" s="776">
        <v>37</v>
      </c>
      <c r="G64" s="777">
        <v>1.7</v>
      </c>
      <c r="H64" s="776">
        <v>6</v>
      </c>
      <c r="I64" s="777">
        <v>10.199999999999999</v>
      </c>
      <c r="J64" s="776">
        <v>683.4</v>
      </c>
      <c r="K64" s="2553">
        <v>955.97370000000001</v>
      </c>
      <c r="L64" s="2553">
        <f>'Dopłaty stopowe'!$R$15*I64</f>
        <v>320.41361999999998</v>
      </c>
      <c r="M64" s="2554">
        <f t="shared" si="2"/>
        <v>125.1360117647059</v>
      </c>
      <c r="N64" s="2532">
        <f>(K64*(1-(VLOOKUP(A64,'Cennik numeryczny'!$A$2:$N$1462,14,FALSE)))+L64)/I64</f>
        <v>125.1360117647059</v>
      </c>
      <c r="O64" s="1070" t="str">
        <f>VLOOKUP(A64,'Cennik numeryczny'!$A$2:$L$1857,10,FALSE)</f>
        <v>A</v>
      </c>
      <c r="P64" s="1485">
        <f>VLOOKUP($A64,'Cennik numeryczny'!$A$2:$M$1857,11,FALSE)</f>
        <v>10.199999999999999</v>
      </c>
      <c r="Q64" s="1486" t="s">
        <v>3825</v>
      </c>
      <c r="R64" s="992"/>
    </row>
    <row r="65" spans="1:18" ht="13.5" thickBot="1">
      <c r="A65" s="877" t="s">
        <v>665</v>
      </c>
      <c r="B65" s="458"/>
      <c r="C65" s="874" t="s">
        <v>640</v>
      </c>
      <c r="D65" s="833"/>
      <c r="E65" s="733"/>
      <c r="F65" s="878">
        <v>23</v>
      </c>
      <c r="G65" s="879">
        <v>1.7</v>
      </c>
      <c r="H65" s="878">
        <v>6</v>
      </c>
      <c r="I65" s="879">
        <v>10.199999999999999</v>
      </c>
      <c r="J65" s="878">
        <v>683.4</v>
      </c>
      <c r="K65" s="2557">
        <v>1199.4542999999999</v>
      </c>
      <c r="L65" s="2557">
        <f>'Dopłaty stopowe'!$R$15*I65</f>
        <v>320.41361999999998</v>
      </c>
      <c r="M65" s="2558">
        <f t="shared" si="2"/>
        <v>149.00665882352942</v>
      </c>
      <c r="N65" s="2534">
        <f>(K65*(1-(VLOOKUP(A65,'Cennik numeryczny'!$A$2:$N$1462,14,FALSE)))+L65)/I65</f>
        <v>149.00665882352942</v>
      </c>
      <c r="O65" s="1072" t="str">
        <f>VLOOKUP(A65,'Cennik numeryczny'!$A$2:$L$1857,10,FALSE)</f>
        <v>C</v>
      </c>
      <c r="P65" s="1487">
        <f>VLOOKUP($A65,'Cennik numeryczny'!$A$2:$M$1857,11,FALSE)</f>
        <v>683.4</v>
      </c>
      <c r="Q65" s="1488" t="s">
        <v>3825</v>
      </c>
      <c r="R65" s="992"/>
    </row>
    <row r="66" spans="1:18" ht="13.5" thickTop="1">
      <c r="A66" s="870" t="s">
        <v>3622</v>
      </c>
      <c r="B66" s="453" t="s">
        <v>3626</v>
      </c>
      <c r="C66" s="1493" t="s">
        <v>428</v>
      </c>
      <c r="D66" s="731" t="s">
        <v>3631</v>
      </c>
      <c r="E66" s="732" t="s">
        <v>3632</v>
      </c>
      <c r="F66" s="773">
        <v>33</v>
      </c>
      <c r="G66" s="774">
        <v>0.6</v>
      </c>
      <c r="H66" s="773">
        <v>6</v>
      </c>
      <c r="I66" s="774">
        <v>3.6</v>
      </c>
      <c r="J66" s="773">
        <v>514.79999999999995</v>
      </c>
      <c r="K66" s="2551">
        <v>488.9511</v>
      </c>
      <c r="L66" s="2551">
        <f>'Dopłaty stopowe'!$R$26*I66</f>
        <v>61.143840000000004</v>
      </c>
      <c r="M66" s="2552">
        <f t="shared" si="2"/>
        <v>152.80414999999999</v>
      </c>
      <c r="N66" s="2531">
        <f>(K66*(1-(VLOOKUP(A66,'Cennik numeryczny'!$A$2:$N$1462,14,FALSE)))+L66)/I66</f>
        <v>152.80414999999999</v>
      </c>
      <c r="O66" s="1065" t="str">
        <f>VLOOKUP(A66,'Cennik numeryczny'!$A$2:$L$1857,10,FALSE)</f>
        <v>A</v>
      </c>
      <c r="P66" s="1489">
        <f>VLOOKUP($A66,'Cennik numeryczny'!$A$2:$M$1857,11,FALSE)</f>
        <v>3.6</v>
      </c>
      <c r="Q66" s="1490" t="s">
        <v>3825</v>
      </c>
      <c r="R66" s="992"/>
    </row>
    <row r="67" spans="1:18" ht="13">
      <c r="A67" s="872" t="s">
        <v>3623</v>
      </c>
      <c r="B67" s="453"/>
      <c r="C67" s="1494" t="s">
        <v>638</v>
      </c>
      <c r="D67" s="828"/>
      <c r="E67" s="732"/>
      <c r="F67" s="776">
        <v>60</v>
      </c>
      <c r="G67" s="777">
        <v>2</v>
      </c>
      <c r="H67" s="776">
        <v>3</v>
      </c>
      <c r="I67" s="777">
        <v>6</v>
      </c>
      <c r="J67" s="776">
        <v>744</v>
      </c>
      <c r="K67" s="2553">
        <v>635.85719999999992</v>
      </c>
      <c r="L67" s="2553">
        <f>'Dopłaty stopowe'!$R$26*I67</f>
        <v>101.9064</v>
      </c>
      <c r="M67" s="2554">
        <f t="shared" si="2"/>
        <v>122.96059999999999</v>
      </c>
      <c r="N67" s="2532">
        <f>(K67*(1-(VLOOKUP(A67,'Cennik numeryczny'!$A$2:$N$1462,14,FALSE)))+L67)/I67</f>
        <v>122.96059999999999</v>
      </c>
      <c r="O67" s="1070" t="str">
        <f>VLOOKUP(A67,'Cennik numeryczny'!$A$2:$L$1857,10,FALSE)</f>
        <v>A</v>
      </c>
      <c r="P67" s="1485">
        <f>VLOOKUP($A67,'Cennik numeryczny'!$A$2:$M$1857,11,FALSE)</f>
        <v>6</v>
      </c>
      <c r="Q67" s="1486" t="s">
        <v>3825</v>
      </c>
      <c r="R67" s="992"/>
    </row>
    <row r="68" spans="1:18" ht="13">
      <c r="A68" s="872" t="s">
        <v>3624</v>
      </c>
      <c r="B68" s="453"/>
      <c r="C68" s="1494" t="s">
        <v>639</v>
      </c>
      <c r="D68" s="828"/>
      <c r="E68" s="732"/>
      <c r="F68" s="776">
        <v>36</v>
      </c>
      <c r="G68" s="777">
        <v>1.8</v>
      </c>
      <c r="H68" s="776">
        <v>6</v>
      </c>
      <c r="I68" s="777">
        <v>10.8</v>
      </c>
      <c r="J68" s="776">
        <v>723.6</v>
      </c>
      <c r="K68" s="2553">
        <v>1130.5898999999999</v>
      </c>
      <c r="L68" s="2553">
        <f>'Dopłaty stopowe'!$R$26*I68</f>
        <v>183.43152000000003</v>
      </c>
      <c r="M68" s="2554">
        <f t="shared" si="2"/>
        <v>121.66865</v>
      </c>
      <c r="N68" s="2532">
        <f>(K68*(1-(VLOOKUP(A68,'Cennik numeryczny'!$A$2:$N$1462,14,FALSE)))+L68)/I68</f>
        <v>121.66865</v>
      </c>
      <c r="O68" s="1070" t="str">
        <f>VLOOKUP(A68,'Cennik numeryczny'!$A$2:$L$1857,10,FALSE)</f>
        <v>S</v>
      </c>
      <c r="P68" s="1485">
        <f>VLOOKUP($A68,'Cennik numeryczny'!$A$2:$M$1857,11,FALSE)</f>
        <v>10.8</v>
      </c>
      <c r="Q68" s="1486" t="s">
        <v>3825</v>
      </c>
      <c r="R68" s="992"/>
    </row>
    <row r="69" spans="1:18" s="1284" customFormat="1" ht="13.5" thickBot="1">
      <c r="A69" s="1282" t="s">
        <v>3625</v>
      </c>
      <c r="B69" s="1283"/>
      <c r="C69" s="1475" t="s">
        <v>420</v>
      </c>
      <c r="D69" s="1474"/>
      <c r="E69" s="1475"/>
      <c r="F69" s="1476">
        <v>24</v>
      </c>
      <c r="G69" s="1477">
        <v>2.4</v>
      </c>
      <c r="H69" s="1476">
        <v>6</v>
      </c>
      <c r="I69" s="1477">
        <v>14.4</v>
      </c>
      <c r="J69" s="1476">
        <v>705.6</v>
      </c>
      <c r="K69" s="2567">
        <v>1141.8362999999999</v>
      </c>
      <c r="L69" s="2562">
        <f>'Dopłaty stopowe'!$R$26*I69</f>
        <v>244.57536000000002</v>
      </c>
      <c r="M69" s="2563">
        <f t="shared" si="2"/>
        <v>96.2785875</v>
      </c>
      <c r="N69" s="2564">
        <f>(K69*(1-(VLOOKUP(A69,'Cennik numeryczny'!$A$2:$N$1462,14,FALSE)))+L69)/I69</f>
        <v>96.2785875</v>
      </c>
      <c r="O69" s="1479" t="str">
        <f>VLOOKUP(A69,'Cennik numeryczny'!$A$2:$L$1857,10,FALSE)</f>
        <v>C</v>
      </c>
      <c r="P69" s="1495">
        <f>VLOOKUP($A69,'Cennik numeryczny'!$A$2:$M$1857,11,FALSE)</f>
        <v>302.40000000000003</v>
      </c>
      <c r="Q69" s="1496" t="s">
        <v>3825</v>
      </c>
      <c r="R69" s="992"/>
    </row>
    <row r="70" spans="1:18" ht="13.5" thickTop="1">
      <c r="A70" s="880" t="s">
        <v>1234</v>
      </c>
      <c r="B70" s="453" t="s">
        <v>452</v>
      </c>
      <c r="C70" s="881" t="s">
        <v>428</v>
      </c>
      <c r="D70" s="731" t="s">
        <v>607</v>
      </c>
      <c r="E70" s="730" t="s">
        <v>468</v>
      </c>
      <c r="F70" s="882">
        <v>42</v>
      </c>
      <c r="G70" s="883">
        <v>0.7</v>
      </c>
      <c r="H70" s="882">
        <v>6</v>
      </c>
      <c r="I70" s="883">
        <v>4.2</v>
      </c>
      <c r="J70" s="882">
        <v>600.6</v>
      </c>
      <c r="K70" s="2546">
        <v>439.21349999999995</v>
      </c>
      <c r="L70" s="2546">
        <f>'Dopłaty stopowe'!$R$26*I70</f>
        <v>71.334480000000013</v>
      </c>
      <c r="M70" s="2547">
        <f t="shared" si="2"/>
        <v>121.55904285714284</v>
      </c>
      <c r="N70" s="2533">
        <f>(K70*(1-(VLOOKUP(A70,'Cennik numeryczny'!$A$2:$N$1462,14,FALSE)))+L70)/I70</f>
        <v>121.55904285714284</v>
      </c>
      <c r="O70" s="1406" t="str">
        <f>VLOOKUP(A70,'Cennik numeryczny'!$A$2:$L$1857,10,FALSE)</f>
        <v>A</v>
      </c>
      <c r="P70" s="1491">
        <f>VLOOKUP($A70,'Cennik numeryczny'!$A$2:$M$1857,11,FALSE)</f>
        <v>4.2</v>
      </c>
      <c r="Q70" s="1492" t="s">
        <v>3825</v>
      </c>
      <c r="R70" s="992"/>
    </row>
    <row r="71" spans="1:18" ht="13">
      <c r="A71" s="876" t="s">
        <v>1235</v>
      </c>
      <c r="B71" s="453"/>
      <c r="C71" s="873" t="s">
        <v>638</v>
      </c>
      <c r="D71" s="828"/>
      <c r="E71" s="732"/>
      <c r="F71" s="776">
        <v>52</v>
      </c>
      <c r="G71" s="777">
        <v>1.7</v>
      </c>
      <c r="H71" s="776">
        <v>3</v>
      </c>
      <c r="I71" s="777">
        <v>5.0999999999999996</v>
      </c>
      <c r="J71" s="776">
        <v>632.4</v>
      </c>
      <c r="K71" s="2553">
        <v>551.42010000000005</v>
      </c>
      <c r="L71" s="2553">
        <f>'Dopłaty stopowe'!$R$26*I71</f>
        <v>86.620440000000002</v>
      </c>
      <c r="M71" s="2554">
        <f t="shared" si="2"/>
        <v>125.10598823529415</v>
      </c>
      <c r="N71" s="2532">
        <f>(K71*(1-(VLOOKUP(A71,'Cennik numeryczny'!$A$2:$N$1462,14,FALSE)))+L71)/I71</f>
        <v>125.10598823529415</v>
      </c>
      <c r="O71" s="1070" t="str">
        <f>VLOOKUP(A71,'Cennik numeryczny'!$A$2:$L$1857,10,FALSE)</f>
        <v>A</v>
      </c>
      <c r="P71" s="1485">
        <f>VLOOKUP($A71,'Cennik numeryczny'!$A$2:$M$1857,11,FALSE)</f>
        <v>5.0999999999999996</v>
      </c>
      <c r="Q71" s="1486" t="s">
        <v>3825</v>
      </c>
      <c r="R71" s="992"/>
    </row>
    <row r="72" spans="1:18" ht="13">
      <c r="A72" s="876" t="s">
        <v>666</v>
      </c>
      <c r="B72" s="453"/>
      <c r="C72" s="873" t="s">
        <v>639</v>
      </c>
      <c r="D72" s="828"/>
      <c r="E72" s="732"/>
      <c r="F72" s="776">
        <v>33</v>
      </c>
      <c r="G72" s="777">
        <v>1.7</v>
      </c>
      <c r="H72" s="776">
        <v>6</v>
      </c>
      <c r="I72" s="777">
        <v>10.199999999999999</v>
      </c>
      <c r="J72" s="776">
        <v>683.4</v>
      </c>
      <c r="K72" s="2553">
        <v>1409.1164999999999</v>
      </c>
      <c r="L72" s="2553">
        <f>'Dopłaty stopowe'!$R$26*I72</f>
        <v>173.24088</v>
      </c>
      <c r="M72" s="2554">
        <f t="shared" si="2"/>
        <v>155.13307647058824</v>
      </c>
      <c r="N72" s="2532">
        <f>(K72*(1-(VLOOKUP(A72,'Cennik numeryczny'!$A$2:$N$1462,14,FALSE)))+L72)/I72</f>
        <v>155.13307647058824</v>
      </c>
      <c r="O72" s="1070" t="str">
        <f>VLOOKUP(A72,'Cennik numeryczny'!$A$2:$L$1857,10,FALSE)</f>
        <v>A</v>
      </c>
      <c r="P72" s="1485">
        <f>VLOOKUP($A72,'Cennik numeryczny'!$A$2:$M$1857,11,FALSE)</f>
        <v>10.199999999999999</v>
      </c>
      <c r="Q72" s="1486" t="s">
        <v>3825</v>
      </c>
      <c r="R72" s="992"/>
    </row>
    <row r="73" spans="1:18" ht="13.5" thickBot="1">
      <c r="A73" s="2171" t="s">
        <v>667</v>
      </c>
      <c r="B73" s="453"/>
      <c r="C73" s="1462" t="s">
        <v>640</v>
      </c>
      <c r="D73" s="828"/>
      <c r="E73" s="732"/>
      <c r="F73" s="1463">
        <v>20</v>
      </c>
      <c r="G73" s="1464">
        <v>1.6</v>
      </c>
      <c r="H73" s="1463">
        <v>6</v>
      </c>
      <c r="I73" s="1464">
        <v>9.6</v>
      </c>
      <c r="J73" s="1463">
        <v>643.20000000000005</v>
      </c>
      <c r="K73" s="2555">
        <v>840.78719999999998</v>
      </c>
      <c r="L73" s="2555">
        <f>'Dopłaty stopowe'!$R$26*I73</f>
        <v>163.05024</v>
      </c>
      <c r="M73" s="2556">
        <f t="shared" si="2"/>
        <v>104.5664</v>
      </c>
      <c r="N73" s="2534">
        <f>(K73*(1-(VLOOKUP(A73,'Cennik numeryczny'!$A$2:$N$1462,14,FALSE)))+L73)/I73</f>
        <v>104.5664</v>
      </c>
      <c r="O73" s="1072" t="str">
        <f>VLOOKUP(A73,'Cennik numeryczny'!$A$2:$L$1857,10,FALSE)</f>
        <v>A</v>
      </c>
      <c r="P73" s="1487">
        <f>VLOOKUP($A73,'Cennik numeryczny'!$A$2:$M$1857,11,FALSE)</f>
        <v>9.6</v>
      </c>
      <c r="Q73" s="1488" t="s">
        <v>3825</v>
      </c>
      <c r="R73" s="992"/>
    </row>
    <row r="74" spans="1:18" ht="13.5" thickTop="1">
      <c r="A74" s="2172" t="s">
        <v>1236</v>
      </c>
      <c r="B74" s="452" t="s">
        <v>453</v>
      </c>
      <c r="C74" s="871" t="s">
        <v>428</v>
      </c>
      <c r="D74" s="771" t="s">
        <v>608</v>
      </c>
      <c r="E74" s="875" t="s">
        <v>469</v>
      </c>
      <c r="F74" s="773">
        <v>37</v>
      </c>
      <c r="G74" s="774">
        <v>0.7</v>
      </c>
      <c r="H74" s="773">
        <v>6</v>
      </c>
      <c r="I74" s="774">
        <v>4.2</v>
      </c>
      <c r="J74" s="773">
        <v>600.6</v>
      </c>
      <c r="K74" s="2551">
        <v>390.54509999999999</v>
      </c>
      <c r="L74" s="2551">
        <f>'Dopłaty stopowe'!$R$23*I74</f>
        <v>116.29002</v>
      </c>
      <c r="M74" s="2552">
        <f t="shared" si="2"/>
        <v>120.67502857142856</v>
      </c>
      <c r="N74" s="2533">
        <f>(K74*(1-(VLOOKUP(A74,'Cennik numeryczny'!$A$2:$N$1462,14,FALSE)))+L74)/I74</f>
        <v>120.67502857142856</v>
      </c>
      <c r="O74" s="1406" t="str">
        <f>VLOOKUP(A74,'Cennik numeryczny'!$A$2:$L$1857,10,FALSE)</f>
        <v>A</v>
      </c>
      <c r="P74" s="1491">
        <f>VLOOKUP($A74,'Cennik numeryczny'!$A$2:$M$1857,11,FALSE)</f>
        <v>4.2</v>
      </c>
      <c r="Q74" s="1492" t="s">
        <v>3825</v>
      </c>
      <c r="R74" s="992"/>
    </row>
    <row r="75" spans="1:18" ht="13">
      <c r="A75" s="876" t="s">
        <v>1237</v>
      </c>
      <c r="B75" s="453"/>
      <c r="C75" s="873" t="s">
        <v>638</v>
      </c>
      <c r="D75" s="828"/>
      <c r="E75" s="732"/>
      <c r="F75" s="776">
        <v>47</v>
      </c>
      <c r="G75" s="777">
        <v>1.7</v>
      </c>
      <c r="H75" s="776">
        <v>3</v>
      </c>
      <c r="I75" s="777">
        <v>5.0999999999999996</v>
      </c>
      <c r="J75" s="776">
        <v>632.4</v>
      </c>
      <c r="K75" s="2553">
        <v>396.37619999999998</v>
      </c>
      <c r="L75" s="2553">
        <f>'Dopłaty stopowe'!$R$23*I75</f>
        <v>141.20930999999999</v>
      </c>
      <c r="M75" s="2554">
        <f t="shared" si="2"/>
        <v>105.40892352941177</v>
      </c>
      <c r="N75" s="2532">
        <f>(K75*(1-(VLOOKUP(A75,'Cennik numeryczny'!$A$2:$N$1462,14,FALSE)))+L75)/I75</f>
        <v>105.40892352941177</v>
      </c>
      <c r="O75" s="1070" t="str">
        <f>VLOOKUP(A75,'Cennik numeryczny'!$A$2:$L$1857,10,FALSE)</f>
        <v>A</v>
      </c>
      <c r="P75" s="1485">
        <f>VLOOKUP($A75,'Cennik numeryczny'!$A$2:$M$1857,11,FALSE)</f>
        <v>5.0999999999999996</v>
      </c>
      <c r="Q75" s="1486" t="s">
        <v>3825</v>
      </c>
      <c r="R75" s="992"/>
    </row>
    <row r="76" spans="1:18" ht="13">
      <c r="A76" s="876" t="s">
        <v>668</v>
      </c>
      <c r="B76" s="453"/>
      <c r="C76" s="873" t="s">
        <v>639</v>
      </c>
      <c r="D76" s="828"/>
      <c r="E76" s="732"/>
      <c r="F76" s="776">
        <v>31</v>
      </c>
      <c r="G76" s="777">
        <v>1.7</v>
      </c>
      <c r="H76" s="776">
        <v>6</v>
      </c>
      <c r="I76" s="777">
        <v>10.199999999999999</v>
      </c>
      <c r="J76" s="776">
        <v>683.4</v>
      </c>
      <c r="K76" s="2553">
        <v>830.68920000000003</v>
      </c>
      <c r="L76" s="2553">
        <f>'Dopłaty stopowe'!$R$23*I76</f>
        <v>282.41861999999998</v>
      </c>
      <c r="M76" s="2554">
        <f t="shared" si="2"/>
        <v>109.12821764705883</v>
      </c>
      <c r="N76" s="2532">
        <f>(K76*(1-(VLOOKUP(A76,'Cennik numeryczny'!$A$2:$N$1462,14,FALSE)))+L76)/I76</f>
        <v>109.12821764705883</v>
      </c>
      <c r="O76" s="1070" t="str">
        <f>VLOOKUP(A76,'Cennik numeryczny'!$A$2:$L$1857,10,FALSE)</f>
        <v>A</v>
      </c>
      <c r="P76" s="1485">
        <f>VLOOKUP($A76,'Cennik numeryczny'!$A$2:$M$1857,11,FALSE)</f>
        <v>10.199999999999999</v>
      </c>
      <c r="Q76" s="1486" t="s">
        <v>3825</v>
      </c>
      <c r="R76" s="992"/>
    </row>
    <row r="77" spans="1:18" ht="13.5" thickBot="1">
      <c r="A77" s="877" t="s">
        <v>522</v>
      </c>
      <c r="B77" s="458"/>
      <c r="C77" s="874" t="s">
        <v>640</v>
      </c>
      <c r="D77" s="833"/>
      <c r="E77" s="733"/>
      <c r="F77" s="878">
        <v>20</v>
      </c>
      <c r="G77" s="879">
        <v>1.7</v>
      </c>
      <c r="H77" s="878">
        <v>6</v>
      </c>
      <c r="I77" s="879">
        <v>10.199999999999999</v>
      </c>
      <c r="J77" s="878">
        <v>683.4</v>
      </c>
      <c r="K77" s="2557">
        <v>910.90890000000002</v>
      </c>
      <c r="L77" s="2557">
        <f>'Dopłaty stopowe'!$R$23*I77</f>
        <v>282.41861999999998</v>
      </c>
      <c r="M77" s="2558">
        <f t="shared" si="2"/>
        <v>116.99289411764707</v>
      </c>
      <c r="N77" s="2534">
        <f>(K77*(1-(VLOOKUP(A77,'Cennik numeryczny'!$A$2:$N$1462,14,FALSE)))+L77)/I77</f>
        <v>116.99289411764707</v>
      </c>
      <c r="O77" s="1072" t="str">
        <f>VLOOKUP(A77,'Cennik numeryczny'!$A$2:$L$1857,10,FALSE)</f>
        <v>A</v>
      </c>
      <c r="P77" s="1487">
        <f>VLOOKUP($A77,'Cennik numeryczny'!$A$2:$M$1857,11,FALSE)</f>
        <v>10.199999999999999</v>
      </c>
      <c r="Q77" s="1488" t="s">
        <v>3825</v>
      </c>
      <c r="R77" s="992"/>
    </row>
    <row r="78" spans="1:18" ht="13.5" thickTop="1">
      <c r="A78" s="2172" t="s">
        <v>1238</v>
      </c>
      <c r="B78" s="453" t="s">
        <v>141</v>
      </c>
      <c r="C78" s="871" t="s">
        <v>428</v>
      </c>
      <c r="D78" s="828" t="s">
        <v>144</v>
      </c>
      <c r="E78" s="732" t="s">
        <v>143</v>
      </c>
      <c r="F78" s="773">
        <v>36</v>
      </c>
      <c r="G78" s="774">
        <v>0.6</v>
      </c>
      <c r="H78" s="773">
        <v>6</v>
      </c>
      <c r="I78" s="774">
        <v>3.6</v>
      </c>
      <c r="J78" s="773">
        <v>514.79999999999995</v>
      </c>
      <c r="K78" s="2551">
        <v>525.15539999999999</v>
      </c>
      <c r="L78" s="2551">
        <f>'Dopłaty stopowe'!$R$23*I78</f>
        <v>99.677160000000001</v>
      </c>
      <c r="M78" s="2552">
        <f t="shared" si="2"/>
        <v>173.56459999999998</v>
      </c>
      <c r="N78" s="2533">
        <f>(K78*(1-(VLOOKUP(A78,'Cennik numeryczny'!$A$2:$N$1462,14,FALSE)))+L78)/I78</f>
        <v>173.56459999999998</v>
      </c>
      <c r="O78" s="1406" t="str">
        <f>VLOOKUP(A78,'Cennik numeryczny'!$A$2:$L$1857,10,FALSE)</f>
        <v>A</v>
      </c>
      <c r="P78" s="1491">
        <f>VLOOKUP($A78,'Cennik numeryczny'!$A$2:$M$1857,11,FALSE)</f>
        <v>3.6</v>
      </c>
      <c r="Q78" s="1492" t="s">
        <v>3825</v>
      </c>
      <c r="R78" s="992"/>
    </row>
    <row r="79" spans="1:18" s="457" customFormat="1" ht="13">
      <c r="A79" s="876" t="s">
        <v>1255</v>
      </c>
      <c r="B79" s="453"/>
      <c r="C79" s="873" t="s">
        <v>638</v>
      </c>
      <c r="D79" s="828"/>
      <c r="E79" s="732"/>
      <c r="F79" s="776">
        <v>51</v>
      </c>
      <c r="G79" s="777">
        <v>1.7</v>
      </c>
      <c r="H79" s="776">
        <v>3</v>
      </c>
      <c r="I79" s="777">
        <v>5.0999999999999996</v>
      </c>
      <c r="J79" s="776">
        <v>632.4</v>
      </c>
      <c r="K79" s="2553">
        <v>698.9796</v>
      </c>
      <c r="L79" s="2553">
        <f>'Dopłaty stopowe'!$R$23*I79</f>
        <v>141.20930999999999</v>
      </c>
      <c r="M79" s="2554">
        <f t="shared" si="2"/>
        <v>164.74292352941177</v>
      </c>
      <c r="N79" s="2532">
        <f>(K79*(1-(VLOOKUP(A79,'Cennik numeryczny'!$A$2:$N$1462,14,FALSE)))+L79)/I79</f>
        <v>164.74292352941177</v>
      </c>
      <c r="O79" s="1070" t="str">
        <f>VLOOKUP(A79,'Cennik numeryczny'!$A$2:$L$1857,10,FALSE)</f>
        <v>A</v>
      </c>
      <c r="P79" s="1485">
        <f>VLOOKUP($A79,'Cennik numeryczny'!$A$2:$M$1857,11,FALSE)</f>
        <v>5.0999999999999996</v>
      </c>
      <c r="Q79" s="1486" t="s">
        <v>3825</v>
      </c>
      <c r="R79" s="992"/>
    </row>
    <row r="80" spans="1:18" ht="13.5" thickBot="1">
      <c r="A80" s="877" t="s">
        <v>142</v>
      </c>
      <c r="B80" s="458"/>
      <c r="C80" s="874" t="s">
        <v>639</v>
      </c>
      <c r="D80" s="833"/>
      <c r="E80" s="834"/>
      <c r="F80" s="878">
        <v>37</v>
      </c>
      <c r="G80" s="879">
        <v>1.6</v>
      </c>
      <c r="H80" s="878">
        <v>6</v>
      </c>
      <c r="I80" s="879">
        <v>9.6</v>
      </c>
      <c r="J80" s="878">
        <v>643.20000000000005</v>
      </c>
      <c r="K80" s="2557">
        <v>1288.3662000000002</v>
      </c>
      <c r="L80" s="2557">
        <f>'Dopłaty stopowe'!$R$23*I80</f>
        <v>265.80575999999996</v>
      </c>
      <c r="M80" s="2558">
        <f t="shared" si="2"/>
        <v>161.89291250000002</v>
      </c>
      <c r="N80" s="2534">
        <f>(K80*(1-(VLOOKUP(A80,'Cennik numeryczny'!$A$2:$N$1462,14,FALSE)))+L80)/I80</f>
        <v>161.89291250000002</v>
      </c>
      <c r="O80" s="1072" t="str">
        <f>VLOOKUP(A80,'Cennik numeryczny'!$A$2:$L$1857,10,FALSE)</f>
        <v>A</v>
      </c>
      <c r="P80" s="1487">
        <f>VLOOKUP($A80,'Cennik numeryczny'!$A$2:$M$1857,11,FALSE)</f>
        <v>9.6</v>
      </c>
      <c r="Q80" s="1488" t="s">
        <v>3825</v>
      </c>
      <c r="R80" s="992"/>
    </row>
    <row r="81" spans="1:18" ht="13.5" thickTop="1">
      <c r="A81" s="2175">
        <v>6760202030</v>
      </c>
      <c r="B81" s="452" t="s">
        <v>696</v>
      </c>
      <c r="C81" s="871" t="s">
        <v>529</v>
      </c>
      <c r="D81" s="771" t="s">
        <v>35</v>
      </c>
      <c r="E81" s="875" t="s">
        <v>470</v>
      </c>
      <c r="F81" s="773">
        <v>127</v>
      </c>
      <c r="G81" s="774">
        <v>1.6</v>
      </c>
      <c r="H81" s="773">
        <v>6</v>
      </c>
      <c r="I81" s="774">
        <v>9.6</v>
      </c>
      <c r="J81" s="773">
        <v>739.2</v>
      </c>
      <c r="K81" s="2551">
        <v>1602.018</v>
      </c>
      <c r="L81" s="2551">
        <f>'Dopłaty stopowe'!$R$9*I81</f>
        <v>230.48927999999998</v>
      </c>
      <c r="M81" s="2552">
        <f t="shared" si="2"/>
        <v>190.88617500000001</v>
      </c>
      <c r="N81" s="2533">
        <f>(K81*(1-(VLOOKUP(A81,'Cennik numeryczny'!$A$2:$N$1462,14,FALSE)))+L81)/I81</f>
        <v>190.88617500000001</v>
      </c>
      <c r="O81" s="1406" t="str">
        <f>VLOOKUP(A81,'Cennik numeryczny'!$A$2:$L$1857,10,FALSE)</f>
        <v>A</v>
      </c>
      <c r="P81" s="1491">
        <f>VLOOKUP($A81,'Cennik numeryczny'!$A$2:$M$1857,11,FALSE)</f>
        <v>9.6</v>
      </c>
      <c r="Q81" s="1492" t="s">
        <v>3825</v>
      </c>
      <c r="R81" s="992"/>
    </row>
    <row r="82" spans="1:18" ht="13">
      <c r="A82" s="2170">
        <v>6760252030</v>
      </c>
      <c r="B82" s="453"/>
      <c r="C82" s="873" t="s">
        <v>530</v>
      </c>
      <c r="D82" s="828"/>
      <c r="E82" s="732"/>
      <c r="F82" s="776">
        <v>85</v>
      </c>
      <c r="G82" s="777">
        <v>1.7</v>
      </c>
      <c r="H82" s="776">
        <v>6</v>
      </c>
      <c r="I82" s="777">
        <v>10.199999999999999</v>
      </c>
      <c r="J82" s="776">
        <v>785.4</v>
      </c>
      <c r="K82" s="2553">
        <v>759.93389999999999</v>
      </c>
      <c r="L82" s="2553">
        <f>'Dopłaty stopowe'!$R$9*I82</f>
        <v>244.89485999999997</v>
      </c>
      <c r="M82" s="2554">
        <f t="shared" si="2"/>
        <v>98.512623529411769</v>
      </c>
      <c r="N82" s="2532">
        <f>(K82*(1-(VLOOKUP(A82,'Cennik numeryczny'!$A$2:$N$1462,14,FALSE)))+L82)/I82</f>
        <v>98.512623529411769</v>
      </c>
      <c r="O82" s="1070" t="str">
        <f>VLOOKUP(A82,'Cennik numeryczny'!$A$2:$L$1857,10,FALSE)</f>
        <v>A</v>
      </c>
      <c r="P82" s="1485">
        <f>VLOOKUP($A82,'Cennik numeryczny'!$A$2:$M$1857,11,FALSE)</f>
        <v>10.199999999999999</v>
      </c>
      <c r="Q82" s="1486" t="s">
        <v>3825</v>
      </c>
      <c r="R82" s="992"/>
    </row>
    <row r="83" spans="1:18" ht="13">
      <c r="A83" s="876" t="s">
        <v>1239</v>
      </c>
      <c r="B83" s="453"/>
      <c r="C83" s="873" t="s">
        <v>532</v>
      </c>
      <c r="D83" s="828"/>
      <c r="E83" s="732"/>
      <c r="F83" s="776">
        <v>31</v>
      </c>
      <c r="G83" s="777">
        <v>0.6</v>
      </c>
      <c r="H83" s="776">
        <v>6</v>
      </c>
      <c r="I83" s="777">
        <v>3.6</v>
      </c>
      <c r="J83" s="776">
        <v>514.79999999999995</v>
      </c>
      <c r="K83" s="2553">
        <v>557.04329999999993</v>
      </c>
      <c r="L83" s="2553">
        <f>'Dopłaty stopowe'!$R$9*I83</f>
        <v>86.433480000000003</v>
      </c>
      <c r="M83" s="2554">
        <f t="shared" si="2"/>
        <v>178.74355</v>
      </c>
      <c r="N83" s="2532">
        <f>(K83*(1-(VLOOKUP(A83,'Cennik numeryczny'!$A$2:$N$1462,14,FALSE)))+L83)/I83</f>
        <v>178.74355</v>
      </c>
      <c r="O83" s="1070" t="str">
        <f>VLOOKUP(A83,'Cennik numeryczny'!$A$2:$L$1857,10,FALSE)</f>
        <v>A</v>
      </c>
      <c r="P83" s="1485">
        <f>VLOOKUP($A83,'Cennik numeryczny'!$A$2:$M$1857,11,FALSE)</f>
        <v>3.6</v>
      </c>
      <c r="Q83" s="1486" t="s">
        <v>3825</v>
      </c>
      <c r="R83" s="992"/>
    </row>
    <row r="84" spans="1:18" ht="13">
      <c r="A84" s="2170">
        <v>6760323020</v>
      </c>
      <c r="B84" s="453"/>
      <c r="C84" s="873" t="s">
        <v>674</v>
      </c>
      <c r="D84" s="828"/>
      <c r="E84" s="732"/>
      <c r="F84" s="776">
        <v>116</v>
      </c>
      <c r="G84" s="777">
        <v>4.3</v>
      </c>
      <c r="H84" s="776">
        <v>3</v>
      </c>
      <c r="I84" s="777">
        <v>12.9</v>
      </c>
      <c r="J84" s="776">
        <v>851.4</v>
      </c>
      <c r="K84" s="2553">
        <v>881.98109999999997</v>
      </c>
      <c r="L84" s="2553">
        <f>'Dopłaty stopowe'!$R$9*I84</f>
        <v>309.71996999999999</v>
      </c>
      <c r="M84" s="2554">
        <f t="shared" si="2"/>
        <v>92.379927906976746</v>
      </c>
      <c r="N84" s="2532">
        <f>(K84*(1-(VLOOKUP(A84,'Cennik numeryczny'!$A$2:$N$1462,14,FALSE)))+L84)/I84</f>
        <v>92.379927906976746</v>
      </c>
      <c r="O84" s="1070" t="str">
        <f>VLOOKUP(A84,'Cennik numeryczny'!$A$2:$L$1857,10,FALSE)</f>
        <v>A</v>
      </c>
      <c r="P84" s="1485">
        <f>VLOOKUP($A84,'Cennik numeryczny'!$A$2:$M$1857,11,FALSE)</f>
        <v>12.9</v>
      </c>
      <c r="Q84" s="1486" t="s">
        <v>3825</v>
      </c>
      <c r="R84" s="992"/>
    </row>
    <row r="85" spans="1:18" s="457" customFormat="1" ht="13">
      <c r="A85" s="876" t="s">
        <v>1256</v>
      </c>
      <c r="B85" s="453"/>
      <c r="C85" s="873" t="s">
        <v>533</v>
      </c>
      <c r="D85" s="828"/>
      <c r="E85" s="732"/>
      <c r="F85" s="776">
        <v>46</v>
      </c>
      <c r="G85" s="777">
        <v>1.8</v>
      </c>
      <c r="H85" s="776">
        <v>3</v>
      </c>
      <c r="I85" s="777">
        <v>5.4</v>
      </c>
      <c r="J85" s="776">
        <v>669.6</v>
      </c>
      <c r="K85" s="2553">
        <v>733.60979999999995</v>
      </c>
      <c r="L85" s="2553">
        <f>'Dopłaty stopowe'!$R$9*I85</f>
        <v>129.65022000000002</v>
      </c>
      <c r="M85" s="2554">
        <f t="shared" si="2"/>
        <v>159.86296666666664</v>
      </c>
      <c r="N85" s="2532">
        <f>(K85*(1-(VLOOKUP(A85,'Cennik numeryczny'!$A$2:$N$1462,14,FALSE)))+L85)/I85</f>
        <v>159.86296666666664</v>
      </c>
      <c r="O85" s="1070" t="str">
        <f>VLOOKUP(A85,'Cennik numeryczny'!$A$2:$L$1857,10,FALSE)</f>
        <v>A</v>
      </c>
      <c r="P85" s="1485">
        <f>VLOOKUP($A85,'Cennik numeryczny'!$A$2:$M$1857,11,FALSE)</f>
        <v>5.4</v>
      </c>
      <c r="Q85" s="1486" t="s">
        <v>3825</v>
      </c>
      <c r="R85" s="992"/>
    </row>
    <row r="86" spans="1:18" ht="13">
      <c r="A86" s="2170">
        <v>6760403020</v>
      </c>
      <c r="B86" s="453"/>
      <c r="C86" s="873" t="s">
        <v>678</v>
      </c>
      <c r="D86" s="828"/>
      <c r="E86" s="732"/>
      <c r="F86" s="776">
        <v>76</v>
      </c>
      <c r="G86" s="777">
        <v>4.3</v>
      </c>
      <c r="H86" s="776">
        <v>3</v>
      </c>
      <c r="I86" s="777">
        <v>12.9</v>
      </c>
      <c r="J86" s="776">
        <v>851.4</v>
      </c>
      <c r="K86" s="2553">
        <v>962.2998</v>
      </c>
      <c r="L86" s="2553">
        <f>'Dopłaty stopowe'!$R$9*I86</f>
        <v>309.71996999999999</v>
      </c>
      <c r="M86" s="2554">
        <f t="shared" si="2"/>
        <v>98.606183720930218</v>
      </c>
      <c r="N86" s="2532">
        <f>(K86*(1-(VLOOKUP(A86,'Cennik numeryczny'!$A$2:$N$1462,14,FALSE)))+L86)/I86</f>
        <v>98.606183720930218</v>
      </c>
      <c r="O86" s="1070" t="str">
        <f>VLOOKUP(A86,'Cennik numeryczny'!$A$2:$L$1857,10,FALSE)</f>
        <v>A</v>
      </c>
      <c r="P86" s="1485">
        <f>VLOOKUP($A86,'Cennik numeryczny'!$A$2:$M$1857,11,FALSE)</f>
        <v>12.9</v>
      </c>
      <c r="Q86" s="1486" t="s">
        <v>3825</v>
      </c>
      <c r="R86" s="992"/>
    </row>
    <row r="87" spans="1:18" ht="13.5" thickBot="1">
      <c r="A87" s="877" t="s">
        <v>525</v>
      </c>
      <c r="B87" s="458"/>
      <c r="C87" s="874" t="s">
        <v>535</v>
      </c>
      <c r="D87" s="833"/>
      <c r="E87" s="733"/>
      <c r="F87" s="878">
        <v>30</v>
      </c>
      <c r="G87" s="879">
        <v>1.7</v>
      </c>
      <c r="H87" s="878">
        <v>6</v>
      </c>
      <c r="I87" s="879">
        <v>10.199999999999999</v>
      </c>
      <c r="J87" s="878">
        <v>683.4</v>
      </c>
      <c r="K87" s="2557">
        <v>1471.1301000000001</v>
      </c>
      <c r="L87" s="2557">
        <f>'Dopłaty stopowe'!$R$9*I87</f>
        <v>244.89485999999997</v>
      </c>
      <c r="M87" s="2558">
        <f t="shared" si="2"/>
        <v>168.23774117647059</v>
      </c>
      <c r="N87" s="2534">
        <f>(K87*(1-(VLOOKUP(A87,'Cennik numeryczny'!$A$2:$N$1462,14,FALSE)))+L87)/I87</f>
        <v>168.23774117647059</v>
      </c>
      <c r="O87" s="1072" t="str">
        <f>VLOOKUP(A87,'Cennik numeryczny'!$A$2:$L$1857,10,FALSE)</f>
        <v>S</v>
      </c>
      <c r="P87" s="1487">
        <f>VLOOKUP($A87,'Cennik numeryczny'!$A$2:$M$1857,11,FALSE)</f>
        <v>10.199999999999999</v>
      </c>
      <c r="Q87" s="1488" t="s">
        <v>3825</v>
      </c>
      <c r="R87" s="992"/>
    </row>
    <row r="88" spans="1:18" ht="13.5" thickTop="1">
      <c r="A88" s="2169" t="s">
        <v>3619</v>
      </c>
      <c r="B88" s="453" t="s">
        <v>454</v>
      </c>
      <c r="C88" s="881" t="s">
        <v>531</v>
      </c>
      <c r="D88" s="731" t="s">
        <v>37</v>
      </c>
      <c r="E88" s="730" t="s">
        <v>471</v>
      </c>
      <c r="F88" s="882">
        <v>55</v>
      </c>
      <c r="G88" s="883">
        <v>0.7</v>
      </c>
      <c r="H88" s="882">
        <v>6</v>
      </c>
      <c r="I88" s="883">
        <v>4.2</v>
      </c>
      <c r="J88" s="882">
        <v>600.6</v>
      </c>
      <c r="K88" s="2546">
        <v>482.2389</v>
      </c>
      <c r="L88" s="2546">
        <f>'Dopłaty stopowe'!$R$10*I88</f>
        <v>137.8167</v>
      </c>
      <c r="M88" s="2547">
        <f t="shared" si="2"/>
        <v>147.6322857142857</v>
      </c>
      <c r="N88" s="2533">
        <f>(K88*(1-(VLOOKUP(A88,'Cennik numeryczny'!$A$2:$N$1462,14,FALSE)))+L88)/I88</f>
        <v>147.6322857142857</v>
      </c>
      <c r="O88" s="1406" t="str">
        <f>VLOOKUP(A88,'Cennik numeryczny'!$A$2:$L$1857,10,FALSE)</f>
        <v>A</v>
      </c>
      <c r="P88" s="1491">
        <f>VLOOKUP($A88,'Cennik numeryczny'!$A$2:$M$1857,11,FALSE)</f>
        <v>4.2</v>
      </c>
      <c r="Q88" s="1492" t="s">
        <v>3825</v>
      </c>
      <c r="R88" s="992"/>
    </row>
    <row r="89" spans="1:18" ht="13">
      <c r="A89" s="2170">
        <v>6770252030</v>
      </c>
      <c r="B89" s="453"/>
      <c r="C89" s="873" t="s">
        <v>530</v>
      </c>
      <c r="D89" s="828"/>
      <c r="E89" s="732"/>
      <c r="F89" s="776">
        <v>84</v>
      </c>
      <c r="G89" s="777">
        <v>1.7</v>
      </c>
      <c r="H89" s="776">
        <v>6</v>
      </c>
      <c r="I89" s="777">
        <v>10.199999999999999</v>
      </c>
      <c r="J89" s="776">
        <v>785.4</v>
      </c>
      <c r="K89" s="2553">
        <v>813.84930000000008</v>
      </c>
      <c r="L89" s="2553">
        <f>'Dopłaty stopowe'!$R$10*I89</f>
        <v>334.69769999999994</v>
      </c>
      <c r="M89" s="2554">
        <f t="shared" si="2"/>
        <v>112.60264705882354</v>
      </c>
      <c r="N89" s="2532">
        <f>(K89*(1-(VLOOKUP(A89,'Cennik numeryczny'!$A$2:$N$1462,14,FALSE)))+L89)/I89</f>
        <v>112.60264705882354</v>
      </c>
      <c r="O89" s="1070" t="str">
        <f>VLOOKUP(A89,'Cennik numeryczny'!$A$2:$L$1857,10,FALSE)</f>
        <v>A</v>
      </c>
      <c r="P89" s="1485">
        <f>VLOOKUP($A89,'Cennik numeryczny'!$A$2:$M$1857,11,FALSE)</f>
        <v>10.199999999999999</v>
      </c>
      <c r="Q89" s="1486" t="s">
        <v>3825</v>
      </c>
      <c r="R89" s="992"/>
    </row>
    <row r="90" spans="1:18" ht="13">
      <c r="A90" s="876" t="s">
        <v>1195</v>
      </c>
      <c r="B90" s="453"/>
      <c r="C90" s="873" t="s">
        <v>532</v>
      </c>
      <c r="D90" s="828"/>
      <c r="E90" s="732"/>
      <c r="F90" s="776">
        <v>35</v>
      </c>
      <c r="G90" s="777">
        <v>0.7</v>
      </c>
      <c r="H90" s="776">
        <v>6</v>
      </c>
      <c r="I90" s="777">
        <v>4.2</v>
      </c>
      <c r="J90" s="776">
        <v>600.6</v>
      </c>
      <c r="K90" s="2553">
        <v>725.29380000000003</v>
      </c>
      <c r="L90" s="2553">
        <f>'Dopłaty stopowe'!$R$10*I90</f>
        <v>137.8167</v>
      </c>
      <c r="M90" s="2554">
        <f t="shared" si="2"/>
        <v>205.5025</v>
      </c>
      <c r="N90" s="2532">
        <f>(K90*(1-(VLOOKUP(A90,'Cennik numeryczny'!$A$2:$N$1462,14,FALSE)))+L90)/I90</f>
        <v>205.5025</v>
      </c>
      <c r="O90" s="1070" t="str">
        <f>VLOOKUP(A90,'Cennik numeryczny'!$A$2:$L$1857,10,FALSE)</f>
        <v>A</v>
      </c>
      <c r="P90" s="1485">
        <f>VLOOKUP($A90,'Cennik numeryczny'!$A$2:$M$1857,11,FALSE)</f>
        <v>4.2</v>
      </c>
      <c r="Q90" s="1486" t="s">
        <v>3825</v>
      </c>
      <c r="R90" s="992"/>
    </row>
    <row r="91" spans="1:18" ht="13">
      <c r="A91" s="2170">
        <v>6770323020</v>
      </c>
      <c r="B91" s="453"/>
      <c r="C91" s="873" t="s">
        <v>674</v>
      </c>
      <c r="D91" s="828"/>
      <c r="E91" s="732"/>
      <c r="F91" s="776">
        <v>112</v>
      </c>
      <c r="G91" s="777">
        <v>4.3</v>
      </c>
      <c r="H91" s="776">
        <v>3</v>
      </c>
      <c r="I91" s="777">
        <v>12.9</v>
      </c>
      <c r="J91" s="776">
        <v>851.4</v>
      </c>
      <c r="K91" s="2553">
        <v>915.06689999999992</v>
      </c>
      <c r="L91" s="2553">
        <f>'Dopłaty stopowe'!$R$10*I91</f>
        <v>423.29415</v>
      </c>
      <c r="M91" s="2554">
        <f t="shared" si="2"/>
        <v>103.74891860465115</v>
      </c>
      <c r="N91" s="2532">
        <f>(K91*(1-(VLOOKUP(A91,'Cennik numeryczny'!$A$2:$N$1462,14,FALSE)))+L91)/I91</f>
        <v>103.74891860465115</v>
      </c>
      <c r="O91" s="1070" t="str">
        <f>VLOOKUP(A91,'Cennik numeryczny'!$A$2:$L$1857,10,FALSE)</f>
        <v>A</v>
      </c>
      <c r="P91" s="1485">
        <f>VLOOKUP($A91,'Cennik numeryczny'!$A$2:$M$1857,11,FALSE)</f>
        <v>12.9</v>
      </c>
      <c r="Q91" s="1486" t="s">
        <v>3825</v>
      </c>
      <c r="R91" s="992"/>
    </row>
    <row r="92" spans="1:18" ht="13">
      <c r="A92" s="876" t="s">
        <v>1242</v>
      </c>
      <c r="B92" s="453"/>
      <c r="C92" s="873" t="s">
        <v>533</v>
      </c>
      <c r="D92" s="828"/>
      <c r="E92" s="732"/>
      <c r="F92" s="776">
        <v>47</v>
      </c>
      <c r="G92" s="777">
        <v>1.8</v>
      </c>
      <c r="H92" s="776">
        <v>3</v>
      </c>
      <c r="I92" s="777">
        <v>5.4</v>
      </c>
      <c r="J92" s="776">
        <v>669.6</v>
      </c>
      <c r="K92" s="2553">
        <v>827.74890000000005</v>
      </c>
      <c r="L92" s="2553">
        <f>'Dopłaty stopowe'!$R$10*I92</f>
        <v>177.19290000000001</v>
      </c>
      <c r="M92" s="2554">
        <f t="shared" ref="M92:M122" si="3">(K92+L92)/I92</f>
        <v>186.10033333333334</v>
      </c>
      <c r="N92" s="2532">
        <f>(K92*(1-(VLOOKUP(A92,'Cennik numeryczny'!$A$2:$N$1462,14,FALSE)))+L92)/I92</f>
        <v>186.10033333333334</v>
      </c>
      <c r="O92" s="1070" t="str">
        <f>VLOOKUP(A92,'Cennik numeryczny'!$A$2:$L$1857,10,FALSE)</f>
        <v>A</v>
      </c>
      <c r="P92" s="1485">
        <f>VLOOKUP($A92,'Cennik numeryczny'!$A$2:$M$1857,11,FALSE)</f>
        <v>5.4</v>
      </c>
      <c r="Q92" s="1486" t="s">
        <v>3825</v>
      </c>
      <c r="R92" s="992"/>
    </row>
    <row r="93" spans="1:18" ht="13">
      <c r="A93" s="2170">
        <v>6770403020</v>
      </c>
      <c r="B93" s="453"/>
      <c r="C93" s="873" t="s">
        <v>678</v>
      </c>
      <c r="D93" s="828"/>
      <c r="E93" s="732"/>
      <c r="F93" s="776">
        <v>77</v>
      </c>
      <c r="G93" s="777">
        <v>4.4000000000000004</v>
      </c>
      <c r="H93" s="776">
        <v>3</v>
      </c>
      <c r="I93" s="777">
        <v>13.2</v>
      </c>
      <c r="J93" s="776">
        <v>871.2</v>
      </c>
      <c r="K93" s="2553">
        <v>989.18819999999994</v>
      </c>
      <c r="L93" s="2553">
        <f>'Dopłaty stopowe'!$R$10*I93</f>
        <v>433.13819999999993</v>
      </c>
      <c r="M93" s="2554">
        <f t="shared" si="3"/>
        <v>107.752</v>
      </c>
      <c r="N93" s="2532">
        <f>(K93*(1-(VLOOKUP(A93,'Cennik numeryczny'!$A$2:$N$1462,14,FALSE)))+L93)/I93</f>
        <v>107.752</v>
      </c>
      <c r="O93" s="1070" t="str">
        <f>VLOOKUP(A93,'Cennik numeryczny'!$A$2:$L$1857,10,FALSE)</f>
        <v>A</v>
      </c>
      <c r="P93" s="1485">
        <f>VLOOKUP($A93,'Cennik numeryczny'!$A$2:$M$1857,11,FALSE)</f>
        <v>13.2</v>
      </c>
      <c r="Q93" s="1486" t="s">
        <v>3825</v>
      </c>
      <c r="R93" s="992"/>
    </row>
    <row r="94" spans="1:18" ht="13">
      <c r="A94" s="2171" t="s">
        <v>693</v>
      </c>
      <c r="B94" s="453"/>
      <c r="C94" s="1462" t="s">
        <v>535</v>
      </c>
      <c r="D94" s="828"/>
      <c r="E94" s="732"/>
      <c r="F94" s="1463">
        <v>30</v>
      </c>
      <c r="G94" s="1464">
        <v>1.7</v>
      </c>
      <c r="H94" s="1463">
        <v>6</v>
      </c>
      <c r="I94" s="1464">
        <v>10.199999999999999</v>
      </c>
      <c r="J94" s="1463">
        <v>683.4</v>
      </c>
      <c r="K94" s="2555">
        <v>1615.8285000000001</v>
      </c>
      <c r="L94" s="2555">
        <f>'Dopłaty stopowe'!$R$10*I94</f>
        <v>334.69769999999994</v>
      </c>
      <c r="M94" s="2556">
        <f t="shared" si="3"/>
        <v>191.22805882352944</v>
      </c>
      <c r="N94" s="2532">
        <f>(K94*(1-(VLOOKUP(A94,'Cennik numeryczny'!$A$2:$N$1462,14,FALSE)))+L94)/I94</f>
        <v>191.22805882352944</v>
      </c>
      <c r="O94" s="1070" t="str">
        <f>VLOOKUP(A94,'Cennik numeryczny'!$A$2:$L$1857,10,FALSE)</f>
        <v>A</v>
      </c>
      <c r="P94" s="1485">
        <f>VLOOKUP($A94,'Cennik numeryczny'!$A$2:$M$1857,11,FALSE)</f>
        <v>10.199999999999999</v>
      </c>
      <c r="Q94" s="1486" t="s">
        <v>3825</v>
      </c>
      <c r="R94" s="992"/>
    </row>
    <row r="95" spans="1:18" ht="13.5" thickBot="1">
      <c r="A95" s="2171" t="s">
        <v>3618</v>
      </c>
      <c r="B95" s="453"/>
      <c r="C95" s="1462" t="s">
        <v>534</v>
      </c>
      <c r="D95" s="828"/>
      <c r="E95" s="732"/>
      <c r="F95" s="1463">
        <v>20</v>
      </c>
      <c r="G95" s="1464">
        <v>1.8</v>
      </c>
      <c r="H95" s="1463">
        <v>6</v>
      </c>
      <c r="I95" s="1464">
        <v>10.8</v>
      </c>
      <c r="J95" s="1463">
        <v>723.3</v>
      </c>
      <c r="K95" s="2555">
        <v>861.97319999999991</v>
      </c>
      <c r="L95" s="2555">
        <f>'Dopłaty stopowe'!$R$10*I95</f>
        <v>354.38580000000002</v>
      </c>
      <c r="M95" s="2556">
        <f t="shared" si="3"/>
        <v>112.62583333333332</v>
      </c>
      <c r="N95" s="1399">
        <f>(K95*(1-(VLOOKUP(A95,'Cennik numeryczny'!$A$2:$N$1462,14,FALSE)))+L95)/I95</f>
        <v>112.62583333333332</v>
      </c>
      <c r="O95" s="1068" t="str">
        <f>VLOOKUP(A95,'Cennik numeryczny'!$A$2:$L$1857,10,FALSE)</f>
        <v>S</v>
      </c>
      <c r="P95" s="1497">
        <f>VLOOKUP($A95,'Cennik numeryczny'!$A$2:$M$1857,11,FALSE)</f>
        <v>10.8</v>
      </c>
      <c r="Q95" s="1498" t="s">
        <v>3825</v>
      </c>
      <c r="R95" s="992"/>
    </row>
    <row r="96" spans="1:18" ht="13.5" thickTop="1">
      <c r="A96" s="2172" t="s">
        <v>1199</v>
      </c>
      <c r="B96" s="452" t="s">
        <v>455</v>
      </c>
      <c r="C96" s="871" t="s">
        <v>428</v>
      </c>
      <c r="D96" s="771" t="s">
        <v>36</v>
      </c>
      <c r="E96" s="875" t="s">
        <v>472</v>
      </c>
      <c r="F96" s="773">
        <v>39</v>
      </c>
      <c r="G96" s="774">
        <v>0.7</v>
      </c>
      <c r="H96" s="773">
        <v>6</v>
      </c>
      <c r="I96" s="774">
        <v>4.2</v>
      </c>
      <c r="J96" s="773">
        <v>600.6</v>
      </c>
      <c r="K96" s="2551">
        <v>384.5754</v>
      </c>
      <c r="L96" s="2551">
        <f>'Dopłaty stopowe'!$R$9*I96</f>
        <v>100.83906</v>
      </c>
      <c r="M96" s="2552">
        <f t="shared" si="3"/>
        <v>115.57487142857143</v>
      </c>
      <c r="N96" s="2533">
        <f>(K96*(1-(VLOOKUP(A96,'Cennik numeryczny'!$A$2:$N$1462,14,FALSE)))+L96)/I96</f>
        <v>115.57487142857143</v>
      </c>
      <c r="O96" s="1406" t="str">
        <f>VLOOKUP(A96,'Cennik numeryczny'!$A$2:$L$1857,10,FALSE)</f>
        <v>A</v>
      </c>
      <c r="P96" s="1491">
        <f>VLOOKUP($A96,'Cennik numeryczny'!$A$2:$M$1857,11,FALSE)</f>
        <v>4.2</v>
      </c>
      <c r="Q96" s="1492" t="s">
        <v>3825</v>
      </c>
      <c r="R96" s="992"/>
    </row>
    <row r="97" spans="1:18" ht="13">
      <c r="A97" s="876" t="s">
        <v>1200</v>
      </c>
      <c r="B97" s="453"/>
      <c r="C97" s="873" t="s">
        <v>638</v>
      </c>
      <c r="D97" s="828"/>
      <c r="E97" s="732"/>
      <c r="F97" s="776">
        <v>50</v>
      </c>
      <c r="G97" s="777">
        <v>1.8</v>
      </c>
      <c r="H97" s="776">
        <v>3</v>
      </c>
      <c r="I97" s="777">
        <v>5.4</v>
      </c>
      <c r="J97" s="776">
        <v>669.6</v>
      </c>
      <c r="K97" s="2553">
        <v>376.2</v>
      </c>
      <c r="L97" s="2553">
        <f>'Dopłaty stopowe'!$R$9*I97</f>
        <v>129.65022000000002</v>
      </c>
      <c r="M97" s="2554">
        <f t="shared" si="3"/>
        <v>93.675966666666667</v>
      </c>
      <c r="N97" s="2532">
        <f>(K97*(1-(VLOOKUP(A97,'Cennik numeryczny'!$A$2:$N$1462,14,FALSE)))+L97)/I97</f>
        <v>93.675966666666667</v>
      </c>
      <c r="O97" s="1070" t="str">
        <f>VLOOKUP(A97,'Cennik numeryczny'!$A$2:$L$1857,10,FALSE)</f>
        <v>A</v>
      </c>
      <c r="P97" s="1485">
        <f>VLOOKUP($A97,'Cennik numeryczny'!$A$2:$M$1857,11,FALSE)</f>
        <v>5.4</v>
      </c>
      <c r="Q97" s="1486" t="s">
        <v>3825</v>
      </c>
      <c r="R97" s="992"/>
    </row>
    <row r="98" spans="1:18" ht="13.5" thickBot="1">
      <c r="A98" s="877" t="s">
        <v>694</v>
      </c>
      <c r="B98" s="458"/>
      <c r="C98" s="874" t="s">
        <v>639</v>
      </c>
      <c r="D98" s="833"/>
      <c r="E98" s="834"/>
      <c r="F98" s="878">
        <v>37</v>
      </c>
      <c r="G98" s="879">
        <v>2</v>
      </c>
      <c r="H98" s="878">
        <v>6</v>
      </c>
      <c r="I98" s="879">
        <v>12</v>
      </c>
      <c r="J98" s="878">
        <v>804</v>
      </c>
      <c r="K98" s="2557">
        <v>1065.3984</v>
      </c>
      <c r="L98" s="2557">
        <f>'Dopłaty stopowe'!$R$9*I98</f>
        <v>288.11160000000001</v>
      </c>
      <c r="M98" s="2558">
        <f t="shared" si="3"/>
        <v>112.7925</v>
      </c>
      <c r="N98" s="2534">
        <f>(K98*(1-(VLOOKUP(A98,'Cennik numeryczny'!$A$2:$N$1462,14,FALSE)))+L98)/I98</f>
        <v>112.7925</v>
      </c>
      <c r="O98" s="1072" t="str">
        <f>VLOOKUP(A98,'Cennik numeryczny'!$A$2:$L$1857,10,FALSE)</f>
        <v>S</v>
      </c>
      <c r="P98" s="1487">
        <f>VLOOKUP($A98,'Cennik numeryczny'!$A$2:$M$1857,11,FALSE)</f>
        <v>12</v>
      </c>
      <c r="Q98" s="1488" t="s">
        <v>3825</v>
      </c>
      <c r="R98" s="992"/>
    </row>
    <row r="99" spans="1:18" s="831" customFormat="1" ht="13.5" thickTop="1">
      <c r="A99" s="1172" t="s">
        <v>5045</v>
      </c>
      <c r="B99" s="453" t="s">
        <v>3282</v>
      </c>
      <c r="C99" s="732" t="s">
        <v>417</v>
      </c>
      <c r="D99" s="828" t="s">
        <v>3782</v>
      </c>
      <c r="E99" s="829" t="s">
        <v>3783</v>
      </c>
      <c r="F99" s="773">
        <v>35</v>
      </c>
      <c r="G99" s="774">
        <v>0.8</v>
      </c>
      <c r="H99" s="773">
        <v>6</v>
      </c>
      <c r="I99" s="774">
        <v>4.8</v>
      </c>
      <c r="J99" s="773">
        <v>595.20000000000005</v>
      </c>
      <c r="K99" s="2551">
        <v>401.32619999999997</v>
      </c>
      <c r="L99" s="2551">
        <f>'Dopłaty stopowe'!$R$20*I99</f>
        <v>29.570879999999995</v>
      </c>
      <c r="M99" s="2552">
        <f t="shared" si="3"/>
        <v>89.770224999999996</v>
      </c>
      <c r="N99" s="2531">
        <f>(K99*(1-(VLOOKUP(A99,'Cennik numeryczny'!$A$2:$N$1462,14,FALSE)))+L99)/I99</f>
        <v>89.770224999999996</v>
      </c>
      <c r="O99" s="1065" t="str">
        <f>VLOOKUP(A99,'Cennik numeryczny'!$A$2:$L$1857,10,FALSE)</f>
        <v>C</v>
      </c>
      <c r="P99" s="1489">
        <f>VLOOKUP($A99,'Cennik numeryczny'!$A$2:$M$1857,11,FALSE)</f>
        <v>240</v>
      </c>
      <c r="Q99" s="1490" t="s">
        <v>3825</v>
      </c>
      <c r="R99" s="992"/>
    </row>
    <row r="100" spans="1:18" s="831" customFormat="1" ht="13">
      <c r="A100" s="1173" t="s">
        <v>5046</v>
      </c>
      <c r="B100" s="453"/>
      <c r="C100" s="732" t="s">
        <v>418</v>
      </c>
      <c r="D100" s="828"/>
      <c r="E100" s="829"/>
      <c r="F100" s="776">
        <v>45</v>
      </c>
      <c r="G100" s="777">
        <v>2.2000000000000002</v>
      </c>
      <c r="H100" s="776">
        <v>6</v>
      </c>
      <c r="I100" s="777">
        <v>13.2</v>
      </c>
      <c r="J100" s="776">
        <v>646.79999999999995</v>
      </c>
      <c r="K100" s="2553">
        <v>1031.9264999999998</v>
      </c>
      <c r="L100" s="2553">
        <f>'Dopłaty stopowe'!$R$20*I100</f>
        <v>81.319919999999996</v>
      </c>
      <c r="M100" s="2554">
        <f t="shared" si="3"/>
        <v>84.336849999999984</v>
      </c>
      <c r="N100" s="2532">
        <f>(K100*(1-(VLOOKUP(A100,'Cennik numeryczny'!$A$2:$N$1462,14,FALSE)))+L100)/I100</f>
        <v>84.336849999999984</v>
      </c>
      <c r="O100" s="1070" t="str">
        <f>VLOOKUP(A100,'Cennik numeryczny'!$A$2:$L$1857,10,FALSE)</f>
        <v>C</v>
      </c>
      <c r="P100" s="1485">
        <f>VLOOKUP($A100,'Cennik numeryczny'!$A$2:$M$1857,11,FALSE)</f>
        <v>316.79999999999995</v>
      </c>
      <c r="Q100" s="1486" t="s">
        <v>3825</v>
      </c>
      <c r="R100" s="992"/>
    </row>
    <row r="101" spans="1:18" s="831" customFormat="1" ht="13.5" thickBot="1">
      <c r="A101" s="832" t="s">
        <v>5047</v>
      </c>
      <c r="B101" s="458"/>
      <c r="C101" s="733" t="s">
        <v>419</v>
      </c>
      <c r="D101" s="833"/>
      <c r="E101" s="834"/>
      <c r="F101" s="781">
        <v>30</v>
      </c>
      <c r="G101" s="782">
        <v>2.2000000000000002</v>
      </c>
      <c r="H101" s="781">
        <v>6</v>
      </c>
      <c r="I101" s="782">
        <v>13.2</v>
      </c>
      <c r="J101" s="781">
        <v>646.79999999999995</v>
      </c>
      <c r="K101" s="2548">
        <v>796.18770000000006</v>
      </c>
      <c r="L101" s="2548">
        <f>'Dopłaty stopowe'!$R$20*I101</f>
        <v>81.319919999999996</v>
      </c>
      <c r="M101" s="2550">
        <f t="shared" si="3"/>
        <v>66.477850000000004</v>
      </c>
      <c r="N101" s="1399">
        <f>(K101*(1-(VLOOKUP(A101,'Cennik numeryczny'!$A$2:$N$1462,14,FALSE)))+L101)/I101</f>
        <v>66.477850000000004</v>
      </c>
      <c r="O101" s="1068" t="str">
        <f>VLOOKUP(A101,'Cennik numeryczny'!$A$2:$L$1857,10,FALSE)</f>
        <v>C</v>
      </c>
      <c r="P101" s="1497">
        <f>VLOOKUP($A101,'Cennik numeryczny'!$A$2:$M$1857,11,FALSE)</f>
        <v>462</v>
      </c>
      <c r="Q101" s="1498" t="s">
        <v>3825</v>
      </c>
      <c r="R101" s="992"/>
    </row>
    <row r="102" spans="1:18" s="831" customFormat="1" ht="13.5" thickTop="1">
      <c r="A102" s="1172" t="s">
        <v>3779</v>
      </c>
      <c r="B102" s="453" t="s">
        <v>3778</v>
      </c>
      <c r="C102" s="732" t="s">
        <v>417</v>
      </c>
      <c r="D102" s="828" t="s">
        <v>3784</v>
      </c>
      <c r="E102" s="829" t="s">
        <v>3785</v>
      </c>
      <c r="F102" s="773">
        <v>31</v>
      </c>
      <c r="G102" s="774">
        <v>0.7</v>
      </c>
      <c r="H102" s="773">
        <v>6</v>
      </c>
      <c r="I102" s="774">
        <v>4.2</v>
      </c>
      <c r="J102" s="773">
        <v>520.79999999999995</v>
      </c>
      <c r="K102" s="2551">
        <v>578.21939999999995</v>
      </c>
      <c r="L102" s="2551">
        <f>'Dopłaty stopowe'!$R$19*I102</f>
        <v>52.622639999999997</v>
      </c>
      <c r="M102" s="2552">
        <f t="shared" si="3"/>
        <v>150.20048571428572</v>
      </c>
      <c r="N102" s="2531">
        <f>(K102*(1-(VLOOKUP(A102,'Cennik numeryczny'!$A$2:$N$1462,14,FALSE)))+L102)/I102</f>
        <v>150.20048571428572</v>
      </c>
      <c r="O102" s="1065" t="str">
        <f>VLOOKUP(A102,'Cennik numeryczny'!$A$2:$L$1857,10,FALSE)</f>
        <v>C</v>
      </c>
      <c r="P102" s="1489">
        <f>VLOOKUP($A102,'Cennik numeryczny'!$A$2:$M$1857,11,FALSE)</f>
        <v>210</v>
      </c>
      <c r="Q102" s="1490" t="s">
        <v>3825</v>
      </c>
      <c r="R102" s="992"/>
    </row>
    <row r="103" spans="1:18" s="831" customFormat="1" ht="13">
      <c r="A103" s="1173" t="s">
        <v>3780</v>
      </c>
      <c r="B103" s="453"/>
      <c r="C103" s="732" t="s">
        <v>638</v>
      </c>
      <c r="D103" s="828"/>
      <c r="E103" s="829"/>
      <c r="F103" s="776">
        <v>46</v>
      </c>
      <c r="G103" s="777">
        <v>1.7</v>
      </c>
      <c r="H103" s="776">
        <v>3</v>
      </c>
      <c r="I103" s="777">
        <v>5.0999999999999996</v>
      </c>
      <c r="J103" s="776">
        <v>632.4</v>
      </c>
      <c r="K103" s="2553">
        <v>556.08300000000008</v>
      </c>
      <c r="L103" s="2553">
        <f>'Dopłaty stopowe'!$R$19*I103</f>
        <v>63.89891999999999</v>
      </c>
      <c r="M103" s="2554">
        <f t="shared" si="3"/>
        <v>121.56508235294119</v>
      </c>
      <c r="N103" s="2532">
        <f>(K103*(1-(VLOOKUP(A103,'Cennik numeryczny'!$A$2:$N$1462,14,FALSE)))+L103)/I103</f>
        <v>121.56508235294119</v>
      </c>
      <c r="O103" s="1070" t="str">
        <f>VLOOKUP(A103,'Cennik numeryczny'!$A$2:$L$1857,10,FALSE)</f>
        <v>C</v>
      </c>
      <c r="P103" s="1485">
        <f>VLOOKUP($A103,'Cennik numeryczny'!$A$2:$M$1857,11,FALSE)</f>
        <v>122.39999999999999</v>
      </c>
      <c r="Q103" s="1486" t="s">
        <v>3825</v>
      </c>
      <c r="R103" s="992"/>
    </row>
    <row r="104" spans="1:18" s="831" customFormat="1" ht="13.5" thickBot="1">
      <c r="A104" s="832" t="s">
        <v>3781</v>
      </c>
      <c r="B104" s="458"/>
      <c r="C104" s="733" t="s">
        <v>419</v>
      </c>
      <c r="D104" s="833"/>
      <c r="E104" s="834"/>
      <c r="F104" s="781">
        <v>28</v>
      </c>
      <c r="G104" s="782">
        <v>2.1</v>
      </c>
      <c r="H104" s="781">
        <v>6</v>
      </c>
      <c r="I104" s="782">
        <v>12.6</v>
      </c>
      <c r="J104" s="781">
        <v>617.4</v>
      </c>
      <c r="K104" s="2548">
        <v>1138.1039999999998</v>
      </c>
      <c r="L104" s="2548">
        <f>'Dopłaty stopowe'!$R$19*I104</f>
        <v>157.86792</v>
      </c>
      <c r="M104" s="2550">
        <f t="shared" si="3"/>
        <v>102.85491428571427</v>
      </c>
      <c r="N104" s="1399">
        <f>(K104*(1-(VLOOKUP(A104,'Cennik numeryczny'!$A$2:$N$1462,14,FALSE)))+L104)/I104</f>
        <v>102.85491428571427</v>
      </c>
      <c r="O104" s="1068" t="str">
        <f>VLOOKUP(A104,'Cennik numeryczny'!$A$2:$L$1857,10,FALSE)</f>
        <v>C</v>
      </c>
      <c r="P104" s="1497">
        <f>VLOOKUP($A104,'Cennik numeryczny'!$A$2:$M$1857,11,FALSE)</f>
        <v>428.4</v>
      </c>
      <c r="Q104" s="1498" t="s">
        <v>3825</v>
      </c>
      <c r="R104" s="992"/>
    </row>
    <row r="105" spans="1:18" s="646" customFormat="1" ht="13.5" thickTop="1">
      <c r="A105" s="1172" t="s">
        <v>4297</v>
      </c>
      <c r="B105" s="453" t="s">
        <v>4295</v>
      </c>
      <c r="C105" s="871" t="s">
        <v>428</v>
      </c>
      <c r="D105" s="828" t="s">
        <v>4304</v>
      </c>
      <c r="E105" s="26" t="s">
        <v>4303</v>
      </c>
      <c r="F105" s="773">
        <v>33</v>
      </c>
      <c r="G105" s="774">
        <v>0.6</v>
      </c>
      <c r="H105" s="773">
        <v>6</v>
      </c>
      <c r="I105" s="774">
        <v>3.6</v>
      </c>
      <c r="J105" s="773">
        <v>514.79999999999995</v>
      </c>
      <c r="K105" s="2551">
        <v>581.6943</v>
      </c>
      <c r="L105" s="2551">
        <f>'Dopłaty stopowe'!$R$25*I105</f>
        <v>114.21863999999999</v>
      </c>
      <c r="M105" s="2552">
        <f t="shared" ref="M105:M110" si="4">(K105+L105)/I105</f>
        <v>193.30914999999999</v>
      </c>
      <c r="N105" s="2531">
        <f>(K105*(1-(VLOOKUP(A105,'Cennik numeryczny'!$A$2:$N$1462,14,FALSE)))+L105)/I105</f>
        <v>193.30914999999999</v>
      </c>
      <c r="O105" s="1065" t="str">
        <f>VLOOKUP(A105,'Cennik numeryczny'!$A$2:$L$1857,10,FALSE)</f>
        <v>A</v>
      </c>
      <c r="P105" s="1489">
        <f>VLOOKUP($A105,'Cennik numeryczny'!$A$2:$M$1857,11,FALSE)</f>
        <v>3.6</v>
      </c>
      <c r="Q105" s="1490" t="s">
        <v>3825</v>
      </c>
      <c r="R105" s="992"/>
    </row>
    <row r="106" spans="1:18" s="646" customFormat="1" ht="13">
      <c r="A106" s="1173" t="s">
        <v>4298</v>
      </c>
      <c r="B106" s="453"/>
      <c r="C106" s="873" t="s">
        <v>638</v>
      </c>
      <c r="D106" s="828"/>
      <c r="E106" s="829"/>
      <c r="F106" s="776">
        <v>52</v>
      </c>
      <c r="G106" s="777">
        <v>1.8</v>
      </c>
      <c r="H106" s="776">
        <v>3</v>
      </c>
      <c r="I106" s="777">
        <v>5.4</v>
      </c>
      <c r="J106" s="776">
        <v>669.6</v>
      </c>
      <c r="K106" s="2553">
        <v>764.37900000000002</v>
      </c>
      <c r="L106" s="2553">
        <f>'Dopłaty stopowe'!$R$25*I106</f>
        <v>171.32796000000002</v>
      </c>
      <c r="M106" s="2554">
        <f t="shared" si="4"/>
        <v>173.27906666666667</v>
      </c>
      <c r="N106" s="2532">
        <f>(K106*(1-(VLOOKUP(A106,'Cennik numeryczny'!$A$2:$N$1462,14,FALSE)))+L106)/I106</f>
        <v>173.27906666666667</v>
      </c>
      <c r="O106" s="1070" t="str">
        <f>VLOOKUP(A106,'Cennik numeryczny'!$A$2:$L$1857,10,FALSE)</f>
        <v>A</v>
      </c>
      <c r="P106" s="1485">
        <f>VLOOKUP($A106,'Cennik numeryczny'!$A$2:$M$1857,11,FALSE)</f>
        <v>5.4</v>
      </c>
      <c r="Q106" s="1486" t="s">
        <v>3825</v>
      </c>
      <c r="R106" s="992"/>
    </row>
    <row r="107" spans="1:18" s="646" customFormat="1" ht="13.5" thickBot="1">
      <c r="A107" s="832" t="s">
        <v>4299</v>
      </c>
      <c r="B107" s="458"/>
      <c r="C107" s="874" t="s">
        <v>639</v>
      </c>
      <c r="D107" s="833"/>
      <c r="E107" s="834"/>
      <c r="F107" s="781">
        <v>32</v>
      </c>
      <c r="G107" s="782">
        <v>1.7</v>
      </c>
      <c r="H107" s="781">
        <v>6</v>
      </c>
      <c r="I107" s="782">
        <v>10.199999999999999</v>
      </c>
      <c r="J107" s="781">
        <v>683.4</v>
      </c>
      <c r="K107" s="2548">
        <v>1393.7912999999999</v>
      </c>
      <c r="L107" s="2548">
        <f>'Dopłaty stopowe'!$R$25*I107</f>
        <v>323.61947999999995</v>
      </c>
      <c r="M107" s="2550">
        <f t="shared" si="4"/>
        <v>168.37360588235293</v>
      </c>
      <c r="N107" s="1399">
        <f>(K107*(1-(VLOOKUP(A107,'Cennik numeryczny'!$A$2:$N$1462,14,FALSE)))+L107)/I107</f>
        <v>168.37360588235293</v>
      </c>
      <c r="O107" s="1068" t="str">
        <f>VLOOKUP(A107,'Cennik numeryczny'!$A$2:$L$1857,10,FALSE)</f>
        <v>S</v>
      </c>
      <c r="P107" s="1497">
        <f>VLOOKUP($A107,'Cennik numeryczny'!$A$2:$M$1857,11,FALSE)</f>
        <v>10.199999999999999</v>
      </c>
      <c r="Q107" s="1498" t="s">
        <v>3825</v>
      </c>
      <c r="R107" s="992"/>
    </row>
    <row r="108" spans="1:18" s="646" customFormat="1" ht="13.5" thickTop="1">
      <c r="A108" s="1172" t="s">
        <v>4300</v>
      </c>
      <c r="B108" s="453" t="s">
        <v>4296</v>
      </c>
      <c r="C108" s="871" t="s">
        <v>428</v>
      </c>
      <c r="D108" s="828" t="s">
        <v>4305</v>
      </c>
      <c r="E108" s="829" t="s">
        <v>4306</v>
      </c>
      <c r="F108" s="773">
        <v>40</v>
      </c>
      <c r="G108" s="774">
        <v>0.7</v>
      </c>
      <c r="H108" s="773">
        <v>6</v>
      </c>
      <c r="I108" s="774">
        <v>4.2</v>
      </c>
      <c r="J108" s="773">
        <v>600.6</v>
      </c>
      <c r="K108" s="2551">
        <v>727.00649999999996</v>
      </c>
      <c r="L108" s="2551">
        <f>'Dopłaty stopowe'!$R$25*I108</f>
        <v>133.25507999999999</v>
      </c>
      <c r="M108" s="2552">
        <f t="shared" si="4"/>
        <v>204.8241857142857</v>
      </c>
      <c r="N108" s="2531">
        <f>(K108*(1-(VLOOKUP(A108,'Cennik numeryczny'!$A$2:$N$1462,14,FALSE)))+L108)/I108</f>
        <v>204.8241857142857</v>
      </c>
      <c r="O108" s="1065" t="str">
        <f>VLOOKUP(A108,'Cennik numeryczny'!$A$2:$L$1857,10,FALSE)</f>
        <v>S</v>
      </c>
      <c r="P108" s="1489">
        <f>VLOOKUP($A108,'Cennik numeryczny'!$A$2:$M$1857,11,FALSE)</f>
        <v>4.2</v>
      </c>
      <c r="Q108" s="1490" t="s">
        <v>3825</v>
      </c>
      <c r="R108" s="992"/>
    </row>
    <row r="109" spans="1:18" s="646" customFormat="1" ht="13">
      <c r="A109" s="2176" t="s">
        <v>4301</v>
      </c>
      <c r="B109" s="453"/>
      <c r="C109" s="873" t="s">
        <v>638</v>
      </c>
      <c r="D109" s="828"/>
      <c r="E109" s="829"/>
      <c r="F109" s="776">
        <v>51</v>
      </c>
      <c r="G109" s="777">
        <v>1.8</v>
      </c>
      <c r="H109" s="776">
        <v>3</v>
      </c>
      <c r="I109" s="777">
        <v>5.4</v>
      </c>
      <c r="J109" s="776">
        <v>669.6</v>
      </c>
      <c r="K109" s="2553">
        <v>730.62</v>
      </c>
      <c r="L109" s="2553">
        <f>'Dopłaty stopowe'!$R$25*I109</f>
        <v>171.32796000000002</v>
      </c>
      <c r="M109" s="2554">
        <f t="shared" si="4"/>
        <v>167.02739999999997</v>
      </c>
      <c r="N109" s="2532">
        <f>(K109*(1-(VLOOKUP(A109,'Cennik numeryczny'!$A$2:$N$1462,14,FALSE)))+L109)/I109</f>
        <v>167.02739999999997</v>
      </c>
      <c r="O109" s="1070" t="str">
        <f>VLOOKUP(A109,'Cennik numeryczny'!$A$2:$L$1857,10,FALSE)</f>
        <v>S</v>
      </c>
      <c r="P109" s="1485">
        <f>VLOOKUP($A109,'Cennik numeryczny'!$A$2:$M$1857,11,FALSE)</f>
        <v>5.4</v>
      </c>
      <c r="Q109" s="1486" t="s">
        <v>3825</v>
      </c>
      <c r="R109" s="992"/>
    </row>
    <row r="110" spans="1:18" s="646" customFormat="1" ht="13.5" thickBot="1">
      <c r="A110" s="832" t="s">
        <v>4302</v>
      </c>
      <c r="B110" s="458"/>
      <c r="C110" s="874" t="s">
        <v>639</v>
      </c>
      <c r="D110" s="833"/>
      <c r="E110" s="834"/>
      <c r="F110" s="781">
        <v>32</v>
      </c>
      <c r="G110" s="782">
        <v>1.6</v>
      </c>
      <c r="H110" s="781">
        <v>6</v>
      </c>
      <c r="I110" s="782">
        <v>9.6</v>
      </c>
      <c r="J110" s="781">
        <v>643.20000000000005</v>
      </c>
      <c r="K110" s="2548">
        <v>1644.0930000000001</v>
      </c>
      <c r="L110" s="2548">
        <f>'Dopłaty stopowe'!$R$25*I110</f>
        <v>304.58303999999998</v>
      </c>
      <c r="M110" s="2550">
        <f t="shared" si="4"/>
        <v>202.9870875</v>
      </c>
      <c r="N110" s="1399">
        <f>(K110*(1-(VLOOKUP(A110,'Cennik numeryczny'!$A$2:$N$1462,14,FALSE)))+L110)/I110</f>
        <v>202.9870875</v>
      </c>
      <c r="O110" s="1068" t="str">
        <f>VLOOKUP(A110,'Cennik numeryczny'!$A$2:$L$1857,10,FALSE)</f>
        <v>S</v>
      </c>
      <c r="P110" s="1497">
        <f>VLOOKUP($A110,'Cennik numeryczny'!$A$2:$M$1857,11,FALSE)</f>
        <v>9.6</v>
      </c>
      <c r="Q110" s="1498" t="s">
        <v>3825</v>
      </c>
      <c r="R110" s="992"/>
    </row>
    <row r="111" spans="1:18" s="457" customFormat="1" ht="13.5" thickTop="1">
      <c r="A111" s="880" t="s">
        <v>1257</v>
      </c>
      <c r="B111" s="453" t="s">
        <v>456</v>
      </c>
      <c r="C111" s="881" t="s">
        <v>427</v>
      </c>
      <c r="D111" s="731" t="s">
        <v>609</v>
      </c>
      <c r="E111" s="1167" t="s">
        <v>473</v>
      </c>
      <c r="F111" s="882">
        <v>44</v>
      </c>
      <c r="G111" s="883">
        <v>0.6</v>
      </c>
      <c r="H111" s="882">
        <v>6</v>
      </c>
      <c r="I111" s="883">
        <v>3.6</v>
      </c>
      <c r="J111" s="882">
        <v>514.79999999999995</v>
      </c>
      <c r="K111" s="2546">
        <v>631.63979999999992</v>
      </c>
      <c r="L111" s="2546">
        <f>'Dopłaty stopowe'!$R$16*I111</f>
        <v>78.630480000000006</v>
      </c>
      <c r="M111" s="2547">
        <f t="shared" si="3"/>
        <v>197.29729999999998</v>
      </c>
      <c r="N111" s="2533">
        <f>(K111*(1-(VLOOKUP(A111,'Cennik numeryczny'!$A$2:$N$1462,14,FALSE)))+L111)/I111</f>
        <v>197.29729999999998</v>
      </c>
      <c r="O111" s="1406" t="str">
        <f>VLOOKUP(A111,'Cennik numeryczny'!$A$2:$L$1857,10,FALSE)</f>
        <v>A</v>
      </c>
      <c r="P111" s="1491">
        <f>VLOOKUP($A111,'Cennik numeryczny'!$A$2:$M$1857,11,FALSE)</f>
        <v>3.6</v>
      </c>
      <c r="Q111" s="1492" t="s">
        <v>3825</v>
      </c>
      <c r="R111" s="992"/>
    </row>
    <row r="112" spans="1:18" ht="13">
      <c r="A112" s="876" t="s">
        <v>1201</v>
      </c>
      <c r="B112" s="453"/>
      <c r="C112" s="873" t="s">
        <v>428</v>
      </c>
      <c r="D112" s="828"/>
      <c r="E112" s="829"/>
      <c r="F112" s="776">
        <v>34</v>
      </c>
      <c r="G112" s="777">
        <v>0.7</v>
      </c>
      <c r="H112" s="776">
        <v>6</v>
      </c>
      <c r="I112" s="777">
        <v>4.2</v>
      </c>
      <c r="J112" s="776">
        <v>600.6</v>
      </c>
      <c r="K112" s="2553">
        <v>639.9855</v>
      </c>
      <c r="L112" s="2553">
        <f>'Dopłaty stopowe'!$R$16*I112</f>
        <v>91.735560000000007</v>
      </c>
      <c r="M112" s="2554">
        <f t="shared" si="3"/>
        <v>174.21929999999998</v>
      </c>
      <c r="N112" s="2532">
        <f>(K112*(1-(VLOOKUP(A112,'Cennik numeryczny'!$A$2:$N$1462,14,FALSE)))+L112)/I112</f>
        <v>174.21929999999998</v>
      </c>
      <c r="O112" s="1070" t="str">
        <f>VLOOKUP(A112,'Cennik numeryczny'!$A$2:$L$1857,10,FALSE)</f>
        <v>A</v>
      </c>
      <c r="P112" s="1485">
        <f>VLOOKUP($A112,'Cennik numeryczny'!$A$2:$M$1857,11,FALSE)</f>
        <v>4.2</v>
      </c>
      <c r="Q112" s="1486" t="s">
        <v>3825</v>
      </c>
      <c r="R112" s="992"/>
    </row>
    <row r="113" spans="1:18" ht="13">
      <c r="A113" s="876" t="s">
        <v>1202</v>
      </c>
      <c r="B113" s="453"/>
      <c r="C113" s="873" t="s">
        <v>638</v>
      </c>
      <c r="D113" s="828"/>
      <c r="E113" s="829"/>
      <c r="F113" s="776">
        <v>46</v>
      </c>
      <c r="G113" s="777">
        <v>1.7</v>
      </c>
      <c r="H113" s="776">
        <v>3</v>
      </c>
      <c r="I113" s="777">
        <v>5.0999999999999996</v>
      </c>
      <c r="J113" s="776">
        <v>632.4</v>
      </c>
      <c r="K113" s="2553">
        <v>386.1198</v>
      </c>
      <c r="L113" s="2553">
        <f>'Dopłaty stopowe'!$R$16*I113</f>
        <v>111.39317999999999</v>
      </c>
      <c r="M113" s="2554">
        <f t="shared" si="3"/>
        <v>97.551564705882356</v>
      </c>
      <c r="N113" s="2532">
        <f>(K113*(1-(VLOOKUP(A113,'Cennik numeryczny'!$A$2:$N$1462,14,FALSE)))+L113)/I113</f>
        <v>97.551564705882356</v>
      </c>
      <c r="O113" s="1070" t="str">
        <f>VLOOKUP(A113,'Cennik numeryczny'!$A$2:$L$1857,10,FALSE)</f>
        <v>A</v>
      </c>
      <c r="P113" s="1485">
        <f>VLOOKUP($A113,'Cennik numeryczny'!$A$2:$M$1857,11,FALSE)</f>
        <v>5.0999999999999996</v>
      </c>
      <c r="Q113" s="1486" t="s">
        <v>3825</v>
      </c>
      <c r="R113" s="992"/>
    </row>
    <row r="114" spans="1:18" ht="13">
      <c r="A114" s="876" t="s">
        <v>697</v>
      </c>
      <c r="B114" s="453"/>
      <c r="C114" s="873" t="s">
        <v>639</v>
      </c>
      <c r="D114" s="828"/>
      <c r="E114" s="829"/>
      <c r="F114" s="776">
        <v>29</v>
      </c>
      <c r="G114" s="777">
        <v>1.8</v>
      </c>
      <c r="H114" s="776">
        <v>6</v>
      </c>
      <c r="I114" s="777">
        <v>10.8</v>
      </c>
      <c r="J114" s="776">
        <v>723.6</v>
      </c>
      <c r="K114" s="2553">
        <v>856.08270000000005</v>
      </c>
      <c r="L114" s="2553">
        <f>'Dopłaty stopowe'!$R$16*I114</f>
        <v>235.89144000000002</v>
      </c>
      <c r="M114" s="2554">
        <f t="shared" si="3"/>
        <v>101.10871666666667</v>
      </c>
      <c r="N114" s="2532">
        <f>(K114*(1-(VLOOKUP(A114,'Cennik numeryczny'!$A$2:$N$1462,14,FALSE)))+L114)/I114</f>
        <v>101.10871666666667</v>
      </c>
      <c r="O114" s="1070" t="str">
        <f>VLOOKUP(A114,'Cennik numeryczny'!$A$2:$L$1857,10,FALSE)</f>
        <v>A</v>
      </c>
      <c r="P114" s="1485">
        <f>VLOOKUP($A114,'Cennik numeryczny'!$A$2:$M$1857,11,FALSE)</f>
        <v>10.8</v>
      </c>
      <c r="Q114" s="1486" t="s">
        <v>3825</v>
      </c>
      <c r="R114" s="992"/>
    </row>
    <row r="115" spans="1:18" ht="13.5" thickBot="1">
      <c r="A115" s="2171" t="s">
        <v>698</v>
      </c>
      <c r="B115" s="453"/>
      <c r="C115" s="1462" t="s">
        <v>640</v>
      </c>
      <c r="D115" s="828"/>
      <c r="E115" s="829"/>
      <c r="F115" s="1463">
        <v>18</v>
      </c>
      <c r="G115" s="1464">
        <v>1.7</v>
      </c>
      <c r="H115" s="1463">
        <v>6</v>
      </c>
      <c r="I115" s="1464">
        <v>10.199999999999999</v>
      </c>
      <c r="J115" s="1463">
        <v>683.4</v>
      </c>
      <c r="K115" s="2555">
        <v>914.91839999999991</v>
      </c>
      <c r="L115" s="2555">
        <f>'Dopłaty stopowe'!$R$16*I115</f>
        <v>222.78635999999997</v>
      </c>
      <c r="M115" s="2556">
        <f t="shared" si="3"/>
        <v>111.53968235294117</v>
      </c>
      <c r="N115" s="2534">
        <f>(K115*(1-(VLOOKUP(A115,'Cennik numeryczny'!$A$2:$N$1462,14,FALSE)))+L115)/I115</f>
        <v>111.53968235294117</v>
      </c>
      <c r="O115" s="1072" t="str">
        <f>VLOOKUP(A115,'Cennik numeryczny'!$A$2:$L$1857,10,FALSE)</f>
        <v>S</v>
      </c>
      <c r="P115" s="1487">
        <f>VLOOKUP($A115,'Cennik numeryczny'!$A$2:$M$1857,11,FALSE)</f>
        <v>10.199999999999999</v>
      </c>
      <c r="Q115" s="1488" t="s">
        <v>3825</v>
      </c>
      <c r="R115" s="992"/>
    </row>
    <row r="116" spans="1:18" ht="13.5" thickTop="1">
      <c r="A116" s="2172" t="s">
        <v>1241</v>
      </c>
      <c r="B116" s="452" t="s">
        <v>457</v>
      </c>
      <c r="C116" s="871" t="s">
        <v>427</v>
      </c>
      <c r="D116" s="771" t="s">
        <v>610</v>
      </c>
      <c r="E116" s="1035" t="s">
        <v>1304</v>
      </c>
      <c r="F116" s="773">
        <v>54</v>
      </c>
      <c r="G116" s="774">
        <v>0.6</v>
      </c>
      <c r="H116" s="773">
        <v>6</v>
      </c>
      <c r="I116" s="774">
        <v>3.6</v>
      </c>
      <c r="J116" s="773">
        <v>514.79999999999995</v>
      </c>
      <c r="K116" s="2551">
        <v>524.70989999999995</v>
      </c>
      <c r="L116" s="2551">
        <f>'Dopłaty stopowe'!$R$16*I116</f>
        <v>78.630480000000006</v>
      </c>
      <c r="M116" s="2552">
        <f t="shared" si="3"/>
        <v>167.59455</v>
      </c>
      <c r="N116" s="2533">
        <f>(K116*(1-(VLOOKUP(A116,'Cennik numeryczny'!$A$2:$N$1462,14,FALSE)))+L116)/I116</f>
        <v>167.59455</v>
      </c>
      <c r="O116" s="1406" t="str">
        <f>VLOOKUP(A116,'Cennik numeryczny'!$A$2:$L$1857,10,FALSE)</f>
        <v>A</v>
      </c>
      <c r="P116" s="1491">
        <f>VLOOKUP($A116,'Cennik numeryczny'!$A$2:$M$1857,11,FALSE)</f>
        <v>3.6</v>
      </c>
      <c r="Q116" s="1492" t="s">
        <v>3825</v>
      </c>
      <c r="R116" s="992"/>
    </row>
    <row r="117" spans="1:18" ht="13">
      <c r="A117" s="876" t="s">
        <v>1203</v>
      </c>
      <c r="B117" s="453"/>
      <c r="C117" s="873" t="s">
        <v>428</v>
      </c>
      <c r="D117" s="828"/>
      <c r="E117" s="829"/>
      <c r="F117" s="776">
        <v>34</v>
      </c>
      <c r="G117" s="777">
        <v>0.6</v>
      </c>
      <c r="H117" s="776">
        <v>6</v>
      </c>
      <c r="I117" s="777">
        <v>3.6</v>
      </c>
      <c r="J117" s="776">
        <v>514.79999999999995</v>
      </c>
      <c r="K117" s="2553">
        <v>486.3177</v>
      </c>
      <c r="L117" s="2553">
        <f>'Dopłaty stopowe'!$R$16*I117</f>
        <v>78.630480000000006</v>
      </c>
      <c r="M117" s="2554">
        <f t="shared" si="3"/>
        <v>156.93004999999999</v>
      </c>
      <c r="N117" s="2532">
        <f>(K117*(1-(VLOOKUP(A117,'Cennik numeryczny'!$A$2:$N$1462,14,FALSE)))+L117)/I117</f>
        <v>156.93004999999999</v>
      </c>
      <c r="O117" s="1070" t="str">
        <f>VLOOKUP(A117,'Cennik numeryczny'!$A$2:$L$1857,10,FALSE)</f>
        <v>A</v>
      </c>
      <c r="P117" s="1485">
        <f>VLOOKUP($A117,'Cennik numeryczny'!$A$2:$M$1857,11,FALSE)</f>
        <v>3.6</v>
      </c>
      <c r="Q117" s="1486" t="s">
        <v>3825</v>
      </c>
      <c r="R117" s="992"/>
    </row>
    <row r="118" spans="1:18" ht="13">
      <c r="A118" s="876" t="s">
        <v>1204</v>
      </c>
      <c r="B118" s="453"/>
      <c r="C118" s="873" t="s">
        <v>638</v>
      </c>
      <c r="D118" s="828"/>
      <c r="E118" s="829"/>
      <c r="F118" s="776">
        <v>49</v>
      </c>
      <c r="G118" s="777">
        <v>1.7</v>
      </c>
      <c r="H118" s="776">
        <v>3</v>
      </c>
      <c r="I118" s="777">
        <v>5.0999999999999996</v>
      </c>
      <c r="J118" s="776">
        <v>632.4</v>
      </c>
      <c r="K118" s="2553">
        <v>517.6413</v>
      </c>
      <c r="L118" s="2553">
        <f>'Dopłaty stopowe'!$R$16*I118</f>
        <v>111.39317999999999</v>
      </c>
      <c r="M118" s="2554">
        <f t="shared" si="3"/>
        <v>123.34009411764707</v>
      </c>
      <c r="N118" s="2532">
        <f>(K118*(1-(VLOOKUP(A118,'Cennik numeryczny'!$A$2:$N$1462,14,FALSE)))+L118)/I118</f>
        <v>123.34009411764707</v>
      </c>
      <c r="O118" s="1070" t="str">
        <f>VLOOKUP(A118,'Cennik numeryczny'!$A$2:$L$1857,10,FALSE)</f>
        <v>A</v>
      </c>
      <c r="P118" s="1485">
        <f>VLOOKUP($A118,'Cennik numeryczny'!$A$2:$M$1857,11,FALSE)</f>
        <v>5.0999999999999996</v>
      </c>
      <c r="Q118" s="1486" t="s">
        <v>3825</v>
      </c>
      <c r="R118" s="992"/>
    </row>
    <row r="119" spans="1:18" ht="13.5" thickBot="1">
      <c r="A119" s="877" t="s">
        <v>699</v>
      </c>
      <c r="B119" s="458"/>
      <c r="C119" s="874" t="s">
        <v>639</v>
      </c>
      <c r="D119" s="833"/>
      <c r="E119" s="834"/>
      <c r="F119" s="878">
        <v>33</v>
      </c>
      <c r="G119" s="879">
        <v>1.7</v>
      </c>
      <c r="H119" s="878">
        <v>6</v>
      </c>
      <c r="I119" s="879">
        <v>10.199999999999999</v>
      </c>
      <c r="J119" s="878">
        <v>683.4</v>
      </c>
      <c r="K119" s="2557">
        <v>1160.2206000000001</v>
      </c>
      <c r="L119" s="2557">
        <f>'Dopłaty stopowe'!$R$16*I119</f>
        <v>222.78635999999997</v>
      </c>
      <c r="M119" s="2558">
        <f t="shared" si="3"/>
        <v>135.58891764705885</v>
      </c>
      <c r="N119" s="2534">
        <f>(K119*(1-(VLOOKUP(A119,'Cennik numeryczny'!$A$2:$N$1462,14,FALSE)))+L119)/I119</f>
        <v>135.58891764705885</v>
      </c>
      <c r="O119" s="1072" t="str">
        <f>VLOOKUP(A119,'Cennik numeryczny'!$A$2:$L$1857,10,FALSE)</f>
        <v>A</v>
      </c>
      <c r="P119" s="1487">
        <f>VLOOKUP($A119,'Cennik numeryczny'!$A$2:$M$1857,11,FALSE)</f>
        <v>10.199999999999999</v>
      </c>
      <c r="Q119" s="1488" t="s">
        <v>3825</v>
      </c>
      <c r="R119" s="992"/>
    </row>
    <row r="120" spans="1:18" ht="13.5" thickTop="1">
      <c r="A120" s="870" t="s">
        <v>1338</v>
      </c>
      <c r="B120" s="555" t="s">
        <v>1008</v>
      </c>
      <c r="C120" s="1493" t="s">
        <v>428</v>
      </c>
      <c r="D120" s="1499" t="s">
        <v>1010</v>
      </c>
      <c r="E120" s="1500" t="s">
        <v>1009</v>
      </c>
      <c r="F120" s="773">
        <v>143</v>
      </c>
      <c r="G120" s="774">
        <v>0.6</v>
      </c>
      <c r="H120" s="773">
        <v>6</v>
      </c>
      <c r="I120" s="774">
        <v>3.6</v>
      </c>
      <c r="J120" s="773">
        <v>514.79999999999995</v>
      </c>
      <c r="K120" s="2551">
        <v>597.59370000000001</v>
      </c>
      <c r="L120" s="2552">
        <f>'Dopłaty stopowe'!$R$13*I120</f>
        <v>177.59196</v>
      </c>
      <c r="M120" s="2552">
        <f t="shared" si="3"/>
        <v>215.32934999999998</v>
      </c>
      <c r="N120" s="2531">
        <f>(K120*(1-(VLOOKUP(A120,'Cennik numeryczny'!$A$2:$N$1462,14,FALSE)))+L120)/I120</f>
        <v>215.32934999999998</v>
      </c>
      <c r="O120" s="1065" t="str">
        <f>VLOOKUP(A120,'Cennik numeryczny'!$A$2:$L$1857,10,FALSE)</f>
        <v>A</v>
      </c>
      <c r="P120" s="1489">
        <f>VLOOKUP($A120,'Cennik numeryczny'!$A$2:$M$1857,11,FALSE)</f>
        <v>3.6</v>
      </c>
      <c r="Q120" s="1490" t="s">
        <v>3825</v>
      </c>
      <c r="R120" s="992"/>
    </row>
    <row r="121" spans="1:18" ht="13">
      <c r="A121" s="2174" t="s">
        <v>1240</v>
      </c>
      <c r="B121" s="555"/>
      <c r="C121" s="1501" t="s">
        <v>638</v>
      </c>
      <c r="D121" s="1499"/>
      <c r="E121" s="1499"/>
      <c r="F121" s="882">
        <v>48</v>
      </c>
      <c r="G121" s="1482">
        <v>1.8</v>
      </c>
      <c r="H121" s="1481">
        <v>3</v>
      </c>
      <c r="I121" s="1482">
        <v>5.4</v>
      </c>
      <c r="J121" s="1481">
        <v>669.6</v>
      </c>
      <c r="K121" s="2565">
        <v>687.26790000000005</v>
      </c>
      <c r="L121" s="2566">
        <f>'Dopłaty stopowe'!$R$13*I121</f>
        <v>266.38794000000001</v>
      </c>
      <c r="M121" s="2566">
        <f t="shared" si="3"/>
        <v>176.60293333333334</v>
      </c>
      <c r="N121" s="1422">
        <f>(K121*(1-(VLOOKUP(A121,'Cennik numeryczny'!$A$2:$N$1462,14,FALSE)))+L121)/I121</f>
        <v>176.60293333333334</v>
      </c>
      <c r="O121" s="1086" t="str">
        <f>VLOOKUP(A121,'Cennik numeryczny'!$A$2:$L$1857,10,FALSE)</f>
        <v>A</v>
      </c>
      <c r="P121" s="1491">
        <f>VLOOKUP($A121,'Cennik numeryczny'!$A$2:$M$1857,11,FALSE)</f>
        <v>5.4</v>
      </c>
      <c r="Q121" s="1492" t="s">
        <v>3825</v>
      </c>
      <c r="R121" s="992"/>
    </row>
    <row r="122" spans="1:18" s="457" customFormat="1" ht="13.5" thickBot="1">
      <c r="A122" s="877" t="s">
        <v>1258</v>
      </c>
      <c r="B122" s="458"/>
      <c r="C122" s="833" t="s">
        <v>639</v>
      </c>
      <c r="D122" s="833"/>
      <c r="E122" s="833"/>
      <c r="F122" s="878">
        <v>48</v>
      </c>
      <c r="G122" s="879">
        <v>1.7</v>
      </c>
      <c r="H122" s="878">
        <v>6</v>
      </c>
      <c r="I122" s="879">
        <v>10.199999999999999</v>
      </c>
      <c r="J122" s="878">
        <v>683.4</v>
      </c>
      <c r="K122" s="2557">
        <v>1491.9992999999999</v>
      </c>
      <c r="L122" s="2557">
        <f>'Dopłaty stopowe'!$R$13*I122</f>
        <v>503.17721999999998</v>
      </c>
      <c r="M122" s="2557">
        <f t="shared" si="3"/>
        <v>195.60554117647061</v>
      </c>
      <c r="N122" s="2534">
        <f>(K122*(1-(VLOOKUP(A122,'Cennik numeryczny'!$A$2:$N$1462,14,FALSE)))+L122)/I122</f>
        <v>195.60554117647061</v>
      </c>
      <c r="O122" s="1072" t="str">
        <f>VLOOKUP(A122,'Cennik numeryczny'!$A$2:$L$1857,10,FALSE)</f>
        <v>S</v>
      </c>
      <c r="P122" s="1487">
        <f>VLOOKUP($A122,'Cennik numeryczny'!$A$2:$M$1857,11,FALSE)</f>
        <v>10.199999999999999</v>
      </c>
      <c r="Q122" s="1488" t="s">
        <v>3825</v>
      </c>
      <c r="R122" s="992"/>
    </row>
    <row r="123" spans="1:18" ht="14" thickTop="1" thickBot="1">
      <c r="A123" s="52"/>
      <c r="B123" s="166" t="s">
        <v>695</v>
      </c>
      <c r="C123" s="166"/>
      <c r="D123" s="53"/>
      <c r="E123" s="53"/>
      <c r="F123" s="53"/>
      <c r="G123" s="53"/>
      <c r="H123" s="53"/>
      <c r="I123" s="53"/>
      <c r="J123" s="53"/>
      <c r="K123" s="53"/>
      <c r="L123" s="53"/>
      <c r="M123" s="1118"/>
      <c r="N123" s="1122"/>
      <c r="O123" s="445"/>
      <c r="P123" s="445"/>
      <c r="Q123" s="687"/>
      <c r="R123" s="363"/>
    </row>
    <row r="125" spans="1:18">
      <c r="A125" s="634"/>
      <c r="N125" s="1123"/>
      <c r="O125" s="487"/>
      <c r="P125" s="487"/>
    </row>
  </sheetData>
  <autoFilter ref="O1:O1534" xr:uid="{00000000-0001-0000-0600-000000000000}"/>
  <phoneticPr fontId="0" type="noConversion"/>
  <pageMargins left="0.59055118110236227" right="0.59055118110236227" top="0.78740157480314965" bottom="0.65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S131"/>
  <sheetViews>
    <sheetView zoomScaleNormal="80" workbookViewId="0"/>
  </sheetViews>
  <sheetFormatPr defaultColWidth="9.1796875" defaultRowHeight="13"/>
  <cols>
    <col min="1" max="1" width="15.1796875" style="69" customWidth="1"/>
    <col min="2" max="2" width="13.1796875" style="170" customWidth="1"/>
    <col min="3" max="3" width="16.81640625" style="82" customWidth="1"/>
    <col min="4" max="4" width="16.54296875" style="69" customWidth="1"/>
    <col min="5" max="5" width="20" style="69" customWidth="1"/>
    <col min="6" max="6" width="12.1796875" style="69" customWidth="1"/>
    <col min="7" max="7" width="8.54296875" style="69" customWidth="1"/>
    <col min="8" max="8" width="11" style="69" customWidth="1"/>
    <col min="9" max="10" width="8.54296875" style="69" customWidth="1"/>
    <col min="11" max="11" width="13.54296875" style="69" customWidth="1"/>
    <col min="12" max="12" width="16.453125" style="1119" customWidth="1"/>
    <col min="13" max="14" width="13.453125" style="69" customWidth="1"/>
    <col min="15" max="15" width="10.453125" style="82" customWidth="1"/>
    <col min="16" max="16" width="9.1796875" style="82" customWidth="1"/>
    <col min="17" max="17" width="12.453125" style="68" customWidth="1"/>
    <col min="18" max="18" width="9.453125" style="354" customWidth="1"/>
    <col min="19" max="16384" width="9.1796875" style="69"/>
  </cols>
  <sheetData>
    <row r="1" spans="1:19" ht="18">
      <c r="A1" s="93" t="s">
        <v>671</v>
      </c>
      <c r="B1" s="20" t="s">
        <v>995</v>
      </c>
      <c r="C1" s="302"/>
      <c r="D1" s="65"/>
      <c r="E1" s="65"/>
      <c r="F1" s="65"/>
      <c r="G1" s="65"/>
      <c r="H1" s="65"/>
      <c r="I1" s="65"/>
      <c r="J1" s="65"/>
      <c r="K1" s="65"/>
      <c r="L1" s="1124"/>
      <c r="M1" s="114"/>
      <c r="N1" s="114"/>
      <c r="O1" s="573"/>
      <c r="P1" s="573"/>
      <c r="Q1" s="533"/>
      <c r="R1" s="355"/>
    </row>
    <row r="2" spans="1:19" ht="33" customHeight="1" thickBot="1">
      <c r="A2" s="201"/>
      <c r="B2" s="213"/>
      <c r="C2" s="211"/>
      <c r="D2" s="70"/>
      <c r="E2" s="70"/>
      <c r="F2" s="70"/>
      <c r="G2" s="70"/>
      <c r="H2" s="70"/>
      <c r="I2" s="70"/>
      <c r="J2" s="70"/>
      <c r="K2" s="70"/>
      <c r="L2" s="1125"/>
      <c r="M2" s="160"/>
      <c r="N2" s="160"/>
      <c r="O2" s="574"/>
      <c r="P2" s="574"/>
      <c r="Q2" s="534"/>
      <c r="R2" s="355"/>
    </row>
    <row r="3" spans="1:19" ht="32.25" customHeight="1" thickBot="1">
      <c r="A3" s="221" t="s">
        <v>72</v>
      </c>
      <c r="B3" s="220" t="s">
        <v>81</v>
      </c>
      <c r="C3" s="61" t="s">
        <v>82</v>
      </c>
      <c r="D3" s="61" t="s">
        <v>807</v>
      </c>
      <c r="E3" s="636" t="s">
        <v>553</v>
      </c>
      <c r="F3" s="454" t="s">
        <v>83</v>
      </c>
      <c r="G3" s="104" t="s">
        <v>89</v>
      </c>
      <c r="H3" s="61" t="s">
        <v>84</v>
      </c>
      <c r="I3" s="61" t="s">
        <v>85</v>
      </c>
      <c r="J3" s="61" t="s">
        <v>86</v>
      </c>
      <c r="K3" s="104" t="s">
        <v>987</v>
      </c>
      <c r="L3" s="61" t="s">
        <v>988</v>
      </c>
      <c r="M3" s="220" t="s">
        <v>989</v>
      </c>
      <c r="N3" s="492" t="s">
        <v>1184</v>
      </c>
      <c r="O3" s="559" t="s">
        <v>2711</v>
      </c>
      <c r="P3" s="104" t="s">
        <v>1305</v>
      </c>
      <c r="Q3" s="514" t="s">
        <v>3824</v>
      </c>
    </row>
    <row r="4" spans="1:19" s="648" customFormat="1" ht="13.5" thickTop="1">
      <c r="A4" s="133" t="s">
        <v>3876</v>
      </c>
      <c r="B4" s="2177" t="s">
        <v>3236</v>
      </c>
      <c r="C4" s="2178" t="s">
        <v>474</v>
      </c>
      <c r="D4" s="2179" t="s">
        <v>3880</v>
      </c>
      <c r="E4" s="2180" t="s">
        <v>3881</v>
      </c>
      <c r="F4" s="2181">
        <v>38</v>
      </c>
      <c r="G4" s="2182">
        <v>0.7</v>
      </c>
      <c r="H4" s="2183">
        <v>6</v>
      </c>
      <c r="I4" s="2184">
        <v>4.2</v>
      </c>
      <c r="J4" s="2183">
        <v>600.6</v>
      </c>
      <c r="K4" s="2389">
        <v>1336.69</v>
      </c>
      <c r="L4" s="2390">
        <f>'Dopłaty stopowe'!$R$28*I4</f>
        <v>231.6678</v>
      </c>
      <c r="M4" s="2391">
        <f t="shared" ref="M4:M12" si="0">(K4+L4)/I4</f>
        <v>373.41852380952378</v>
      </c>
      <c r="N4" s="2391">
        <f>(K4*(1-(VLOOKUP(A4,'Cennik numeryczny'!$A$2:$N$1462,14,FALSE)))+L4)/I4</f>
        <v>373.41852380952378</v>
      </c>
      <c r="O4" s="600" t="str">
        <f>VLOOKUP($A4,'Cennik numeryczny'!$A$2:$K$1857,10,FALSE)</f>
        <v>S</v>
      </c>
      <c r="P4" s="783">
        <f>VLOOKUP($A4,'Cennik numeryczny'!$A$2:$K$1857,11,FALSE)</f>
        <v>4.2</v>
      </c>
      <c r="Q4" s="2185" t="s">
        <v>3825</v>
      </c>
      <c r="R4" s="992"/>
    </row>
    <row r="5" spans="1:19" s="648" customFormat="1" ht="12.5">
      <c r="A5" s="133" t="s">
        <v>3877</v>
      </c>
      <c r="B5" s="2179" t="s">
        <v>3879</v>
      </c>
      <c r="C5" s="2186" t="s">
        <v>421</v>
      </c>
      <c r="D5" s="2179"/>
      <c r="E5" s="2180" t="s">
        <v>3882</v>
      </c>
      <c r="F5" s="2181">
        <v>23</v>
      </c>
      <c r="G5" s="2182">
        <v>0.8</v>
      </c>
      <c r="H5" s="2183">
        <v>6</v>
      </c>
      <c r="I5" s="2184">
        <v>4.8</v>
      </c>
      <c r="J5" s="2183">
        <v>595.20000000000005</v>
      </c>
      <c r="K5" s="2389">
        <v>1199.3800000000001</v>
      </c>
      <c r="L5" s="2390">
        <f>'Dopłaty stopowe'!$R$28*I5</f>
        <v>264.76319999999998</v>
      </c>
      <c r="M5" s="2391">
        <f t="shared" si="0"/>
        <v>305.02983333333333</v>
      </c>
      <c r="N5" s="2391">
        <f>(K5*(1-(VLOOKUP(A5,'Cennik numeryczny'!$A$2:$N$1462,14,FALSE)))+L5)/I5</f>
        <v>305.02983333333333</v>
      </c>
      <c r="O5" s="600" t="str">
        <f>VLOOKUP($A5,'Cennik numeryczny'!$A$2:$K$1857,10,FALSE)</f>
        <v>S</v>
      </c>
      <c r="P5" s="783">
        <f>VLOOKUP($A5,'Cennik numeryczny'!$A$2:$K$1857,11,FALSE)</f>
        <v>4.8</v>
      </c>
      <c r="Q5" s="2185" t="s">
        <v>3825</v>
      </c>
      <c r="R5" s="992"/>
    </row>
    <row r="6" spans="1:19" s="648" customFormat="1" ht="13.5" thickBot="1">
      <c r="A6" s="767" t="s">
        <v>3878</v>
      </c>
      <c r="B6" s="2187"/>
      <c r="C6" s="2188" t="s">
        <v>524</v>
      </c>
      <c r="D6" s="2189"/>
      <c r="E6" s="2190"/>
      <c r="F6" s="2191">
        <v>40</v>
      </c>
      <c r="G6" s="2192">
        <v>2</v>
      </c>
      <c r="H6" s="2193">
        <v>6</v>
      </c>
      <c r="I6" s="2194">
        <v>12</v>
      </c>
      <c r="J6" s="2193">
        <v>804</v>
      </c>
      <c r="K6" s="2392">
        <v>3458.92</v>
      </c>
      <c r="L6" s="2393">
        <f>'Dopłaty stopowe'!$R$28*I6</f>
        <v>661.90800000000002</v>
      </c>
      <c r="M6" s="2394">
        <f t="shared" si="0"/>
        <v>343.40233333333339</v>
      </c>
      <c r="N6" s="2394">
        <f>(K6*(1-(VLOOKUP(A6,'Cennik numeryczny'!$A$2:$N$1462,14,FALSE)))+L6)/I6</f>
        <v>343.40233333333339</v>
      </c>
      <c r="O6" s="825" t="str">
        <f>VLOOKUP($A6,'Cennik numeryczny'!$A$2:$K$1857,10,FALSE)</f>
        <v>S</v>
      </c>
      <c r="P6" s="784">
        <f>VLOOKUP($A6,'Cennik numeryczny'!$A$2:$K$1857,11,FALSE)</f>
        <v>12</v>
      </c>
      <c r="Q6" s="2195" t="s">
        <v>3825</v>
      </c>
      <c r="R6" s="992"/>
    </row>
    <row r="7" spans="1:19" ht="13.5" thickTop="1">
      <c r="A7" s="133" t="s">
        <v>1224</v>
      </c>
      <c r="B7" s="2177" t="s">
        <v>3162</v>
      </c>
      <c r="C7" s="2178" t="s">
        <v>474</v>
      </c>
      <c r="D7" s="2179" t="s">
        <v>38</v>
      </c>
      <c r="E7" s="2180" t="s">
        <v>708</v>
      </c>
      <c r="F7" s="2181">
        <v>41</v>
      </c>
      <c r="G7" s="2182">
        <v>0.7</v>
      </c>
      <c r="H7" s="2183">
        <v>6</v>
      </c>
      <c r="I7" s="2184">
        <v>4.2</v>
      </c>
      <c r="J7" s="2183">
        <v>600.6</v>
      </c>
      <c r="K7" s="2389">
        <v>908.49</v>
      </c>
      <c r="L7" s="2389">
        <f>'Dopłaty stopowe'!$R$46*I7</f>
        <v>318.00720000000001</v>
      </c>
      <c r="M7" s="2391">
        <f t="shared" si="0"/>
        <v>292.02314285714283</v>
      </c>
      <c r="N7" s="2391">
        <f>(K7*(1-(VLOOKUP(A7,'Cennik numeryczny'!$A$2:$N$1462,14,FALSE)))+L7)/I7</f>
        <v>292.02314285714283</v>
      </c>
      <c r="O7" s="600" t="str">
        <f>VLOOKUP($A7,'Cennik numeryczny'!$A$2:$K$1857,10,FALSE)</f>
        <v>A</v>
      </c>
      <c r="P7" s="783">
        <f>VLOOKUP($A7,'Cennik numeryczny'!$A$2:$K$1857,11,FALSE)</f>
        <v>4.2</v>
      </c>
      <c r="Q7" s="2196" t="s">
        <v>3825</v>
      </c>
      <c r="R7" s="992"/>
      <c r="S7" s="648"/>
    </row>
    <row r="8" spans="1:19" ht="12.5">
      <c r="A8" s="131" t="s">
        <v>1205</v>
      </c>
      <c r="B8" s="2197" t="s">
        <v>3161</v>
      </c>
      <c r="C8" s="2186" t="s">
        <v>421</v>
      </c>
      <c r="D8" s="2198"/>
      <c r="E8" s="2199"/>
      <c r="F8" s="2200">
        <v>24</v>
      </c>
      <c r="G8" s="2201">
        <v>0.8</v>
      </c>
      <c r="H8" s="2202">
        <v>6</v>
      </c>
      <c r="I8" s="2203">
        <v>4.8</v>
      </c>
      <c r="J8" s="2202">
        <v>595.20000000000005</v>
      </c>
      <c r="K8" s="2390">
        <v>1015.5</v>
      </c>
      <c r="L8" s="2390">
        <f>'Dopłaty stopowe'!$R$46*I8</f>
        <v>363.43679999999995</v>
      </c>
      <c r="M8" s="2395">
        <f t="shared" si="0"/>
        <v>287.27850000000001</v>
      </c>
      <c r="N8" s="2395">
        <f>(K8*(1-(VLOOKUP(A8,'Cennik numeryczny'!$A$2:$N$1462,14,FALSE)))+L8)/I8</f>
        <v>287.27850000000001</v>
      </c>
      <c r="O8" s="2204" t="str">
        <f>VLOOKUP($A8,'Cennik numeryczny'!$A$2:$K$1857,10,FALSE)</f>
        <v>A</v>
      </c>
      <c r="P8" s="785">
        <f>VLOOKUP($A8,'Cennik numeryczny'!$A$2:$K$1857,11,FALSE)</f>
        <v>4.8</v>
      </c>
      <c r="Q8" s="2185" t="s">
        <v>3825</v>
      </c>
      <c r="R8" s="992"/>
      <c r="S8" s="648"/>
    </row>
    <row r="9" spans="1:19" thickBot="1">
      <c r="A9" s="132" t="s">
        <v>700</v>
      </c>
      <c r="B9" s="2205"/>
      <c r="C9" s="2188" t="s">
        <v>524</v>
      </c>
      <c r="D9" s="2205"/>
      <c r="E9" s="2206"/>
      <c r="F9" s="2207">
        <v>47</v>
      </c>
      <c r="G9" s="2208">
        <v>2.2999999999999998</v>
      </c>
      <c r="H9" s="2209">
        <v>6</v>
      </c>
      <c r="I9" s="2210">
        <v>13.8</v>
      </c>
      <c r="J9" s="2209">
        <v>924.6</v>
      </c>
      <c r="K9" s="2393">
        <v>2941.7</v>
      </c>
      <c r="L9" s="2393">
        <f>'Dopłaty stopowe'!$R$46*I9</f>
        <v>1044.8807999999999</v>
      </c>
      <c r="M9" s="2396">
        <f t="shared" si="0"/>
        <v>288.88266666666664</v>
      </c>
      <c r="N9" s="2396">
        <f>(K9*(1-(VLOOKUP(A9,'Cennik numeryczny'!$A$2:$N$1462,14,FALSE)))+L9)/I9</f>
        <v>288.88266666666664</v>
      </c>
      <c r="O9" s="601" t="str">
        <f>VLOOKUP($A9,'Cennik numeryczny'!$A$2:$K$1857,10,FALSE)</f>
        <v>A</v>
      </c>
      <c r="P9" s="786">
        <f>VLOOKUP($A9,'Cennik numeryczny'!$A$2:$K$1857,11,FALSE)</f>
        <v>13.8</v>
      </c>
      <c r="Q9" s="2195" t="s">
        <v>3825</v>
      </c>
      <c r="R9" s="992"/>
      <c r="S9" s="648"/>
    </row>
    <row r="10" spans="1:19" ht="13.5" thickTop="1">
      <c r="A10" s="133" t="s">
        <v>1243</v>
      </c>
      <c r="B10" s="2177" t="s">
        <v>3228</v>
      </c>
      <c r="C10" s="2178" t="s">
        <v>474</v>
      </c>
      <c r="D10" s="2179" t="s">
        <v>39</v>
      </c>
      <c r="E10" s="2180" t="s">
        <v>709</v>
      </c>
      <c r="F10" s="2181">
        <v>39</v>
      </c>
      <c r="G10" s="2182">
        <v>0.7</v>
      </c>
      <c r="H10" s="2183">
        <v>6</v>
      </c>
      <c r="I10" s="2184">
        <v>4.2</v>
      </c>
      <c r="J10" s="2183">
        <v>600.6</v>
      </c>
      <c r="K10" s="2389">
        <v>1152.54</v>
      </c>
      <c r="L10" s="2389">
        <f>'Dopłaty stopowe'!$R$29*I10</f>
        <v>213.90684000000002</v>
      </c>
      <c r="M10" s="2391">
        <f t="shared" si="0"/>
        <v>325.34448571428572</v>
      </c>
      <c r="N10" s="2391">
        <f>(K10*(1-(VLOOKUP(A10,'Cennik numeryczny'!$A$2:$N$1462,14,FALSE)))+L10)/I10</f>
        <v>325.34448571428572</v>
      </c>
      <c r="O10" s="600" t="str">
        <f>VLOOKUP($A10,'Cennik numeryczny'!$A$2:$K$1857,10,FALSE)</f>
        <v>A</v>
      </c>
      <c r="P10" s="783">
        <f>VLOOKUP($A10,'Cennik numeryczny'!$A$2:$K$1857,11,FALSE)</f>
        <v>4.2</v>
      </c>
      <c r="Q10" s="2196" t="s">
        <v>3825</v>
      </c>
      <c r="R10" s="992"/>
      <c r="S10" s="648"/>
    </row>
    <row r="11" spans="1:19" ht="12.5">
      <c r="A11" s="131" t="s">
        <v>1244</v>
      </c>
      <c r="B11" s="2179" t="s">
        <v>3229</v>
      </c>
      <c r="C11" s="2186" t="s">
        <v>421</v>
      </c>
      <c r="D11" s="2198"/>
      <c r="E11" s="2199" t="s">
        <v>710</v>
      </c>
      <c r="F11" s="2200">
        <v>20</v>
      </c>
      <c r="G11" s="2201">
        <v>0.7</v>
      </c>
      <c r="H11" s="2202">
        <v>6</v>
      </c>
      <c r="I11" s="2203">
        <v>4.2</v>
      </c>
      <c r="J11" s="2202">
        <v>520.79999999999995</v>
      </c>
      <c r="K11" s="2390">
        <v>1115.29</v>
      </c>
      <c r="L11" s="2390">
        <f>'Dopłaty stopowe'!$R$29*I11</f>
        <v>213.90684000000002</v>
      </c>
      <c r="M11" s="2395">
        <f t="shared" si="0"/>
        <v>316.47543809523808</v>
      </c>
      <c r="N11" s="2395">
        <f>(K11*(1-(VLOOKUP(A11,'Cennik numeryczny'!$A$2:$N$1462,14,FALSE)))+L11)/I11</f>
        <v>316.47543809523808</v>
      </c>
      <c r="O11" s="2204" t="str">
        <f>VLOOKUP($A11,'Cennik numeryczny'!$A$2:$K$1857,10,FALSE)</f>
        <v>A</v>
      </c>
      <c r="P11" s="785">
        <f>VLOOKUP($A11,'Cennik numeryczny'!$A$2:$K$1857,11,FALSE)</f>
        <v>4.2</v>
      </c>
      <c r="Q11" s="2185" t="s">
        <v>3825</v>
      </c>
      <c r="R11" s="992"/>
      <c r="S11" s="648"/>
    </row>
    <row r="12" spans="1:19">
      <c r="A12" s="131" t="s">
        <v>701</v>
      </c>
      <c r="B12" s="2211"/>
      <c r="C12" s="2186" t="s">
        <v>524</v>
      </c>
      <c r="D12" s="2197"/>
      <c r="E12" s="2212"/>
      <c r="F12" s="2200">
        <v>40</v>
      </c>
      <c r="G12" s="2201">
        <v>2</v>
      </c>
      <c r="H12" s="2202">
        <v>6</v>
      </c>
      <c r="I12" s="2203">
        <v>12</v>
      </c>
      <c r="J12" s="2202">
        <v>804</v>
      </c>
      <c r="K12" s="2390">
        <v>3252.8</v>
      </c>
      <c r="L12" s="2390">
        <f>'Dopłaty stopowe'!$R$29*I12</f>
        <v>611.16239999999993</v>
      </c>
      <c r="M12" s="2395">
        <f t="shared" si="0"/>
        <v>321.99686666666668</v>
      </c>
      <c r="N12" s="2395">
        <f>(K12*(1-(VLOOKUP(A12,'Cennik numeryczny'!$A$2:$N$1462,14,FALSE)))+L12)/I12</f>
        <v>321.99686666666668</v>
      </c>
      <c r="O12" s="2204" t="str">
        <f>VLOOKUP($A12,'Cennik numeryczny'!$A$2:$K$1857,10,FALSE)</f>
        <v>A</v>
      </c>
      <c r="P12" s="785">
        <f>VLOOKUP($A12,'Cennik numeryczny'!$A$2:$K$1857,11,FALSE)</f>
        <v>12</v>
      </c>
      <c r="Q12" s="2185" t="s">
        <v>3825</v>
      </c>
      <c r="R12" s="992"/>
      <c r="S12" s="648"/>
    </row>
    <row r="13" spans="1:19" ht="13.5" thickBot="1">
      <c r="A13" s="234" t="s">
        <v>702</v>
      </c>
      <c r="B13" s="2211"/>
      <c r="C13" s="2213" t="s">
        <v>3233</v>
      </c>
      <c r="D13" s="2197"/>
      <c r="E13" s="2212"/>
      <c r="F13" s="2214">
        <v>25</v>
      </c>
      <c r="G13" s="2215">
        <v>1.9</v>
      </c>
      <c r="H13" s="2216">
        <v>6</v>
      </c>
      <c r="I13" s="2217">
        <v>11.4</v>
      </c>
      <c r="J13" s="2216">
        <v>763.8</v>
      </c>
      <c r="K13" s="2397">
        <v>3390.68</v>
      </c>
      <c r="L13" s="2397">
        <f>'Dopłaty stopowe'!$R$29*I13</f>
        <v>580.60428000000002</v>
      </c>
      <c r="M13" s="2398">
        <f t="shared" ref="M13:M41" si="1">(K13+L13)/I13</f>
        <v>348.35827017543858</v>
      </c>
      <c r="N13" s="2398">
        <f>(K13*(1-(VLOOKUP(A13,'Cennik numeryczny'!$A$2:$N$1462,14,FALSE)))+L13)/I13</f>
        <v>348.35827017543858</v>
      </c>
      <c r="O13" s="2218" t="str">
        <f>VLOOKUP($A13,'Cennik numeryczny'!$A$2:$K$1857,10,FALSE)</f>
        <v>S</v>
      </c>
      <c r="P13" s="786">
        <f>VLOOKUP($A13,'Cennik numeryczny'!$A$2:$K$1857,11,FALSE)</f>
        <v>11.4</v>
      </c>
      <c r="Q13" s="2195" t="s">
        <v>3825</v>
      </c>
      <c r="R13" s="992"/>
      <c r="S13" s="648"/>
    </row>
    <row r="14" spans="1:19" ht="13.5" thickTop="1">
      <c r="A14" s="130" t="s">
        <v>1245</v>
      </c>
      <c r="B14" s="2219" t="s">
        <v>3230</v>
      </c>
      <c r="C14" s="2220" t="s">
        <v>474</v>
      </c>
      <c r="D14" s="2221" t="s">
        <v>40</v>
      </c>
      <c r="E14" s="2222" t="s">
        <v>711</v>
      </c>
      <c r="F14" s="2223">
        <v>21</v>
      </c>
      <c r="G14" s="2224">
        <v>0.6</v>
      </c>
      <c r="H14" s="2225">
        <v>6</v>
      </c>
      <c r="I14" s="2226">
        <v>3.6</v>
      </c>
      <c r="J14" s="2225">
        <v>514.79999999999995</v>
      </c>
      <c r="K14" s="2399">
        <v>1257.48</v>
      </c>
      <c r="L14" s="2399">
        <f>'Dopłaty stopowe'!$R$30*I14</f>
        <v>304.83828</v>
      </c>
      <c r="M14" s="2400">
        <f t="shared" si="1"/>
        <v>433.97729999999996</v>
      </c>
      <c r="N14" s="2400">
        <f>(K14*(1-(VLOOKUP(A14,'Cennik numeryczny'!$A$2:$N$1462,14,FALSE)))+L14)/I14</f>
        <v>433.97729999999996</v>
      </c>
      <c r="O14" s="600" t="str">
        <f>VLOOKUP($A14,'Cennik numeryczny'!$A$2:$K$1857,10,FALSE)</f>
        <v>S</v>
      </c>
      <c r="P14" s="785">
        <f>VLOOKUP($A14,'Cennik numeryczny'!$A$2:$K$1857,11,FALSE)</f>
        <v>3.6</v>
      </c>
      <c r="Q14" s="2196" t="s">
        <v>3825</v>
      </c>
      <c r="R14" s="992"/>
      <c r="S14" s="648"/>
    </row>
    <row r="15" spans="1:19" ht="12.5">
      <c r="A15" s="131" t="s">
        <v>1246</v>
      </c>
      <c r="B15" s="2179" t="s">
        <v>3231</v>
      </c>
      <c r="C15" s="2227" t="s">
        <v>421</v>
      </c>
      <c r="D15" s="2198"/>
      <c r="E15" s="2199"/>
      <c r="F15" s="2200">
        <v>14</v>
      </c>
      <c r="G15" s="2201">
        <v>0.8</v>
      </c>
      <c r="H15" s="2202">
        <v>6</v>
      </c>
      <c r="I15" s="2203">
        <v>4.8</v>
      </c>
      <c r="J15" s="2202">
        <v>595.20000000000005</v>
      </c>
      <c r="K15" s="2390">
        <v>1784.27</v>
      </c>
      <c r="L15" s="2390">
        <f>'Dopłaty stopowe'!$R$30*I15</f>
        <v>406.45103999999998</v>
      </c>
      <c r="M15" s="2395">
        <f t="shared" si="1"/>
        <v>456.40021666666667</v>
      </c>
      <c r="N15" s="2395">
        <f>(K15*(1-(VLOOKUP(A15,'Cennik numeryczny'!$A$2:$N$1462,14,FALSE)))+L15)/I15</f>
        <v>456.40021666666667</v>
      </c>
      <c r="O15" s="2204" t="str">
        <f>VLOOKUP($A15,'Cennik numeryczny'!$A$2:$K$1857,10,FALSE)</f>
        <v>S</v>
      </c>
      <c r="P15" s="785">
        <f>VLOOKUP($A15,'Cennik numeryczny'!$A$2:$K$1857,11,FALSE)</f>
        <v>4.8</v>
      </c>
      <c r="Q15" s="2185" t="s">
        <v>3825</v>
      </c>
      <c r="R15" s="992"/>
      <c r="S15" s="648"/>
    </row>
    <row r="16" spans="1:19">
      <c r="A16" s="131" t="s">
        <v>703</v>
      </c>
      <c r="B16" s="2211"/>
      <c r="C16" s="2186" t="s">
        <v>524</v>
      </c>
      <c r="D16" s="2197"/>
      <c r="E16" s="2212"/>
      <c r="F16" s="2200">
        <v>20</v>
      </c>
      <c r="G16" s="2201">
        <v>1.7</v>
      </c>
      <c r="H16" s="2202">
        <v>6</v>
      </c>
      <c r="I16" s="2203">
        <v>10.199999999999999</v>
      </c>
      <c r="J16" s="2202">
        <v>683.4</v>
      </c>
      <c r="K16" s="2390">
        <v>3737.55</v>
      </c>
      <c r="L16" s="2390">
        <f>'Dopłaty stopowe'!$R$30*I16</f>
        <v>863.70845999999995</v>
      </c>
      <c r="M16" s="2395">
        <f t="shared" si="1"/>
        <v>451.10377058823531</v>
      </c>
      <c r="N16" s="2395">
        <f>(K16*(1-(VLOOKUP(A16,'Cennik numeryczny'!$A$2:$N$1462,14,FALSE)))+L16)/I16</f>
        <v>451.10377058823531</v>
      </c>
      <c r="O16" s="2204" t="str">
        <f>VLOOKUP($A16,'Cennik numeryczny'!$A$2:$K$1857,10,FALSE)</f>
        <v>S</v>
      </c>
      <c r="P16" s="785">
        <f>VLOOKUP($A16,'Cennik numeryczny'!$A$2:$K$1857,11,FALSE)</f>
        <v>10.199999999999999</v>
      </c>
      <c r="Q16" s="2185" t="s">
        <v>3825</v>
      </c>
      <c r="R16" s="992"/>
      <c r="S16" s="648"/>
    </row>
    <row r="17" spans="1:19" ht="13.5" thickBot="1">
      <c r="A17" s="132" t="s">
        <v>704</v>
      </c>
      <c r="B17" s="2228"/>
      <c r="C17" s="2188" t="s">
        <v>3233</v>
      </c>
      <c r="D17" s="2205"/>
      <c r="E17" s="2206"/>
      <c r="F17" s="2207">
        <v>11</v>
      </c>
      <c r="G17" s="2208">
        <v>1.5</v>
      </c>
      <c r="H17" s="2209">
        <v>6</v>
      </c>
      <c r="I17" s="2210">
        <v>9</v>
      </c>
      <c r="J17" s="2209">
        <v>603</v>
      </c>
      <c r="K17" s="2393">
        <v>3244.16</v>
      </c>
      <c r="L17" s="2393">
        <f>'Dopłaty stopowe'!$R$30*I17</f>
        <v>762.09570000000008</v>
      </c>
      <c r="M17" s="2396">
        <f t="shared" si="1"/>
        <v>445.13952222222218</v>
      </c>
      <c r="N17" s="2396">
        <f>(K17*(1-(VLOOKUP(A17,'Cennik numeryczny'!$A$2:$N$1462,14,FALSE)))+L17)/I17</f>
        <v>445.13952222222218</v>
      </c>
      <c r="O17" s="601" t="str">
        <f>VLOOKUP($A17,'Cennik numeryczny'!$A$2:$K$1857,10,FALSE)</f>
        <v>S</v>
      </c>
      <c r="P17" s="786">
        <f>VLOOKUP($A17,'Cennik numeryczny'!$A$2:$K$1857,11,FALSE)</f>
        <v>9</v>
      </c>
      <c r="Q17" s="2195" t="s">
        <v>3825</v>
      </c>
      <c r="R17" s="992"/>
      <c r="S17" s="648"/>
    </row>
    <row r="18" spans="1:19" ht="13.5" thickTop="1">
      <c r="A18" s="133" t="s">
        <v>3250</v>
      </c>
      <c r="B18" s="2177" t="s">
        <v>3232</v>
      </c>
      <c r="C18" s="2178" t="s">
        <v>474</v>
      </c>
      <c r="D18" s="2179" t="s">
        <v>41</v>
      </c>
      <c r="E18" s="2180" t="s">
        <v>713</v>
      </c>
      <c r="F18" s="2181">
        <v>35</v>
      </c>
      <c r="G18" s="2182">
        <v>0.6</v>
      </c>
      <c r="H18" s="2183">
        <v>6</v>
      </c>
      <c r="I18" s="2184">
        <v>3.6</v>
      </c>
      <c r="J18" s="2183">
        <v>514.79999999999995</v>
      </c>
      <c r="K18" s="2389">
        <v>1456.72</v>
      </c>
      <c r="L18" s="2389">
        <f>'Dopłaty stopowe'!$R$33*I18</f>
        <v>242.67923999999999</v>
      </c>
      <c r="M18" s="2391">
        <f t="shared" si="1"/>
        <v>472.05534444444442</v>
      </c>
      <c r="N18" s="2391">
        <f>(K18*(1-(VLOOKUP(A18,'Cennik numeryczny'!$A$2:$N$1462,14,FALSE)))+L18)/I18</f>
        <v>472.05534444444442</v>
      </c>
      <c r="O18" s="600" t="str">
        <f>VLOOKUP($A18,'Cennik numeryczny'!$A$2:$K$1857,10,FALSE)</f>
        <v>A</v>
      </c>
      <c r="P18" s="783">
        <f>VLOOKUP($A18,'Cennik numeryczny'!$A$2:$K$1857,11,FALSE)</f>
        <v>3.6</v>
      </c>
      <c r="Q18" s="2196" t="s">
        <v>3825</v>
      </c>
      <c r="R18" s="992"/>
      <c r="S18" s="648"/>
    </row>
    <row r="19" spans="1:19" ht="12.5">
      <c r="A19" s="131" t="s">
        <v>3251</v>
      </c>
      <c r="B19" s="2179" t="s">
        <v>3471</v>
      </c>
      <c r="C19" s="2186" t="s">
        <v>421</v>
      </c>
      <c r="D19" s="2198"/>
      <c r="E19" s="2199" t="s">
        <v>714</v>
      </c>
      <c r="F19" s="2229">
        <v>21</v>
      </c>
      <c r="G19" s="2201">
        <v>0.7</v>
      </c>
      <c r="H19" s="2202">
        <v>6</v>
      </c>
      <c r="I19" s="2203">
        <v>4.2</v>
      </c>
      <c r="J19" s="2202">
        <v>520.79999999999995</v>
      </c>
      <c r="K19" s="2390">
        <v>1668.6</v>
      </c>
      <c r="L19" s="2390">
        <f>'Dopłaty stopowe'!$R$33*I19</f>
        <v>283.12578000000002</v>
      </c>
      <c r="M19" s="2395">
        <f t="shared" si="1"/>
        <v>464.69661428571425</v>
      </c>
      <c r="N19" s="2395">
        <f>(K19*(1-(VLOOKUP(A19,'Cennik numeryczny'!$A$2:$N$1462,14,FALSE)))+L19)/I19</f>
        <v>464.69661428571425</v>
      </c>
      <c r="O19" s="2204" t="str">
        <f>VLOOKUP($A19,'Cennik numeryczny'!$A$2:$K$1857,10,FALSE)</f>
        <v>A</v>
      </c>
      <c r="P19" s="785">
        <f>VLOOKUP($A19,'Cennik numeryczny'!$A$2:$K$1857,11,FALSE)</f>
        <v>4.2</v>
      </c>
      <c r="Q19" s="2185" t="s">
        <v>3825</v>
      </c>
      <c r="R19" s="992"/>
      <c r="S19" s="648"/>
    </row>
    <row r="20" spans="1:19">
      <c r="A20" s="682" t="s">
        <v>3252</v>
      </c>
      <c r="B20" s="2211"/>
      <c r="C20" s="2227" t="s">
        <v>524</v>
      </c>
      <c r="D20" s="2197"/>
      <c r="E20" s="2212"/>
      <c r="F20" s="2200">
        <v>36</v>
      </c>
      <c r="G20" s="2201">
        <v>1.8</v>
      </c>
      <c r="H20" s="2202">
        <v>6</v>
      </c>
      <c r="I20" s="2203">
        <v>10.8</v>
      </c>
      <c r="J20" s="2202">
        <v>723.6</v>
      </c>
      <c r="K20" s="2390">
        <v>4416.88</v>
      </c>
      <c r="L20" s="2390">
        <f>'Dopłaty stopowe'!$R$33*I20</f>
        <v>728.03772000000004</v>
      </c>
      <c r="M20" s="2395">
        <f t="shared" si="1"/>
        <v>476.38127037037037</v>
      </c>
      <c r="N20" s="2395">
        <f>(K20*(1-(VLOOKUP(A20,'Cennik numeryczny'!$A$2:$N$1462,14,FALSE)))+L20)/I20</f>
        <v>476.38127037037037</v>
      </c>
      <c r="O20" s="2230" t="str">
        <f>VLOOKUP($A20,'Cennik numeryczny'!$A$2:$K$1857,10,FALSE)</f>
        <v>A</v>
      </c>
      <c r="P20" s="785">
        <f>VLOOKUP($A20,'Cennik numeryczny'!$A$2:$K$1857,11,FALSE)</f>
        <v>10.8</v>
      </c>
      <c r="Q20" s="2185" t="s">
        <v>3825</v>
      </c>
      <c r="R20" s="992"/>
      <c r="S20" s="648"/>
    </row>
    <row r="21" spans="1:19" ht="13.5" thickBot="1">
      <c r="A21" s="767" t="s">
        <v>3253</v>
      </c>
      <c r="B21" s="2228"/>
      <c r="C21" s="2188" t="s">
        <v>3233</v>
      </c>
      <c r="D21" s="2205"/>
      <c r="E21" s="2206"/>
      <c r="F21" s="2191">
        <v>25</v>
      </c>
      <c r="G21" s="2192">
        <v>2</v>
      </c>
      <c r="H21" s="2193">
        <v>6</v>
      </c>
      <c r="I21" s="2194">
        <v>12</v>
      </c>
      <c r="J21" s="2193">
        <v>804</v>
      </c>
      <c r="K21" s="2392">
        <v>4024.27</v>
      </c>
      <c r="L21" s="2392">
        <f>'Dopłaty stopowe'!$R$33*I21</f>
        <v>808.93079999999998</v>
      </c>
      <c r="M21" s="2394">
        <f>(K21+L21)/I21</f>
        <v>402.76673333333332</v>
      </c>
      <c r="N21" s="2401">
        <f>(K21*(1-(VLOOKUP(A21,'Cennik numeryczny'!$A$2:$N$1462,14,FALSE)))+L21)/I21</f>
        <v>402.76673333333332</v>
      </c>
      <c r="O21" s="601" t="str">
        <f>VLOOKUP($A21,'Cennik numeryczny'!$A$2:$K$1857,10,FALSE)</f>
        <v>S</v>
      </c>
      <c r="P21" s="786">
        <f>VLOOKUP($A21,'Cennik numeryczny'!$A$2:$K$1857,11,FALSE)</f>
        <v>12</v>
      </c>
      <c r="Q21" s="2195" t="s">
        <v>3825</v>
      </c>
      <c r="R21" s="992"/>
      <c r="S21" s="648"/>
    </row>
    <row r="22" spans="1:19" ht="13.5" thickTop="1">
      <c r="A22" s="1345" t="s">
        <v>5182</v>
      </c>
      <c r="B22" s="2177" t="s">
        <v>3237</v>
      </c>
      <c r="C22" s="2231" t="s">
        <v>474</v>
      </c>
      <c r="D22" s="2179" t="s">
        <v>5185</v>
      </c>
      <c r="E22" s="2232" t="s">
        <v>5186</v>
      </c>
      <c r="F22" s="2223">
        <v>38</v>
      </c>
      <c r="G22" s="2224">
        <v>0.7</v>
      </c>
      <c r="H22" s="2225">
        <v>6</v>
      </c>
      <c r="I22" s="2226">
        <v>4.2</v>
      </c>
      <c r="J22" s="2225">
        <v>600.6</v>
      </c>
      <c r="K22" s="2399">
        <v>2764.46</v>
      </c>
      <c r="L22" s="2399">
        <f>'Dopłaty stopowe'!$R$31*I22</f>
        <v>329.01288</v>
      </c>
      <c r="M22" s="2400">
        <f t="shared" ref="M22:M24" si="2">(K22+L22)/I22</f>
        <v>736.54116190476191</v>
      </c>
      <c r="N22" s="2400">
        <f>(K22*(1-(VLOOKUP(A22,'Cennik numeryczny'!$A$2:$N$1462,14,FALSE)))+L22)/I22</f>
        <v>736.54116190476191</v>
      </c>
      <c r="O22" s="1222" t="str">
        <f>VLOOKUP($A22,'Cennik numeryczny'!$A$2:$K$1857,10,FALSE)</f>
        <v>C</v>
      </c>
      <c r="P22" s="790">
        <f>VLOOKUP($A22,'Cennik numeryczny'!$A$2:$K$1857,11,FALSE)</f>
        <v>218.4</v>
      </c>
      <c r="Q22" s="2233" t="s">
        <v>3825</v>
      </c>
      <c r="R22" s="992"/>
      <c r="S22" s="648"/>
    </row>
    <row r="23" spans="1:19">
      <c r="A23" s="682" t="s">
        <v>5183</v>
      </c>
      <c r="B23" s="2211"/>
      <c r="C23" s="2227" t="s">
        <v>421</v>
      </c>
      <c r="D23" s="2197"/>
      <c r="E23" s="2212" t="s">
        <v>5187</v>
      </c>
      <c r="F23" s="2200">
        <v>20</v>
      </c>
      <c r="G23" s="2201">
        <v>0.7</v>
      </c>
      <c r="H23" s="2202">
        <v>6</v>
      </c>
      <c r="I23" s="2203">
        <v>4.2</v>
      </c>
      <c r="J23" s="2202">
        <v>520.79999999999995</v>
      </c>
      <c r="K23" s="2390">
        <v>2633.38</v>
      </c>
      <c r="L23" s="2390">
        <f>'Dopłaty stopowe'!$R$31*I23</f>
        <v>329.01288</v>
      </c>
      <c r="M23" s="2395">
        <f t="shared" si="2"/>
        <v>705.33163809523819</v>
      </c>
      <c r="N23" s="2395">
        <f>(K23*(1-(VLOOKUP(A23,'Cennik numeryczny'!$A$2:$N$1462,14,FALSE)))+L23)/I23</f>
        <v>705.33163809523819</v>
      </c>
      <c r="O23" s="2204" t="str">
        <f>VLOOKUP($A23,'Cennik numeryczny'!$A$2:$K$1857,10,FALSE)</f>
        <v>C</v>
      </c>
      <c r="P23" s="785">
        <f>VLOOKUP($A23,'Cennik numeryczny'!$A$2:$K$1857,11,FALSE)</f>
        <v>4.2</v>
      </c>
      <c r="Q23" s="2185" t="s">
        <v>3825</v>
      </c>
      <c r="R23" s="992"/>
      <c r="S23" s="648"/>
    </row>
    <row r="24" spans="1:19" ht="13.5" thickBot="1">
      <c r="A24" s="767" t="s">
        <v>5184</v>
      </c>
      <c r="B24" s="2228"/>
      <c r="C24" s="2206" t="s">
        <v>524</v>
      </c>
      <c r="D24" s="2205"/>
      <c r="E24" s="2206"/>
      <c r="F24" s="2191">
        <v>38</v>
      </c>
      <c r="G24" s="2192">
        <v>2</v>
      </c>
      <c r="H24" s="2193">
        <v>6</v>
      </c>
      <c r="I24" s="2194">
        <v>12</v>
      </c>
      <c r="J24" s="2193">
        <v>804</v>
      </c>
      <c r="K24" s="2392">
        <v>7986.31</v>
      </c>
      <c r="L24" s="2392">
        <f>'Dopłaty stopowe'!$R$31*I24</f>
        <v>940.03679999999997</v>
      </c>
      <c r="M24" s="2394">
        <f t="shared" si="2"/>
        <v>743.86223333333339</v>
      </c>
      <c r="N24" s="2394">
        <f>(K24*(1-(VLOOKUP(A24,'Cennik numeryczny'!$A$2:$N$1462,14,FALSE)))+L24)/I24</f>
        <v>743.86223333333339</v>
      </c>
      <c r="O24" s="601" t="str">
        <f>VLOOKUP($A24,'Cennik numeryczny'!$A$2:$K$1857,10,FALSE)</f>
        <v>C</v>
      </c>
      <c r="P24" s="786">
        <f>VLOOKUP($A24,'Cennik numeryczny'!$A$2:$K$1857,11,FALSE)</f>
        <v>276</v>
      </c>
      <c r="Q24" s="2195" t="s">
        <v>3825</v>
      </c>
      <c r="R24" s="992"/>
      <c r="S24" s="648"/>
    </row>
    <row r="25" spans="1:19" s="648" customFormat="1" ht="13.5" thickTop="1">
      <c r="A25" s="2234" t="s">
        <v>4230</v>
      </c>
      <c r="B25" s="2211" t="s">
        <v>4229</v>
      </c>
      <c r="C25" s="2235" t="s">
        <v>1000</v>
      </c>
      <c r="D25" s="2197" t="s">
        <v>4233</v>
      </c>
      <c r="E25" s="2212" t="s">
        <v>4234</v>
      </c>
      <c r="F25" s="2181">
        <v>31</v>
      </c>
      <c r="G25" s="2182">
        <v>0.8</v>
      </c>
      <c r="H25" s="2183">
        <v>9</v>
      </c>
      <c r="I25" s="2184">
        <v>7.2</v>
      </c>
      <c r="J25" s="2183">
        <v>482.4</v>
      </c>
      <c r="K25" s="2389">
        <v>2069.2399999999998</v>
      </c>
      <c r="L25" s="2389">
        <f>'Dopłaty stopowe'!$R$36*I25</f>
        <v>529.18272000000002</v>
      </c>
      <c r="M25" s="2391">
        <f>(K25+L25)/I25</f>
        <v>360.89204444444437</v>
      </c>
      <c r="N25" s="2391">
        <f>(K25*(1-(VLOOKUP(A25,'Cennik numeryczny'!$A$2:$N$1462,14,FALSE)))+L25)/I25</f>
        <v>360.89204444444437</v>
      </c>
      <c r="O25" s="600" t="str">
        <f>VLOOKUP($A25,'Cennik numeryczny'!$A$2:$K$1857,10,FALSE)</f>
        <v>S</v>
      </c>
      <c r="P25" s="783">
        <f>VLOOKUP($A25,'Cennik numeryczny'!$A$2:$K$1857,11,FALSE)</f>
        <v>7.2</v>
      </c>
      <c r="Q25" s="2196" t="s">
        <v>3825</v>
      </c>
      <c r="R25" s="992"/>
    </row>
    <row r="26" spans="1:19" s="648" customFormat="1">
      <c r="A26" s="682" t="s">
        <v>4231</v>
      </c>
      <c r="B26" s="2211"/>
      <c r="C26" s="2227" t="s">
        <v>4236</v>
      </c>
      <c r="D26" s="2197"/>
      <c r="E26" s="2212" t="s">
        <v>4235</v>
      </c>
      <c r="F26" s="2200">
        <v>46</v>
      </c>
      <c r="G26" s="2201">
        <v>2</v>
      </c>
      <c r="H26" s="2202">
        <v>6</v>
      </c>
      <c r="I26" s="2203">
        <v>12</v>
      </c>
      <c r="J26" s="2202">
        <v>804</v>
      </c>
      <c r="K26" s="2390">
        <v>3045.61</v>
      </c>
      <c r="L26" s="2390">
        <f>'Dopłaty stopowe'!$R$36*I26</f>
        <v>881.97120000000007</v>
      </c>
      <c r="M26" s="2395">
        <f>(K26+L26)/I26</f>
        <v>327.29843333333332</v>
      </c>
      <c r="N26" s="2395">
        <f>(K26*(1-(VLOOKUP(A26,'Cennik numeryczny'!$A$2:$N$1462,14,FALSE)))+L26)/I26</f>
        <v>327.29843333333332</v>
      </c>
      <c r="O26" s="2204" t="str">
        <f>VLOOKUP($A26,'Cennik numeryczny'!$A$2:$K$1857,10,FALSE)</f>
        <v>S</v>
      </c>
      <c r="P26" s="785">
        <f>VLOOKUP($A26,'Cennik numeryczny'!$A$2:$K$1857,11,FALSE)</f>
        <v>12</v>
      </c>
      <c r="Q26" s="2185" t="s">
        <v>3825</v>
      </c>
      <c r="R26" s="992"/>
    </row>
    <row r="27" spans="1:19" s="648" customFormat="1" ht="13.5" thickBot="1">
      <c r="A27" s="2236" t="s">
        <v>4232</v>
      </c>
      <c r="B27" s="2211"/>
      <c r="C27" s="2212" t="s">
        <v>524</v>
      </c>
      <c r="D27" s="2197"/>
      <c r="E27" s="2212"/>
      <c r="F27" s="2237">
        <v>30</v>
      </c>
      <c r="G27" s="2238">
        <v>2</v>
      </c>
      <c r="H27" s="2239">
        <v>6</v>
      </c>
      <c r="I27" s="2240">
        <v>12</v>
      </c>
      <c r="J27" s="2239">
        <v>804</v>
      </c>
      <c r="K27" s="2402">
        <v>3290.5</v>
      </c>
      <c r="L27" s="2389">
        <f>'Dopłaty stopowe'!$R$36*I27</f>
        <v>881.97120000000007</v>
      </c>
      <c r="M27" s="2403">
        <f>(K27+L27)/I27</f>
        <v>347.70593333333335</v>
      </c>
      <c r="N27" s="2403">
        <f>(K27*(1-(VLOOKUP(A27,'Cennik numeryczny'!$A$2:$N$1462,14,FALSE)))+L27)/I27</f>
        <v>347.70593333333335</v>
      </c>
      <c r="O27" s="601" t="str">
        <f>VLOOKUP($A27,'Cennik numeryczny'!$A$2:$K$1857,10,FALSE)</f>
        <v>S</v>
      </c>
      <c r="P27" s="786">
        <f>VLOOKUP($A27,'Cennik numeryczny'!$A$2:$K$1857,11,FALSE)</f>
        <v>0</v>
      </c>
      <c r="Q27" s="2195" t="s">
        <v>3825</v>
      </c>
      <c r="R27" s="992"/>
    </row>
    <row r="28" spans="1:19" ht="13.5" thickTop="1">
      <c r="A28" s="130" t="s">
        <v>1206</v>
      </c>
      <c r="B28" s="2219" t="s">
        <v>3247</v>
      </c>
      <c r="C28" s="2220" t="s">
        <v>474</v>
      </c>
      <c r="D28" s="2221" t="s">
        <v>43</v>
      </c>
      <c r="E28" s="2222" t="s">
        <v>715</v>
      </c>
      <c r="F28" s="2223">
        <v>43</v>
      </c>
      <c r="G28" s="2224">
        <v>0.7</v>
      </c>
      <c r="H28" s="2225">
        <v>6</v>
      </c>
      <c r="I28" s="2226">
        <v>4.2</v>
      </c>
      <c r="J28" s="2225">
        <v>600.6</v>
      </c>
      <c r="K28" s="2399">
        <v>764.32</v>
      </c>
      <c r="L28" s="2399">
        <f>'Dopłaty stopowe'!$R$49*I28</f>
        <v>172.71702000000002</v>
      </c>
      <c r="M28" s="2400">
        <f t="shared" si="1"/>
        <v>223.1040523809524</v>
      </c>
      <c r="N28" s="2400">
        <f>(K28*(1-(VLOOKUP(A28,'Cennik numeryczny'!$A$2:$N$1462,14,FALSE)))+L28)/I28</f>
        <v>223.1040523809524</v>
      </c>
      <c r="O28" s="600" t="str">
        <f>VLOOKUP($A28,'Cennik numeryczny'!$A$2:$K$1857,10,FALSE)</f>
        <v>A</v>
      </c>
      <c r="P28" s="783">
        <f>VLOOKUP($A28,'Cennik numeryczny'!$A$2:$K$1857,11,FALSE)</f>
        <v>4.2</v>
      </c>
      <c r="Q28" s="2196" t="s">
        <v>3825</v>
      </c>
      <c r="R28" s="992"/>
      <c r="S28" s="648"/>
    </row>
    <row r="29" spans="1:19" ht="12.5">
      <c r="A29" s="131" t="s">
        <v>1247</v>
      </c>
      <c r="B29" s="2197" t="s">
        <v>3163</v>
      </c>
      <c r="C29" s="2186" t="s">
        <v>421</v>
      </c>
      <c r="D29" s="2198"/>
      <c r="E29" s="2199"/>
      <c r="F29" s="2200">
        <v>22</v>
      </c>
      <c r="G29" s="2201">
        <v>0.7</v>
      </c>
      <c r="H29" s="2202">
        <v>6</v>
      </c>
      <c r="I29" s="2203">
        <v>4.2</v>
      </c>
      <c r="J29" s="2202">
        <v>520.79999999999995</v>
      </c>
      <c r="K29" s="2390">
        <v>781.06</v>
      </c>
      <c r="L29" s="2390">
        <f>'Dopłaty stopowe'!$R$49*I29</f>
        <v>172.71702000000002</v>
      </c>
      <c r="M29" s="2395">
        <f t="shared" si="1"/>
        <v>227.08976666666666</v>
      </c>
      <c r="N29" s="2395">
        <f>(K29*(1-(VLOOKUP(A29,'Cennik numeryczny'!$A$2:$N$1462,14,FALSE)))+L29)/I29</f>
        <v>227.08976666666666</v>
      </c>
      <c r="O29" s="2204" t="str">
        <f>VLOOKUP($A29,'Cennik numeryczny'!$A$2:$K$1857,10,FALSE)</f>
        <v>A</v>
      </c>
      <c r="P29" s="785">
        <f>VLOOKUP($A29,'Cennik numeryczny'!$A$2:$K$1857,11,FALSE)</f>
        <v>4.2</v>
      </c>
      <c r="Q29" s="2185" t="s">
        <v>3825</v>
      </c>
      <c r="R29" s="992"/>
      <c r="S29" s="648"/>
    </row>
    <row r="30" spans="1:19" ht="13.5" thickBot="1">
      <c r="A30" s="132" t="s">
        <v>705</v>
      </c>
      <c r="B30" s="2228"/>
      <c r="C30" s="2188" t="s">
        <v>524</v>
      </c>
      <c r="D30" s="2205"/>
      <c r="E30" s="2206"/>
      <c r="F30" s="2207">
        <v>40</v>
      </c>
      <c r="G30" s="2208">
        <v>1.9</v>
      </c>
      <c r="H30" s="2209">
        <v>6</v>
      </c>
      <c r="I30" s="2210">
        <v>11.4</v>
      </c>
      <c r="J30" s="2209">
        <v>763.8</v>
      </c>
      <c r="K30" s="2393">
        <v>1985.15</v>
      </c>
      <c r="L30" s="2393">
        <f>'Dopłaty stopowe'!$R$49*I30</f>
        <v>468.80334000000005</v>
      </c>
      <c r="M30" s="2396">
        <f t="shared" si="1"/>
        <v>215.25906491228071</v>
      </c>
      <c r="N30" s="2396">
        <f>(K30*(1-(VLOOKUP(A30,'Cennik numeryczny'!$A$2:$N$1462,14,FALSE)))+L30)/I30</f>
        <v>215.25906491228071</v>
      </c>
      <c r="O30" s="601" t="str">
        <f>VLOOKUP($A30,'Cennik numeryczny'!$A$2:$K$1857,10,FALSE)</f>
        <v>A</v>
      </c>
      <c r="P30" s="786">
        <f>VLOOKUP($A30,'Cennik numeryczny'!$A$2:$K$1857,11,FALSE)</f>
        <v>11.4</v>
      </c>
      <c r="Q30" s="2195" t="s">
        <v>3825</v>
      </c>
      <c r="R30" s="992"/>
      <c r="S30" s="648"/>
    </row>
    <row r="31" spans="1:19" ht="13.5" thickTop="1">
      <c r="A31" s="133" t="s">
        <v>1248</v>
      </c>
      <c r="B31" s="2177" t="s">
        <v>3246</v>
      </c>
      <c r="C31" s="2178" t="s">
        <v>474</v>
      </c>
      <c r="D31" s="2179" t="s">
        <v>42</v>
      </c>
      <c r="E31" s="2180" t="s">
        <v>540</v>
      </c>
      <c r="F31" s="2181">
        <v>50</v>
      </c>
      <c r="G31" s="2182">
        <v>0.8</v>
      </c>
      <c r="H31" s="2183">
        <v>6</v>
      </c>
      <c r="I31" s="2184">
        <v>4.8</v>
      </c>
      <c r="J31" s="2183">
        <v>686.4</v>
      </c>
      <c r="K31" s="2389">
        <v>1151.05</v>
      </c>
      <c r="L31" s="2389">
        <f>'Dopłaty stopowe'!$R$48*I31</f>
        <v>205.99823999999998</v>
      </c>
      <c r="M31" s="2391">
        <f t="shared" si="1"/>
        <v>282.71838333333329</v>
      </c>
      <c r="N31" s="2391">
        <f>(K31*(1-(VLOOKUP(A31,'Cennik numeryczny'!$A$2:$N$1462,14,FALSE)))+L31)/I31</f>
        <v>282.71838333333329</v>
      </c>
      <c r="O31" s="600" t="str">
        <f>VLOOKUP($A31,'Cennik numeryczny'!$A$2:$K$1857,10,FALSE)</f>
        <v>A</v>
      </c>
      <c r="P31" s="783">
        <f>VLOOKUP($A31,'Cennik numeryczny'!$A$2:$K$1857,11,FALSE)</f>
        <v>4.8</v>
      </c>
      <c r="Q31" s="2196" t="s">
        <v>3825</v>
      </c>
      <c r="R31" s="992"/>
      <c r="S31" s="648"/>
    </row>
    <row r="32" spans="1:19" ht="12.5">
      <c r="A32" s="131" t="s">
        <v>1207</v>
      </c>
      <c r="B32" s="2197" t="s">
        <v>3164</v>
      </c>
      <c r="C32" s="2186" t="s">
        <v>421</v>
      </c>
      <c r="D32" s="2198"/>
      <c r="E32" s="2199"/>
      <c r="F32" s="2200">
        <v>21</v>
      </c>
      <c r="G32" s="2201">
        <v>0.7</v>
      </c>
      <c r="H32" s="2202">
        <v>6</v>
      </c>
      <c r="I32" s="2203">
        <v>4.2</v>
      </c>
      <c r="J32" s="2202">
        <v>520.79999999999995</v>
      </c>
      <c r="K32" s="2390">
        <v>914.39</v>
      </c>
      <c r="L32" s="2390">
        <f>'Dopłaty stopowe'!$R$48*I32</f>
        <v>180.24845999999999</v>
      </c>
      <c r="M32" s="2395">
        <f t="shared" si="1"/>
        <v>260.62820476190473</v>
      </c>
      <c r="N32" s="2395">
        <f>(K32*(1-(VLOOKUP(A32,'Cennik numeryczny'!$A$2:$N$1462,14,FALSE)))+L32)/I32</f>
        <v>260.62820476190473</v>
      </c>
      <c r="O32" s="2204" t="str">
        <f>VLOOKUP($A32,'Cennik numeryczny'!$A$2:$K$1857,10,FALSE)</f>
        <v>A</v>
      </c>
      <c r="P32" s="785">
        <f>VLOOKUP($A32,'Cennik numeryczny'!$A$2:$K$1857,11,FALSE)</f>
        <v>4.2</v>
      </c>
      <c r="Q32" s="2185" t="s">
        <v>3825</v>
      </c>
      <c r="R32" s="992"/>
      <c r="S32" s="648"/>
    </row>
    <row r="33" spans="1:19" ht="13.5" thickBot="1">
      <c r="A33" s="234" t="s">
        <v>706</v>
      </c>
      <c r="B33" s="2211"/>
      <c r="C33" s="2213" t="s">
        <v>524</v>
      </c>
      <c r="D33" s="2197"/>
      <c r="E33" s="2212"/>
      <c r="F33" s="2214">
        <v>42</v>
      </c>
      <c r="G33" s="2215">
        <v>2.1</v>
      </c>
      <c r="H33" s="2216">
        <v>6</v>
      </c>
      <c r="I33" s="2217">
        <v>12.6</v>
      </c>
      <c r="J33" s="2216">
        <v>844.2</v>
      </c>
      <c r="K33" s="2397">
        <v>2700.2</v>
      </c>
      <c r="L33" s="2397">
        <f>'Dopłaty stopowe'!$R$48*I33</f>
        <v>540.74537999999995</v>
      </c>
      <c r="M33" s="2398">
        <f t="shared" si="1"/>
        <v>257.21788730158727</v>
      </c>
      <c r="N33" s="2398">
        <f>(K33*(1-(VLOOKUP(A33,'Cennik numeryczny'!$A$2:$N$1462,14,FALSE)))+L33)/I33</f>
        <v>257.21788730158727</v>
      </c>
      <c r="O33" s="2218" t="str">
        <f>VLOOKUP($A33,'Cennik numeryczny'!$A$2:$K$1857,10,FALSE)</f>
        <v>A</v>
      </c>
      <c r="P33" s="786">
        <f>VLOOKUP($A33,'Cennik numeryczny'!$A$2:$K$1857,11,FALSE)</f>
        <v>12.6</v>
      </c>
      <c r="Q33" s="2195" t="s">
        <v>3825</v>
      </c>
      <c r="R33" s="992"/>
      <c r="S33" s="648"/>
    </row>
    <row r="34" spans="1:19" ht="13.5" thickTop="1">
      <c r="A34" s="130" t="s">
        <v>1259</v>
      </c>
      <c r="B34" s="2219" t="s">
        <v>3227</v>
      </c>
      <c r="C34" s="2220" t="s">
        <v>474</v>
      </c>
      <c r="D34" s="2241" t="s">
        <v>526</v>
      </c>
      <c r="E34" s="2232" t="s">
        <v>527</v>
      </c>
      <c r="F34" s="2223">
        <v>46</v>
      </c>
      <c r="G34" s="2224">
        <v>0.8</v>
      </c>
      <c r="H34" s="2225">
        <v>6</v>
      </c>
      <c r="I34" s="2226">
        <v>4.8</v>
      </c>
      <c r="J34" s="2225">
        <v>686.4</v>
      </c>
      <c r="K34" s="2399">
        <v>1116.08</v>
      </c>
      <c r="L34" s="2399">
        <f>'Dopłaty stopowe'!$R$50*I34</f>
        <v>264.56351999999998</v>
      </c>
      <c r="M34" s="2400">
        <f t="shared" si="1"/>
        <v>287.63406666666663</v>
      </c>
      <c r="N34" s="2400">
        <f>(K34*(1-(VLOOKUP(A34,'Cennik numeryczny'!$A$2:$N$1462,14,FALSE)))+L34)/I34</f>
        <v>287.63406666666663</v>
      </c>
      <c r="O34" s="1222" t="str">
        <f>VLOOKUP($A34,'Cennik numeryczny'!$A$2:$K$1857,10,FALSE)</f>
        <v>A</v>
      </c>
      <c r="P34" s="790">
        <f>VLOOKUP($A34,'Cennik numeryczny'!$A$2:$K$1857,11,FALSE)</f>
        <v>4.8</v>
      </c>
      <c r="Q34" s="2233" t="s">
        <v>3825</v>
      </c>
      <c r="R34" s="992"/>
      <c r="S34" s="648"/>
    </row>
    <row r="35" spans="1:19" thickBot="1">
      <c r="A35" s="132" t="s">
        <v>1260</v>
      </c>
      <c r="B35" s="2242" t="s">
        <v>3165</v>
      </c>
      <c r="C35" s="2188" t="s">
        <v>421</v>
      </c>
      <c r="D35" s="2205"/>
      <c r="E35" s="2206"/>
      <c r="F35" s="2207">
        <v>22</v>
      </c>
      <c r="G35" s="2208">
        <v>0.7</v>
      </c>
      <c r="H35" s="2209">
        <v>6</v>
      </c>
      <c r="I35" s="2210">
        <v>4.2</v>
      </c>
      <c r="J35" s="2209">
        <v>520.79999999999995</v>
      </c>
      <c r="K35" s="2393">
        <v>817.17</v>
      </c>
      <c r="L35" s="2393">
        <f>'Dopłaty stopowe'!$R$50*I35</f>
        <v>231.49308000000002</v>
      </c>
      <c r="M35" s="2396">
        <f t="shared" si="1"/>
        <v>249.68168571428572</v>
      </c>
      <c r="N35" s="2396">
        <f>(K35*(1-(VLOOKUP(A35,'Cennik numeryczny'!$A$2:$N$1462,14,FALSE)))+L35)/I35</f>
        <v>249.68168571428572</v>
      </c>
      <c r="O35" s="2218" t="str">
        <f>VLOOKUP($A35,'Cennik numeryczny'!$A$2:$K$1857,10,FALSE)</f>
        <v>A</v>
      </c>
      <c r="P35" s="786">
        <f>VLOOKUP($A35,'Cennik numeryczny'!$A$2:$K$1857,11,FALSE)</f>
        <v>4.2</v>
      </c>
      <c r="Q35" s="2195" t="s">
        <v>3825</v>
      </c>
      <c r="R35" s="992"/>
      <c r="S35" s="648"/>
    </row>
    <row r="36" spans="1:19" s="738" customFormat="1" ht="13.5" thickTop="1">
      <c r="A36" s="133" t="s">
        <v>3748</v>
      </c>
      <c r="B36" s="2177" t="s">
        <v>3249</v>
      </c>
      <c r="C36" s="2178" t="s">
        <v>474</v>
      </c>
      <c r="D36" s="2197" t="s">
        <v>3745</v>
      </c>
      <c r="E36" s="2212" t="s">
        <v>3746</v>
      </c>
      <c r="F36" s="2181">
        <v>36</v>
      </c>
      <c r="G36" s="2182">
        <v>0.6</v>
      </c>
      <c r="H36" s="2183">
        <v>6</v>
      </c>
      <c r="I36" s="2184">
        <v>3.6</v>
      </c>
      <c r="J36" s="2183">
        <v>514.79999999999995</v>
      </c>
      <c r="K36" s="2389">
        <v>957.31</v>
      </c>
      <c r="L36" s="2389">
        <f>'Dopłaty stopowe'!$R$52*I36</f>
        <v>197.35775999999998</v>
      </c>
      <c r="M36" s="2391">
        <f>(K36+L36)/I36</f>
        <v>320.74104444444441</v>
      </c>
      <c r="N36" s="2391">
        <f>(K36*(1-(VLOOKUP(A36,'Cennik numeryczny'!$A$2:$N$1462,14,FALSE)))+L36)/I36</f>
        <v>320.74104444444441</v>
      </c>
      <c r="O36" s="600" t="str">
        <f>VLOOKUP($A36,'Cennik numeryczny'!$A$2:$K$1857,10,FALSE)</f>
        <v>S</v>
      </c>
      <c r="P36" s="783">
        <f>VLOOKUP($A36,'Cennik numeryczny'!$A$2:$K$1857,11,FALSE)</f>
        <v>3.6</v>
      </c>
      <c r="Q36" s="2196" t="s">
        <v>3825</v>
      </c>
      <c r="R36" s="992"/>
      <c r="S36" s="648"/>
    </row>
    <row r="37" spans="1:19" s="738" customFormat="1">
      <c r="A37" s="133" t="s">
        <v>3749</v>
      </c>
      <c r="B37" s="2177"/>
      <c r="C37" s="2178" t="s">
        <v>421</v>
      </c>
      <c r="D37" s="2197"/>
      <c r="E37" s="2212" t="s">
        <v>3747</v>
      </c>
      <c r="F37" s="2181">
        <v>22</v>
      </c>
      <c r="G37" s="2182">
        <v>0.7</v>
      </c>
      <c r="H37" s="2183">
        <v>6</v>
      </c>
      <c r="I37" s="2184">
        <v>4.2</v>
      </c>
      <c r="J37" s="2183">
        <v>520.79999999999995</v>
      </c>
      <c r="K37" s="2389">
        <v>1072.1199999999999</v>
      </c>
      <c r="L37" s="2390">
        <f>'Dopłaty stopowe'!$R$52*I37</f>
        <v>230.25072</v>
      </c>
      <c r="M37" s="2395">
        <f>(K37+L37)/I37</f>
        <v>310.08826666666664</v>
      </c>
      <c r="N37" s="2395">
        <f>(K37*(1-(VLOOKUP(A37,'Cennik numeryczny'!$A$2:$N$1462,14,FALSE)))+L37)/I37</f>
        <v>310.08826666666664</v>
      </c>
      <c r="O37" s="2204" t="str">
        <f>VLOOKUP($A37,'Cennik numeryczny'!$A$2:$K$1857,10,FALSE)</f>
        <v>S</v>
      </c>
      <c r="P37" s="785">
        <f>VLOOKUP($A37,'Cennik numeryczny'!$A$2:$K$1857,11,FALSE)</f>
        <v>4.2</v>
      </c>
      <c r="Q37" s="2185" t="s">
        <v>3825</v>
      </c>
      <c r="R37" s="992"/>
      <c r="S37" s="648"/>
    </row>
    <row r="38" spans="1:19" s="738" customFormat="1" ht="13.5" thickBot="1">
      <c r="A38" s="133" t="s">
        <v>3750</v>
      </c>
      <c r="B38" s="2177"/>
      <c r="C38" s="2178" t="s">
        <v>524</v>
      </c>
      <c r="D38" s="2197"/>
      <c r="E38" s="2212"/>
      <c r="F38" s="2181">
        <v>35</v>
      </c>
      <c r="G38" s="2182">
        <v>1.7</v>
      </c>
      <c r="H38" s="2183">
        <v>6</v>
      </c>
      <c r="I38" s="2184">
        <v>10.199999999999999</v>
      </c>
      <c r="J38" s="2183">
        <v>683.4</v>
      </c>
      <c r="K38" s="2393">
        <v>2618.13</v>
      </c>
      <c r="L38" s="2392">
        <f>'Dopłaty stopowe'!$R$52*I38</f>
        <v>559.18031999999994</v>
      </c>
      <c r="M38" s="2394">
        <f>(K38+L38)/I38</f>
        <v>311.50101176470594</v>
      </c>
      <c r="N38" s="2394">
        <f>(K38*(1-(VLOOKUP(A38,'Cennik numeryczny'!$A$2:$N$1462,14,FALSE)))+L38)/I38</f>
        <v>311.50101176470594</v>
      </c>
      <c r="O38" s="825" t="str">
        <f>VLOOKUP($A38,'Cennik numeryczny'!$A$2:$K$1857,10,FALSE)</f>
        <v>S</v>
      </c>
      <c r="P38" s="784">
        <f>VLOOKUP($A38,'Cennik numeryczny'!$A$2:$K$1857,11,FALSE)</f>
        <v>10.199999999999999</v>
      </c>
      <c r="Q38" s="2195" t="s">
        <v>3825</v>
      </c>
      <c r="R38" s="992"/>
      <c r="S38" s="648"/>
    </row>
    <row r="39" spans="1:19" ht="13.5" thickTop="1">
      <c r="A39" s="130" t="s">
        <v>1249</v>
      </c>
      <c r="B39" s="2219" t="s">
        <v>523</v>
      </c>
      <c r="C39" s="2220" t="s">
        <v>474</v>
      </c>
      <c r="D39" s="2221" t="s">
        <v>526</v>
      </c>
      <c r="E39" s="2222" t="s">
        <v>716</v>
      </c>
      <c r="F39" s="2223">
        <v>50</v>
      </c>
      <c r="G39" s="2224">
        <v>0.9</v>
      </c>
      <c r="H39" s="2225">
        <v>6</v>
      </c>
      <c r="I39" s="2226">
        <v>5.4</v>
      </c>
      <c r="J39" s="2225">
        <v>669.6</v>
      </c>
      <c r="K39" s="6">
        <v>1714.43</v>
      </c>
      <c r="L39" s="2389">
        <f>'Dopłaty stopowe'!$R$56*I39</f>
        <v>161.91954000000001</v>
      </c>
      <c r="M39" s="2391">
        <f t="shared" si="1"/>
        <v>347.47213703703704</v>
      </c>
      <c r="N39" s="2391">
        <f>(K39*(1-(VLOOKUP(A39,'Cennik numeryczny'!$A$2:$N$1462,14,FALSE)))+L39)/I39</f>
        <v>347.47213703703704</v>
      </c>
      <c r="O39" s="600" t="str">
        <f>VLOOKUP($A39,'Cennik numeryczny'!$A$2:$K$1857,10,FALSE)</f>
        <v>A</v>
      </c>
      <c r="P39" s="783">
        <f>VLOOKUP($A39,'Cennik numeryczny'!$A$2:$K$1857,11,FALSE)</f>
        <v>5.4</v>
      </c>
      <c r="Q39" s="2196" t="s">
        <v>3825</v>
      </c>
      <c r="R39" s="992"/>
      <c r="S39" s="648"/>
    </row>
    <row r="40" spans="1:19">
      <c r="A40" s="131" t="s">
        <v>1208</v>
      </c>
      <c r="B40" s="2211"/>
      <c r="C40" s="2186" t="s">
        <v>421</v>
      </c>
      <c r="D40" s="2198"/>
      <c r="E40" s="2199"/>
      <c r="F40" s="2200">
        <v>26</v>
      </c>
      <c r="G40" s="2201">
        <v>0.8</v>
      </c>
      <c r="H40" s="2202">
        <v>6</v>
      </c>
      <c r="I40" s="2203">
        <v>4.8</v>
      </c>
      <c r="J40" s="2202">
        <v>595.20000000000005</v>
      </c>
      <c r="K40" s="2390">
        <v>1257.3800000000001</v>
      </c>
      <c r="L40" s="2390">
        <f>'Dopłaty stopowe'!$R$56*I40</f>
        <v>143.92847999999998</v>
      </c>
      <c r="M40" s="2395">
        <f t="shared" si="1"/>
        <v>291.9392666666667</v>
      </c>
      <c r="N40" s="2395">
        <f>(K40*(1-(VLOOKUP(A40,'Cennik numeryczny'!$A$2:$N$1462,14,FALSE)))+L40)/I40</f>
        <v>291.9392666666667</v>
      </c>
      <c r="O40" s="2204" t="str">
        <f>VLOOKUP($A40,'Cennik numeryczny'!$A$2:$K$1857,10,FALSE)</f>
        <v>A</v>
      </c>
      <c r="P40" s="785">
        <f>VLOOKUP($A40,'Cennik numeryczny'!$A$2:$K$1857,11,FALSE)</f>
        <v>4.8</v>
      </c>
      <c r="Q40" s="2185" t="s">
        <v>3825</v>
      </c>
      <c r="R40" s="992"/>
      <c r="S40" s="648"/>
    </row>
    <row r="41" spans="1:19" ht="13.5" thickBot="1">
      <c r="A41" s="132" t="s">
        <v>707</v>
      </c>
      <c r="B41" s="2228"/>
      <c r="C41" s="2188" t="s">
        <v>524</v>
      </c>
      <c r="D41" s="2205"/>
      <c r="E41" s="2206"/>
      <c r="F41" s="2207">
        <v>58</v>
      </c>
      <c r="G41" s="2208">
        <v>2.6</v>
      </c>
      <c r="H41" s="2209">
        <v>6</v>
      </c>
      <c r="I41" s="2210">
        <v>15.6</v>
      </c>
      <c r="J41" s="2209">
        <v>873.6</v>
      </c>
      <c r="K41" s="2393">
        <v>3674.06</v>
      </c>
      <c r="L41" s="2390">
        <f>'Dopłaty stopowe'!$R$56*I41</f>
        <v>467.76756</v>
      </c>
      <c r="M41" s="2396">
        <f t="shared" si="1"/>
        <v>265.50176666666664</v>
      </c>
      <c r="N41" s="2396">
        <f>(K41*(1-(VLOOKUP(A41,'Cennik numeryczny'!$A$2:$N$1462,14,FALSE)))+L41)/I41</f>
        <v>265.50176666666664</v>
      </c>
      <c r="O41" s="601" t="str">
        <f>VLOOKUP($A41,'Cennik numeryczny'!$A$2:$K$1857,10,FALSE)</f>
        <v>S</v>
      </c>
      <c r="P41" s="786">
        <f>VLOOKUP($A41,'Cennik numeryczny'!$A$2:$K$1857,11,FALSE)</f>
        <v>15.6</v>
      </c>
      <c r="Q41" s="2195" t="s">
        <v>3825</v>
      </c>
      <c r="R41" s="992"/>
      <c r="S41" s="648"/>
    </row>
    <row r="42" spans="1:19" ht="13.5" thickTop="1">
      <c r="A42" s="324" t="s">
        <v>3474</v>
      </c>
      <c r="B42" s="2243" t="s">
        <v>3482</v>
      </c>
      <c r="C42" s="119" t="s">
        <v>3480</v>
      </c>
      <c r="D42" s="2244"/>
      <c r="E42" s="2245" t="s">
        <v>997</v>
      </c>
      <c r="F42" s="2246">
        <v>226</v>
      </c>
      <c r="G42" s="2247">
        <v>2</v>
      </c>
      <c r="H42" s="2248">
        <v>4</v>
      </c>
      <c r="I42" s="2249">
        <v>8</v>
      </c>
      <c r="J42" s="139">
        <v>600</v>
      </c>
      <c r="K42" s="2495">
        <v>2105</v>
      </c>
      <c r="L42" s="2496" t="s">
        <v>602</v>
      </c>
      <c r="M42" s="2400">
        <f t="shared" ref="M42:M47" si="3">K42/I42</f>
        <v>263.125</v>
      </c>
      <c r="N42" s="2495">
        <f>(K42*(1-(VLOOKUP(A42,'Cennik numeryczny'!$A$2:$N$1462,14,FALSE))))/I42</f>
        <v>263.125</v>
      </c>
      <c r="O42" s="795" t="str">
        <f>VLOOKUP($A42,'Cennik numeryczny'!$A$2:$K$1857,10,FALSE)</f>
        <v>A</v>
      </c>
      <c r="P42" s="790">
        <f>VLOOKUP($A42,'Cennik numeryczny'!$A$2:$K$1857,11,FALSE)</f>
        <v>8</v>
      </c>
      <c r="Q42" s="2196" t="s">
        <v>3825</v>
      </c>
      <c r="R42" s="992"/>
      <c r="S42" s="648"/>
    </row>
    <row r="43" spans="1:19" ht="13.5" thickBot="1">
      <c r="A43" s="328" t="s">
        <v>3475</v>
      </c>
      <c r="B43" s="464"/>
      <c r="C43" s="118" t="s">
        <v>3481</v>
      </c>
      <c r="D43" s="399"/>
      <c r="E43" s="2250"/>
      <c r="F43" s="2251">
        <v>150</v>
      </c>
      <c r="G43" s="2252">
        <v>2</v>
      </c>
      <c r="H43" s="399">
        <v>4</v>
      </c>
      <c r="I43" s="2253">
        <v>8</v>
      </c>
      <c r="J43" s="465">
        <v>600</v>
      </c>
      <c r="K43" s="2506">
        <v>2200</v>
      </c>
      <c r="L43" s="2525" t="s">
        <v>602</v>
      </c>
      <c r="M43" s="2394">
        <f t="shared" si="3"/>
        <v>275</v>
      </c>
      <c r="N43" s="2506">
        <f>(K43*(1-(VLOOKUP(A43,'Cennik numeryczny'!$A$2:$N$1462,14,FALSE))))/I43</f>
        <v>275</v>
      </c>
      <c r="O43" s="2254" t="str">
        <f>VLOOKUP($A43,'Cennik numeryczny'!$A$2:$K$1857,10,FALSE)</f>
        <v>A</v>
      </c>
      <c r="P43" s="784">
        <f>VLOOKUP($A43,'Cennik numeryczny'!$A$2:$K$1857,11,FALSE)</f>
        <v>8</v>
      </c>
      <c r="Q43" s="2195" t="s">
        <v>3825</v>
      </c>
      <c r="R43" s="992"/>
      <c r="S43" s="648"/>
    </row>
    <row r="44" spans="1:19" ht="13.5" thickTop="1">
      <c r="A44" s="239" t="s">
        <v>3476</v>
      </c>
      <c r="B44" s="463" t="s">
        <v>3483</v>
      </c>
      <c r="C44" s="119" t="s">
        <v>3480</v>
      </c>
      <c r="D44" s="2255"/>
      <c r="E44" s="2256" t="s">
        <v>998</v>
      </c>
      <c r="F44" s="2246">
        <v>231</v>
      </c>
      <c r="G44" s="2247">
        <v>2</v>
      </c>
      <c r="H44" s="2248">
        <v>4</v>
      </c>
      <c r="I44" s="2249">
        <v>8</v>
      </c>
      <c r="J44" s="139">
        <v>600</v>
      </c>
      <c r="K44" s="2495">
        <v>2130</v>
      </c>
      <c r="L44" s="2496" t="s">
        <v>602</v>
      </c>
      <c r="M44" s="2400">
        <f t="shared" si="3"/>
        <v>266.25</v>
      </c>
      <c r="N44" s="2495">
        <f>(K44*(1-(VLOOKUP(A44,'Cennik numeryczny'!$A$2:$N$1462,14,FALSE))))/I44</f>
        <v>266.25</v>
      </c>
      <c r="O44" s="795" t="str">
        <f>VLOOKUP($A44,'Cennik numeryczny'!$A$2:$K$1857,10,FALSE)</f>
        <v>A</v>
      </c>
      <c r="P44" s="790">
        <f>VLOOKUP($A44,'Cennik numeryczny'!$A$2:$K$1857,11,FALSE)</f>
        <v>8</v>
      </c>
      <c r="Q44" s="2196" t="s">
        <v>3825</v>
      </c>
      <c r="R44" s="992"/>
      <c r="S44" s="648"/>
    </row>
    <row r="45" spans="1:19" ht="13.5" thickBot="1">
      <c r="A45" s="328" t="s">
        <v>3477</v>
      </c>
      <c r="B45" s="464"/>
      <c r="C45" s="118" t="s">
        <v>3481</v>
      </c>
      <c r="D45" s="399"/>
      <c r="E45" s="2250"/>
      <c r="F45" s="2251">
        <v>147</v>
      </c>
      <c r="G45" s="2252">
        <v>2</v>
      </c>
      <c r="H45" s="399">
        <v>4</v>
      </c>
      <c r="I45" s="2253">
        <v>8</v>
      </c>
      <c r="J45" s="465">
        <v>600</v>
      </c>
      <c r="K45" s="2506">
        <v>2080</v>
      </c>
      <c r="L45" s="2525" t="s">
        <v>602</v>
      </c>
      <c r="M45" s="2394">
        <f t="shared" si="3"/>
        <v>260</v>
      </c>
      <c r="N45" s="2506">
        <f>(K45*(1-(VLOOKUP(A45,'Cennik numeryczny'!$A$2:$N$1462,14,FALSE))))/I45</f>
        <v>260</v>
      </c>
      <c r="O45" s="2254" t="str">
        <f>VLOOKUP($A45,'Cennik numeryczny'!$A$2:$K$1857,10,FALSE)</f>
        <v>A</v>
      </c>
      <c r="P45" s="784">
        <f>VLOOKUP($A45,'Cennik numeryczny'!$A$2:$K$1857,11,FALSE)</f>
        <v>8</v>
      </c>
      <c r="Q45" s="2195" t="s">
        <v>3825</v>
      </c>
      <c r="R45" s="992"/>
      <c r="S45" s="648"/>
    </row>
    <row r="46" spans="1:19" ht="13.5" thickTop="1">
      <c r="A46" s="239" t="s">
        <v>3478</v>
      </c>
      <c r="B46" s="463" t="s">
        <v>3484</v>
      </c>
      <c r="C46" s="119" t="s">
        <v>3480</v>
      </c>
      <c r="D46" s="2255"/>
      <c r="E46" s="2256" t="s">
        <v>999</v>
      </c>
      <c r="F46" s="2246">
        <v>230</v>
      </c>
      <c r="G46" s="2247">
        <v>2</v>
      </c>
      <c r="H46" s="2248">
        <v>4</v>
      </c>
      <c r="I46" s="2249">
        <v>8</v>
      </c>
      <c r="J46" s="139">
        <v>600</v>
      </c>
      <c r="K46" s="2495">
        <v>2200</v>
      </c>
      <c r="L46" s="2496" t="s">
        <v>602</v>
      </c>
      <c r="M46" s="2400">
        <f t="shared" si="3"/>
        <v>275</v>
      </c>
      <c r="N46" s="2495">
        <f>(K46*(1-(VLOOKUP(A46,'Cennik numeryczny'!$A$2:$N$1462,14,FALSE))))/I46</f>
        <v>275</v>
      </c>
      <c r="O46" s="795" t="str">
        <f>VLOOKUP($A46,'Cennik numeryczny'!$A$2:$K$1857,10,FALSE)</f>
        <v>A</v>
      </c>
      <c r="P46" s="790">
        <f>VLOOKUP($A46,'Cennik numeryczny'!$A$2:$K$1857,11,FALSE)</f>
        <v>8</v>
      </c>
      <c r="Q46" s="2196" t="s">
        <v>3825</v>
      </c>
      <c r="R46" s="992"/>
      <c r="S46" s="648"/>
    </row>
    <row r="47" spans="1:19" ht="13.5" thickBot="1">
      <c r="A47" s="328" t="s">
        <v>3479</v>
      </c>
      <c r="B47" s="464"/>
      <c r="C47" s="118" t="s">
        <v>3481</v>
      </c>
      <c r="D47" s="399"/>
      <c r="E47" s="2257"/>
      <c r="F47" s="2258">
        <v>150</v>
      </c>
      <c r="G47" s="2252">
        <v>2</v>
      </c>
      <c r="H47" s="399">
        <v>4</v>
      </c>
      <c r="I47" s="2253">
        <v>8</v>
      </c>
      <c r="J47" s="465">
        <v>600</v>
      </c>
      <c r="K47" s="2506">
        <v>2160</v>
      </c>
      <c r="L47" s="2525" t="s">
        <v>602</v>
      </c>
      <c r="M47" s="2394">
        <f t="shared" si="3"/>
        <v>270</v>
      </c>
      <c r="N47" s="2506">
        <f>(K47*(1-(VLOOKUP(A47,'Cennik numeryczny'!$A$2:$N$1462,14,FALSE))))/I47</f>
        <v>270</v>
      </c>
      <c r="O47" s="2254" t="str">
        <f>VLOOKUP($A47,'Cennik numeryczny'!$A$2:$K$1857,10,FALSE)</f>
        <v>A</v>
      </c>
      <c r="P47" s="784">
        <f>VLOOKUP($A47,'Cennik numeryczny'!$A$2:$K$1857,11,FALSE)</f>
        <v>8</v>
      </c>
      <c r="Q47" s="2195" t="s">
        <v>3825</v>
      </c>
      <c r="R47" s="992"/>
      <c r="S47" s="648"/>
    </row>
    <row r="48" spans="1:19" ht="14" thickTop="1" thickBot="1">
      <c r="A48" s="52"/>
      <c r="B48" s="166"/>
      <c r="C48" s="166" t="s">
        <v>695</v>
      </c>
      <c r="D48" s="53"/>
      <c r="E48" s="53"/>
      <c r="F48" s="715"/>
      <c r="G48" s="53"/>
      <c r="H48" s="53"/>
      <c r="I48" s="53"/>
      <c r="J48" s="53"/>
      <c r="K48" s="53"/>
      <c r="L48" s="1118"/>
      <c r="M48" s="445"/>
      <c r="N48" s="445"/>
      <c r="O48" s="166"/>
      <c r="P48" s="166"/>
      <c r="Q48" s="537"/>
    </row>
    <row r="49" spans="1:17">
      <c r="A49" s="67"/>
      <c r="B49" s="74"/>
      <c r="C49" s="68"/>
      <c r="D49" s="67"/>
      <c r="E49" s="67"/>
      <c r="F49" s="67"/>
      <c r="Q49" s="530"/>
    </row>
    <row r="50" spans="1:17">
      <c r="A50" s="67" t="s">
        <v>3470</v>
      </c>
      <c r="B50" s="74"/>
      <c r="C50" s="68"/>
      <c r="D50" s="67"/>
      <c r="E50" s="67"/>
      <c r="F50" s="67"/>
      <c r="Q50" s="530"/>
    </row>
    <row r="51" spans="1:17">
      <c r="A51" s="67"/>
      <c r="B51" s="74"/>
      <c r="C51" s="68"/>
      <c r="D51" s="67"/>
      <c r="E51" s="67"/>
      <c r="F51" s="67"/>
      <c r="Q51" s="530"/>
    </row>
    <row r="52" spans="1:17">
      <c r="A52" s="67"/>
      <c r="B52" s="74"/>
      <c r="C52" s="68"/>
      <c r="D52" s="67"/>
      <c r="E52" s="67"/>
      <c r="F52" s="67"/>
      <c r="Q52" s="530"/>
    </row>
    <row r="53" spans="1:17">
      <c r="A53" s="67"/>
      <c r="B53" s="74"/>
      <c r="C53" s="68"/>
      <c r="D53" s="67"/>
      <c r="E53" s="67"/>
      <c r="F53" s="67"/>
      <c r="Q53" s="530"/>
    </row>
    <row r="54" spans="1:17">
      <c r="A54" s="67"/>
      <c r="B54" s="74"/>
      <c r="C54" s="68"/>
      <c r="D54" s="67"/>
      <c r="E54" s="67"/>
      <c r="F54" s="67"/>
      <c r="Q54" s="530"/>
    </row>
    <row r="55" spans="1:17">
      <c r="A55" s="67"/>
      <c r="B55" s="74"/>
      <c r="C55" s="68"/>
      <c r="D55" s="67"/>
      <c r="E55" s="67"/>
      <c r="F55" s="67"/>
      <c r="Q55" s="530"/>
    </row>
    <row r="56" spans="1:17">
      <c r="A56" s="67"/>
      <c r="B56" s="74"/>
      <c r="C56" s="68"/>
      <c r="D56" s="67"/>
      <c r="E56" s="67"/>
      <c r="F56" s="67"/>
      <c r="Q56" s="530"/>
    </row>
    <row r="57" spans="1:17">
      <c r="A57" s="67"/>
      <c r="B57" s="74"/>
      <c r="C57" s="68"/>
      <c r="D57" s="67"/>
      <c r="E57" s="67"/>
      <c r="F57" s="67"/>
      <c r="Q57" s="530"/>
    </row>
    <row r="58" spans="1:17">
      <c r="A58" s="67"/>
      <c r="B58" s="74"/>
      <c r="C58" s="68"/>
      <c r="D58" s="67"/>
      <c r="E58" s="67"/>
      <c r="F58" s="67"/>
      <c r="Q58" s="530"/>
    </row>
    <row r="59" spans="1:17">
      <c r="A59" s="67"/>
      <c r="B59" s="74"/>
      <c r="C59" s="68"/>
      <c r="D59" s="67"/>
      <c r="E59" s="67"/>
      <c r="F59" s="67"/>
      <c r="Q59" s="530"/>
    </row>
    <row r="60" spans="1:17">
      <c r="A60" s="67"/>
      <c r="B60" s="74"/>
      <c r="C60" s="68"/>
      <c r="D60" s="67"/>
      <c r="E60" s="67"/>
      <c r="F60" s="67"/>
      <c r="Q60" s="530"/>
    </row>
    <row r="61" spans="1:17">
      <c r="A61" s="67"/>
      <c r="B61" s="74"/>
      <c r="C61" s="68"/>
      <c r="D61" s="67"/>
      <c r="E61" s="67"/>
      <c r="F61" s="67"/>
      <c r="Q61" s="530"/>
    </row>
    <row r="62" spans="1:17">
      <c r="A62" s="67"/>
      <c r="B62" s="74"/>
      <c r="C62" s="68"/>
      <c r="D62" s="67"/>
      <c r="E62" s="67"/>
      <c r="F62" s="67"/>
      <c r="Q62" s="530"/>
    </row>
    <row r="63" spans="1:17">
      <c r="B63" s="74"/>
      <c r="C63" s="68"/>
      <c r="D63" s="67"/>
      <c r="E63" s="67"/>
      <c r="F63" s="67"/>
      <c r="Q63" s="530"/>
    </row>
    <row r="64" spans="1:17">
      <c r="B64" s="74"/>
      <c r="C64" s="68"/>
      <c r="D64" s="67"/>
      <c r="E64" s="67"/>
      <c r="F64" s="67"/>
      <c r="Q64" s="530"/>
    </row>
    <row r="65" spans="2:17">
      <c r="B65" s="74"/>
      <c r="C65" s="68"/>
      <c r="D65" s="67"/>
      <c r="E65" s="67"/>
      <c r="F65" s="67"/>
      <c r="Q65" s="530"/>
    </row>
    <row r="66" spans="2:17">
      <c r="B66" s="74"/>
      <c r="C66" s="68"/>
      <c r="D66" s="67"/>
      <c r="E66" s="67"/>
      <c r="F66" s="67"/>
      <c r="Q66" s="530"/>
    </row>
    <row r="67" spans="2:17">
      <c r="B67" s="74"/>
      <c r="C67" s="68"/>
      <c r="D67" s="67"/>
      <c r="E67" s="67"/>
      <c r="F67" s="67"/>
      <c r="Q67" s="530"/>
    </row>
    <row r="68" spans="2:17">
      <c r="B68" s="74"/>
      <c r="C68" s="68"/>
      <c r="D68" s="67"/>
      <c r="E68" s="67"/>
      <c r="F68" s="67"/>
      <c r="Q68" s="530"/>
    </row>
    <row r="69" spans="2:17">
      <c r="B69" s="74"/>
      <c r="C69" s="68"/>
      <c r="D69" s="67"/>
      <c r="E69" s="67"/>
      <c r="F69" s="67"/>
      <c r="Q69" s="530"/>
    </row>
    <row r="70" spans="2:17">
      <c r="B70" s="74"/>
      <c r="C70" s="68"/>
      <c r="D70" s="67"/>
      <c r="E70" s="67"/>
      <c r="F70" s="67"/>
      <c r="Q70" s="530"/>
    </row>
    <row r="71" spans="2:17">
      <c r="Q71" s="530"/>
    </row>
    <row r="72" spans="2:17">
      <c r="Q72" s="532"/>
    </row>
    <row r="73" spans="2:17">
      <c r="Q73" s="530"/>
    </row>
    <row r="74" spans="2:17">
      <c r="Q74" s="530"/>
    </row>
    <row r="75" spans="2:17">
      <c r="Q75" s="530"/>
    </row>
    <row r="76" spans="2:17">
      <c r="Q76" s="530"/>
    </row>
    <row r="77" spans="2:17">
      <c r="Q77" s="530"/>
    </row>
    <row r="78" spans="2:17">
      <c r="Q78" s="530"/>
    </row>
    <row r="79" spans="2:17">
      <c r="Q79" s="541"/>
    </row>
    <row r="80" spans="2:17">
      <c r="Q80" s="541"/>
    </row>
    <row r="81" spans="17:17">
      <c r="Q81" s="541"/>
    </row>
    <row r="82" spans="17:17">
      <c r="Q82" s="541"/>
    </row>
    <row r="83" spans="17:17">
      <c r="Q83" s="541"/>
    </row>
    <row r="84" spans="17:17">
      <c r="Q84" s="541"/>
    </row>
    <row r="85" spans="17:17">
      <c r="Q85" s="541"/>
    </row>
    <row r="86" spans="17:17">
      <c r="Q86" s="541"/>
    </row>
    <row r="87" spans="17:17">
      <c r="Q87" s="541"/>
    </row>
    <row r="88" spans="17:17">
      <c r="Q88" s="541"/>
    </row>
    <row r="89" spans="17:17">
      <c r="Q89" s="541"/>
    </row>
    <row r="90" spans="17:17">
      <c r="Q90" s="541"/>
    </row>
    <row r="91" spans="17:17">
      <c r="Q91" s="541"/>
    </row>
    <row r="92" spans="17:17">
      <c r="Q92" s="541"/>
    </row>
    <row r="93" spans="17:17">
      <c r="Q93" s="541"/>
    </row>
    <row r="94" spans="17:17">
      <c r="Q94" s="541"/>
    </row>
    <row r="95" spans="17:17">
      <c r="Q95" s="541"/>
    </row>
    <row r="96" spans="17:17">
      <c r="Q96" s="541"/>
    </row>
    <row r="97" spans="17:17">
      <c r="Q97" s="541"/>
    </row>
    <row r="98" spans="17:17">
      <c r="Q98" s="541"/>
    </row>
    <row r="99" spans="17:17">
      <c r="Q99" s="541"/>
    </row>
    <row r="100" spans="17:17">
      <c r="Q100" s="541"/>
    </row>
    <row r="101" spans="17:17">
      <c r="Q101" s="541"/>
    </row>
    <row r="102" spans="17:17">
      <c r="Q102" s="541"/>
    </row>
    <row r="103" spans="17:17">
      <c r="Q103" s="541"/>
    </row>
    <row r="104" spans="17:17">
      <c r="Q104" s="541"/>
    </row>
    <row r="105" spans="17:17">
      <c r="Q105" s="541"/>
    </row>
    <row r="106" spans="17:17">
      <c r="Q106" s="541"/>
    </row>
    <row r="107" spans="17:17">
      <c r="Q107" s="541"/>
    </row>
    <row r="108" spans="17:17">
      <c r="Q108" s="541"/>
    </row>
    <row r="109" spans="17:17">
      <c r="Q109" s="541"/>
    </row>
    <row r="110" spans="17:17">
      <c r="Q110" s="541"/>
    </row>
    <row r="111" spans="17:17">
      <c r="Q111" s="541"/>
    </row>
    <row r="112" spans="17:17">
      <c r="Q112" s="541"/>
    </row>
    <row r="113" spans="17:17">
      <c r="Q113" s="541"/>
    </row>
    <row r="114" spans="17:17">
      <c r="Q114" s="541"/>
    </row>
    <row r="115" spans="17:17">
      <c r="Q115" s="541"/>
    </row>
    <row r="116" spans="17:17">
      <c r="Q116" s="541"/>
    </row>
    <row r="117" spans="17:17">
      <c r="Q117" s="541"/>
    </row>
    <row r="118" spans="17:17">
      <c r="Q118" s="541"/>
    </row>
    <row r="119" spans="17:17">
      <c r="Q119" s="541"/>
    </row>
    <row r="120" spans="17:17">
      <c r="Q120" s="541"/>
    </row>
    <row r="121" spans="17:17">
      <c r="Q121" s="541"/>
    </row>
    <row r="122" spans="17:17">
      <c r="Q122" s="541"/>
    </row>
    <row r="123" spans="17:17">
      <c r="Q123" s="541"/>
    </row>
    <row r="124" spans="17:17">
      <c r="Q124" s="541"/>
    </row>
    <row r="125" spans="17:17">
      <c r="Q125" s="541"/>
    </row>
    <row r="126" spans="17:17">
      <c r="Q126" s="541"/>
    </row>
    <row r="127" spans="17:17">
      <c r="Q127" s="541"/>
    </row>
    <row r="128" spans="17:17">
      <c r="Q128" s="541"/>
    </row>
    <row r="129" spans="17:17">
      <c r="Q129" s="541"/>
    </row>
    <row r="130" spans="17:17">
      <c r="Q130" s="541"/>
    </row>
    <row r="131" spans="17:17">
      <c r="Q131" s="109"/>
    </row>
  </sheetData>
  <autoFilter ref="O1:O131" xr:uid="{00000000-0001-0000-0700-000000000000}"/>
  <phoneticPr fontId="0" type="noConversion"/>
  <pageMargins left="0.59055118110236227" right="0.59055118110236227" top="0.78740157480314965" bottom="0.65" header="0" footer="0.47244094488188981"/>
  <pageSetup paperSize="9" scale="75" orientation="landscape" horizontalDpi="300" verticalDpi="300" r:id="rId1"/>
  <headerFooter alignWithMargins="0">
    <oddFooter>&amp;LCeny nie zawierają podatku VAT&amp;C&amp;A&amp;R&amp;P</oddFooter>
  </headerFooter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Q78"/>
  <sheetViews>
    <sheetView zoomScaleNormal="80" zoomScaleSheetLayoutView="75" workbookViewId="0"/>
  </sheetViews>
  <sheetFormatPr defaultColWidth="9.1796875" defaultRowHeight="12.5"/>
  <cols>
    <col min="1" max="1" width="14.453125" style="100" customWidth="1"/>
    <col min="2" max="2" width="20.453125" style="168" customWidth="1"/>
    <col min="3" max="3" width="19" style="168" customWidth="1"/>
    <col min="4" max="4" width="15.54296875" style="95" customWidth="1"/>
    <col min="5" max="5" width="11" style="95" customWidth="1"/>
    <col min="6" max="6" width="8.54296875" style="300" customWidth="1"/>
    <col min="7" max="7" width="11" style="95" customWidth="1"/>
    <col min="8" max="8" width="8.54296875" style="300" customWidth="1"/>
    <col min="9" max="9" width="8.54296875" style="95" customWidth="1"/>
    <col min="10" max="10" width="13.453125" style="831" customWidth="1"/>
    <col min="11" max="11" width="14.54296875" style="831" customWidth="1"/>
    <col min="12" max="12" width="12.81640625" style="830" customWidth="1"/>
    <col min="13" max="13" width="10.453125" style="587" customWidth="1"/>
    <col min="14" max="14" width="9.1796875" style="587" customWidth="1"/>
    <col min="15" max="15" width="12.453125" style="82" customWidth="1"/>
    <col min="16" max="16" width="9.81640625" style="673" customWidth="1"/>
    <col min="17" max="16384" width="9.1796875" style="95"/>
  </cols>
  <sheetData>
    <row r="1" spans="1:17" ht="18">
      <c r="A1" s="101" t="s">
        <v>672</v>
      </c>
      <c r="B1" s="171" t="s">
        <v>271</v>
      </c>
      <c r="C1" s="306"/>
      <c r="D1" s="102"/>
      <c r="E1" s="94"/>
      <c r="F1" s="311"/>
      <c r="G1" s="94"/>
      <c r="H1" s="311"/>
      <c r="I1" s="94"/>
      <c r="J1" s="1107"/>
      <c r="K1" s="1107"/>
      <c r="L1" s="1126"/>
      <c r="M1" s="584"/>
      <c r="N1" s="584"/>
      <c r="O1" s="542"/>
    </row>
    <row r="2" spans="1:17" ht="33" customHeight="1" thickBot="1">
      <c r="A2" s="388"/>
      <c r="B2" s="212"/>
      <c r="C2" s="212"/>
      <c r="D2" s="103"/>
      <c r="E2" s="103"/>
      <c r="F2" s="312"/>
      <c r="G2" s="103"/>
      <c r="H2" s="312"/>
      <c r="I2" s="103"/>
      <c r="J2" s="1109"/>
      <c r="K2" s="1109"/>
      <c r="L2" s="1127"/>
      <c r="M2" s="585"/>
      <c r="N2" s="585"/>
      <c r="O2" s="534"/>
    </row>
    <row r="3" spans="1:17" ht="32.25" customHeight="1" thickBot="1">
      <c r="A3" s="502" t="s">
        <v>72</v>
      </c>
      <c r="B3" s="61" t="s">
        <v>81</v>
      </c>
      <c r="C3" s="61" t="s">
        <v>82</v>
      </c>
      <c r="D3" s="61" t="s">
        <v>717</v>
      </c>
      <c r="E3" s="104" t="s">
        <v>83</v>
      </c>
      <c r="F3" s="104" t="s">
        <v>89</v>
      </c>
      <c r="G3" s="61" t="s">
        <v>84</v>
      </c>
      <c r="H3" s="61" t="s">
        <v>85</v>
      </c>
      <c r="I3" s="61" t="s">
        <v>86</v>
      </c>
      <c r="J3" s="1111" t="s">
        <v>87</v>
      </c>
      <c r="K3" s="1008" t="s">
        <v>88</v>
      </c>
      <c r="L3" s="1112" t="s">
        <v>1184</v>
      </c>
      <c r="M3" s="559" t="s">
        <v>2711</v>
      </c>
      <c r="N3" s="104" t="s">
        <v>1305</v>
      </c>
      <c r="O3" s="514" t="s">
        <v>3824</v>
      </c>
    </row>
    <row r="4" spans="1:17" ht="13.5" thickTop="1">
      <c r="A4" s="2259">
        <v>8014324020</v>
      </c>
      <c r="B4" s="188" t="s">
        <v>3135</v>
      </c>
      <c r="C4" s="307" t="s">
        <v>680</v>
      </c>
      <c r="D4" s="189" t="s">
        <v>719</v>
      </c>
      <c r="E4" s="136">
        <v>126</v>
      </c>
      <c r="F4" s="669">
        <v>5.3999999999999995</v>
      </c>
      <c r="G4" s="136">
        <v>3</v>
      </c>
      <c r="H4" s="669">
        <v>16.2</v>
      </c>
      <c r="I4" s="670">
        <v>793.8</v>
      </c>
      <c r="J4" s="2568">
        <v>604.62</v>
      </c>
      <c r="K4" s="2568">
        <f t="shared" ref="K4:K10" si="0">J4/H4</f>
        <v>37.322222222222223</v>
      </c>
      <c r="L4" s="2359">
        <f>K4*(1-(VLOOKUP(A4,'Cennik numeryczny'!$A$2:$N$1462,14,FALSE)))</f>
        <v>37.322222222222223</v>
      </c>
      <c r="M4" s="564" t="str">
        <f>VLOOKUP($A4,'Cennik numeryczny'!$A$2:$K$1857,10,FALSE)</f>
        <v>A</v>
      </c>
      <c r="N4" s="783">
        <f>VLOOKUP($A4,'Cennik numeryczny'!$A$2:$K$1857,11,FALSE)</f>
        <v>16.2</v>
      </c>
      <c r="O4" s="522" t="s">
        <v>3825</v>
      </c>
      <c r="P4" s="503"/>
      <c r="Q4" s="353"/>
    </row>
    <row r="5" spans="1:17">
      <c r="A5" s="2260">
        <v>8014404020</v>
      </c>
      <c r="B5" s="1504" t="s">
        <v>3472</v>
      </c>
      <c r="C5" s="307" t="s">
        <v>675</v>
      </c>
      <c r="D5" s="189"/>
      <c r="E5" s="136">
        <v>81</v>
      </c>
      <c r="F5" s="669">
        <v>5.3999999999999995</v>
      </c>
      <c r="G5" s="136">
        <v>3</v>
      </c>
      <c r="H5" s="669">
        <v>16.2</v>
      </c>
      <c r="I5" s="670">
        <v>793.8</v>
      </c>
      <c r="J5" s="2568">
        <v>516.41999999999996</v>
      </c>
      <c r="K5" s="2568">
        <f t="shared" si="0"/>
        <v>31.877777777777776</v>
      </c>
      <c r="L5" s="2359">
        <f>K5*(1-(VLOOKUP(A5,'Cennik numeryczny'!$A$2:$N$1462,14,FALSE)))</f>
        <v>31.877777777777776</v>
      </c>
      <c r="M5" s="564" t="str">
        <f>VLOOKUP($A5,'Cennik numeryczny'!$A$2:$K$1857,10,FALSE)</f>
        <v>A</v>
      </c>
      <c r="N5" s="785">
        <f>VLOOKUP($A5,'Cennik numeryczny'!$A$2:$K$1857,11,FALSE)</f>
        <v>16.2</v>
      </c>
      <c r="O5" s="523" t="s">
        <v>3825</v>
      </c>
      <c r="P5" s="503"/>
      <c r="Q5" s="353"/>
    </row>
    <row r="6" spans="1:17" ht="13.5" thickBot="1">
      <c r="A6" s="2261">
        <v>8014504020</v>
      </c>
      <c r="B6" s="303"/>
      <c r="C6" s="308" t="s">
        <v>677</v>
      </c>
      <c r="D6" s="218"/>
      <c r="E6" s="304">
        <v>55</v>
      </c>
      <c r="F6" s="313">
        <v>5.6000000000000005</v>
      </c>
      <c r="G6" s="304">
        <v>3</v>
      </c>
      <c r="H6" s="313">
        <v>16.8</v>
      </c>
      <c r="I6" s="305">
        <v>823.2</v>
      </c>
      <c r="J6" s="2569">
        <v>537.00333333333333</v>
      </c>
      <c r="K6" s="2569">
        <f t="shared" si="0"/>
        <v>31.964484126984125</v>
      </c>
      <c r="L6" s="2360">
        <f>K6*(1-(VLOOKUP(A6,'Cennik numeryczny'!$A$2:$N$1462,14,FALSE)))</f>
        <v>31.964484126984125</v>
      </c>
      <c r="M6" s="565" t="str">
        <f>VLOOKUP($A6,'Cennik numeryczny'!$A$2:$K$1857,10,FALSE)</f>
        <v>A</v>
      </c>
      <c r="N6" s="786">
        <f>VLOOKUP($A6,'Cennik numeryczny'!$A$2:$K$1857,11,FALSE)</f>
        <v>16.8</v>
      </c>
      <c r="O6" s="527" t="s">
        <v>3825</v>
      </c>
      <c r="P6" s="503"/>
      <c r="Q6" s="353"/>
    </row>
    <row r="7" spans="1:17" ht="13.5" thickTop="1">
      <c r="A7" s="2260">
        <v>8017324020</v>
      </c>
      <c r="B7" s="188" t="s">
        <v>3136</v>
      </c>
      <c r="C7" s="307" t="s">
        <v>680</v>
      </c>
      <c r="D7" s="189" t="s">
        <v>724</v>
      </c>
      <c r="E7" s="136">
        <v>126</v>
      </c>
      <c r="F7" s="669">
        <v>5.3</v>
      </c>
      <c r="G7" s="136">
        <v>3</v>
      </c>
      <c r="H7" s="669">
        <v>15.9</v>
      </c>
      <c r="I7" s="670">
        <v>779.1</v>
      </c>
      <c r="J7" s="2568">
        <v>569.83333333333326</v>
      </c>
      <c r="K7" s="2568">
        <f t="shared" si="0"/>
        <v>35.838574423480075</v>
      </c>
      <c r="L7" s="2359">
        <f>K7*(1-(VLOOKUP(A7,'Cennik numeryczny'!$A$2:$N$1462,14,FALSE)))</f>
        <v>35.838574423480075</v>
      </c>
      <c r="M7" s="564" t="str">
        <f>VLOOKUP($A7,'Cennik numeryczny'!$A$2:$K$1857,10,FALSE)</f>
        <v>A</v>
      </c>
      <c r="N7" s="783">
        <f>VLOOKUP($A7,'Cennik numeryczny'!$A$2:$K$1857,11,FALSE)</f>
        <v>15.9</v>
      </c>
      <c r="O7" s="522" t="s">
        <v>3825</v>
      </c>
      <c r="P7" s="503"/>
      <c r="Q7" s="353"/>
    </row>
    <row r="8" spans="1:17">
      <c r="A8" s="2260">
        <v>8017404020</v>
      </c>
      <c r="B8" s="1504" t="s">
        <v>3473</v>
      </c>
      <c r="C8" s="307" t="s">
        <v>675</v>
      </c>
      <c r="D8" s="189"/>
      <c r="E8" s="136">
        <v>82</v>
      </c>
      <c r="F8" s="669">
        <v>5.2</v>
      </c>
      <c r="G8" s="136">
        <v>3</v>
      </c>
      <c r="H8" s="669">
        <v>15.6</v>
      </c>
      <c r="I8" s="670">
        <v>764.4</v>
      </c>
      <c r="J8" s="2568">
        <v>525.24666666666667</v>
      </c>
      <c r="K8" s="2568">
        <f t="shared" si="0"/>
        <v>33.669658119658123</v>
      </c>
      <c r="L8" s="2359">
        <f>K8*(1-(VLOOKUP(A8,'Cennik numeryczny'!$A$2:$N$1462,14,FALSE)))</f>
        <v>33.669658119658123</v>
      </c>
      <c r="M8" s="564" t="str">
        <f>VLOOKUP($A8,'Cennik numeryczny'!$A$2:$K$1857,10,FALSE)</f>
        <v>A</v>
      </c>
      <c r="N8" s="785">
        <f>VLOOKUP($A8,'Cennik numeryczny'!$A$2:$K$1857,11,FALSE)</f>
        <v>15.6</v>
      </c>
      <c r="O8" s="523" t="s">
        <v>3825</v>
      </c>
      <c r="P8" s="503"/>
      <c r="Q8" s="353"/>
    </row>
    <row r="9" spans="1:17" ht="13">
      <c r="A9" s="2260">
        <v>8017504020</v>
      </c>
      <c r="B9" s="188"/>
      <c r="C9" s="307" t="s">
        <v>677</v>
      </c>
      <c r="D9" s="189"/>
      <c r="E9" s="136">
        <v>55</v>
      </c>
      <c r="F9" s="669">
        <v>5.6000000000000005</v>
      </c>
      <c r="G9" s="136">
        <v>3</v>
      </c>
      <c r="H9" s="669">
        <v>16.8</v>
      </c>
      <c r="I9" s="670">
        <v>823.2</v>
      </c>
      <c r="J9" s="2568">
        <v>546.8033333333334</v>
      </c>
      <c r="K9" s="2568">
        <f t="shared" si="0"/>
        <v>32.547817460317461</v>
      </c>
      <c r="L9" s="2359">
        <f>K9*(1-(VLOOKUP(A9,'Cennik numeryczny'!$A$2:$N$1462,14,FALSE)))</f>
        <v>32.547817460317461</v>
      </c>
      <c r="M9" s="564" t="str">
        <f>VLOOKUP($A9,'Cennik numeryczny'!$A$2:$K$1857,10,FALSE)</f>
        <v>A</v>
      </c>
      <c r="N9" s="785">
        <f>VLOOKUP($A9,'Cennik numeryczny'!$A$2:$K$1857,11,FALSE)</f>
        <v>16.8</v>
      </c>
      <c r="O9" s="523" t="s">
        <v>3825</v>
      </c>
      <c r="P9" s="503"/>
      <c r="Q9" s="353"/>
    </row>
    <row r="10" spans="1:17" ht="13.5" thickBot="1">
      <c r="A10" s="2261">
        <v>8017604020</v>
      </c>
      <c r="B10" s="303"/>
      <c r="C10" s="308" t="s">
        <v>539</v>
      </c>
      <c r="D10" s="218"/>
      <c r="E10" s="304">
        <v>38</v>
      </c>
      <c r="F10" s="313">
        <v>5.5</v>
      </c>
      <c r="G10" s="304">
        <v>3</v>
      </c>
      <c r="H10" s="313">
        <v>16.5</v>
      </c>
      <c r="I10" s="305">
        <v>808.5</v>
      </c>
      <c r="J10" s="2569">
        <v>556.11666666666667</v>
      </c>
      <c r="K10" s="2569">
        <f t="shared" si="0"/>
        <v>33.704040404040406</v>
      </c>
      <c r="L10" s="2360">
        <f>K10*(1-(VLOOKUP(A10,'Cennik numeryczny'!$A$2:$N$1462,14,FALSE)))</f>
        <v>33.704040404040406</v>
      </c>
      <c r="M10" s="565" t="str">
        <f>VLOOKUP($A10,'Cennik numeryczny'!$A$2:$K$1857,10,FALSE)</f>
        <v>A</v>
      </c>
      <c r="N10" s="786">
        <f>VLOOKUP($A10,'Cennik numeryczny'!$A$2:$K$1857,11,FALSE)</f>
        <v>16.5</v>
      </c>
      <c r="O10" s="527" t="s">
        <v>3825</v>
      </c>
      <c r="P10" s="503"/>
      <c r="Q10" s="353"/>
    </row>
    <row r="11" spans="1:17" ht="13.5" thickTop="1">
      <c r="A11" s="2262">
        <v>8328253030</v>
      </c>
      <c r="B11" s="188" t="s">
        <v>3134</v>
      </c>
      <c r="C11" s="347" t="s">
        <v>676</v>
      </c>
      <c r="D11" s="189" t="s">
        <v>718</v>
      </c>
      <c r="E11" s="348">
        <v>79</v>
      </c>
      <c r="F11" s="349">
        <v>1.8</v>
      </c>
      <c r="G11" s="348">
        <v>6</v>
      </c>
      <c r="H11" s="349">
        <v>10.8</v>
      </c>
      <c r="I11" s="350">
        <v>712.8</v>
      </c>
      <c r="J11" s="2570">
        <v>735.08</v>
      </c>
      <c r="K11" s="2570">
        <f t="shared" ref="K11:K61" si="1">J11/H11</f>
        <v>68.062962962962956</v>
      </c>
      <c r="L11" s="2362">
        <f>K11*(1-(VLOOKUP(A11,'Cennik numeryczny'!$A$2:$N$1462,14,FALSE)))</f>
        <v>68.062962962962956</v>
      </c>
      <c r="M11" s="566" t="str">
        <f>VLOOKUP($A11,'Cennik numeryczny'!$A$2:$K$1857,10,FALSE)</f>
        <v>A</v>
      </c>
      <c r="N11" s="783">
        <f>VLOOKUP($A11,'Cennik numeryczny'!$A$2:$K$1857,11,FALSE)</f>
        <v>10.8</v>
      </c>
      <c r="O11" s="522" t="s">
        <v>3825</v>
      </c>
      <c r="P11" s="503"/>
      <c r="Q11" s="353"/>
    </row>
    <row r="12" spans="1:17">
      <c r="A12" s="2263">
        <v>8328324030</v>
      </c>
      <c r="B12" s="189" t="s">
        <v>3137</v>
      </c>
      <c r="C12" s="310" t="s">
        <v>680</v>
      </c>
      <c r="D12" s="189"/>
      <c r="E12" s="146">
        <v>56</v>
      </c>
      <c r="F12" s="298">
        <v>2.5</v>
      </c>
      <c r="G12" s="146">
        <v>6</v>
      </c>
      <c r="H12" s="298">
        <v>15</v>
      </c>
      <c r="I12" s="176">
        <v>735</v>
      </c>
      <c r="J12" s="2571">
        <v>715.73333333333323</v>
      </c>
      <c r="K12" s="2571">
        <f t="shared" si="1"/>
        <v>47.715555555555547</v>
      </c>
      <c r="L12" s="2529">
        <f>K12*(1-(VLOOKUP(A12,'Cennik numeryczny'!$A$2:$N$1462,14,FALSE)))</f>
        <v>47.715555555555547</v>
      </c>
      <c r="M12" s="569" t="str">
        <f>VLOOKUP($A12,'Cennik numeryczny'!$A$2:$K$1857,10,FALSE)</f>
        <v>A</v>
      </c>
      <c r="N12" s="785">
        <f>VLOOKUP($A12,'Cennik numeryczny'!$A$2:$K$1857,11,FALSE)</f>
        <v>15</v>
      </c>
      <c r="O12" s="523" t="s">
        <v>3825</v>
      </c>
      <c r="P12" s="503"/>
      <c r="Q12" s="353"/>
    </row>
    <row r="13" spans="1:17" s="100" customFormat="1" ht="13">
      <c r="A13" s="2263" t="s">
        <v>3409</v>
      </c>
      <c r="B13" s="190"/>
      <c r="C13" s="310" t="s">
        <v>3412</v>
      </c>
      <c r="D13" s="189"/>
      <c r="E13" s="146">
        <v>56</v>
      </c>
      <c r="F13" s="298">
        <v>2.5</v>
      </c>
      <c r="G13" s="146">
        <v>6</v>
      </c>
      <c r="H13" s="298">
        <v>15</v>
      </c>
      <c r="I13" s="176">
        <v>735</v>
      </c>
      <c r="J13" s="2571">
        <v>738.62333333333333</v>
      </c>
      <c r="K13" s="2571">
        <f t="shared" si="1"/>
        <v>49.241555555555557</v>
      </c>
      <c r="L13" s="2529">
        <f>K13*(1-(VLOOKUP(A13,'Cennik numeryczny'!$A$2:$N$1462,14,FALSE)))</f>
        <v>49.241555555555557</v>
      </c>
      <c r="M13" s="569" t="str">
        <f>VLOOKUP($A13,'Cennik numeryczny'!$A$2:$K$1857,10,FALSE)</f>
        <v>M</v>
      </c>
      <c r="N13" s="785">
        <f>VLOOKUP($A13,'Cennik numeryczny'!$A$2:$K$1857,11,FALSE)</f>
        <v>15</v>
      </c>
      <c r="O13" s="523" t="s">
        <v>3825</v>
      </c>
      <c r="P13" s="503"/>
      <c r="Q13" s="353"/>
    </row>
    <row r="14" spans="1:17" s="100" customFormat="1" ht="13">
      <c r="A14" s="2263">
        <v>8328404020</v>
      </c>
      <c r="B14" s="190"/>
      <c r="C14" s="310" t="s">
        <v>675</v>
      </c>
      <c r="D14" s="189"/>
      <c r="E14" s="146">
        <v>85</v>
      </c>
      <c r="F14" s="298">
        <v>5.7</v>
      </c>
      <c r="G14" s="146">
        <v>3</v>
      </c>
      <c r="H14" s="298">
        <v>17.100000000000001</v>
      </c>
      <c r="I14" s="176">
        <v>837.9</v>
      </c>
      <c r="J14" s="2571">
        <v>725.17</v>
      </c>
      <c r="K14" s="2571">
        <f t="shared" si="1"/>
        <v>42.407602339181281</v>
      </c>
      <c r="L14" s="2529">
        <f>K14*(1-(VLOOKUP(A14,'Cennik numeryczny'!$A$2:$N$1462,14,FALSE)))</f>
        <v>42.407602339181281</v>
      </c>
      <c r="M14" s="569" t="str">
        <f>VLOOKUP($A14,'Cennik numeryczny'!$A$2:$K$1857,10,FALSE)</f>
        <v>A</v>
      </c>
      <c r="N14" s="785">
        <f>VLOOKUP($A14,'Cennik numeryczny'!$A$2:$K$1857,11,FALSE)</f>
        <v>17.100000000000001</v>
      </c>
      <c r="O14" s="523" t="s">
        <v>3825</v>
      </c>
      <c r="P14" s="503"/>
      <c r="Q14" s="353"/>
    </row>
    <row r="15" spans="1:17" s="100" customFormat="1" ht="13">
      <c r="A15" s="2263" t="s">
        <v>3410</v>
      </c>
      <c r="B15" s="190"/>
      <c r="C15" s="310" t="s">
        <v>3411</v>
      </c>
      <c r="D15" s="189"/>
      <c r="E15" s="146">
        <v>36</v>
      </c>
      <c r="F15" s="298">
        <v>2.5</v>
      </c>
      <c r="G15" s="146">
        <v>6</v>
      </c>
      <c r="H15" s="298">
        <v>15</v>
      </c>
      <c r="I15" s="176">
        <v>735</v>
      </c>
      <c r="J15" s="2571">
        <v>656.89333333333332</v>
      </c>
      <c r="K15" s="2571">
        <f t="shared" si="1"/>
        <v>43.792888888888889</v>
      </c>
      <c r="L15" s="2529">
        <f>K15*(1-(VLOOKUP(A15,'Cennik numeryczny'!$A$2:$N$1462,14,FALSE)))</f>
        <v>43.792888888888889</v>
      </c>
      <c r="M15" s="569" t="str">
        <f>VLOOKUP($A15,'Cennik numeryczny'!$A$2:$K$1857,10,FALSE)</f>
        <v>A</v>
      </c>
      <c r="N15" s="788">
        <f>VLOOKUP($A15,'Cennik numeryczny'!$A$2:$K$1857,11,FALSE)</f>
        <v>15</v>
      </c>
      <c r="O15" s="536" t="s">
        <v>3825</v>
      </c>
      <c r="P15" s="503"/>
      <c r="Q15" s="353"/>
    </row>
    <row r="16" spans="1:17" s="100" customFormat="1" ht="13">
      <c r="A16" s="2264">
        <v>8328504020</v>
      </c>
      <c r="B16" s="702"/>
      <c r="C16" s="704" t="s">
        <v>677</v>
      </c>
      <c r="D16" s="703"/>
      <c r="E16" s="705">
        <v>59</v>
      </c>
      <c r="F16" s="706">
        <v>5.8</v>
      </c>
      <c r="G16" s="705">
        <v>3</v>
      </c>
      <c r="H16" s="706">
        <v>17.399999999999999</v>
      </c>
      <c r="I16" s="707">
        <v>852.6</v>
      </c>
      <c r="J16" s="2572">
        <v>717.3566666666668</v>
      </c>
      <c r="K16" s="2572">
        <f t="shared" si="1"/>
        <v>41.227394636015333</v>
      </c>
      <c r="L16" s="2528">
        <f>K16*(1-(VLOOKUP(A16,'Cennik numeryczny'!$A$2:$N$1462,14,FALSE)))</f>
        <v>41.227394636015333</v>
      </c>
      <c r="M16" s="568" t="str">
        <f>VLOOKUP($A16,'Cennik numeryczny'!$A$2:$K$1857,10,FALSE)</f>
        <v>A</v>
      </c>
      <c r="N16" s="785">
        <f>VLOOKUP($A16,'Cennik numeryczny'!$A$2:$K$1857,11,FALSE)</f>
        <v>17.399999999999999</v>
      </c>
      <c r="O16" s="523" t="s">
        <v>3825</v>
      </c>
      <c r="P16" s="503"/>
      <c r="Q16" s="353"/>
    </row>
    <row r="17" spans="1:17" s="100" customFormat="1" ht="13.5" thickBot="1">
      <c r="A17" s="2266" t="s">
        <v>3413</v>
      </c>
      <c r="B17" s="217"/>
      <c r="C17" s="309" t="s">
        <v>3414</v>
      </c>
      <c r="D17" s="218"/>
      <c r="E17" s="135">
        <v>43</v>
      </c>
      <c r="F17" s="297">
        <v>4.3</v>
      </c>
      <c r="G17" s="135">
        <v>4</v>
      </c>
      <c r="H17" s="297">
        <v>17.2</v>
      </c>
      <c r="I17" s="177">
        <v>842.8</v>
      </c>
      <c r="J17" s="2573">
        <v>725.71222222222229</v>
      </c>
      <c r="K17" s="2573">
        <f>J17/H17</f>
        <v>42.192571059431529</v>
      </c>
      <c r="L17" s="2530">
        <f>K17*(1-(VLOOKUP(A17,'Cennik numeryczny'!$A$2:$N$1462,14,FALSE)))</f>
        <v>42.192571059431529</v>
      </c>
      <c r="M17" s="567" t="str">
        <f>VLOOKUP($A17,'Cennik numeryczny'!$A$2:$K$1857,10,FALSE)</f>
        <v>A</v>
      </c>
      <c r="N17" s="786">
        <f>VLOOKUP($A17,'Cennik numeryczny'!$A$2:$K$1857,11,FALSE)</f>
        <v>17.2</v>
      </c>
      <c r="O17" s="527" t="s">
        <v>3825</v>
      </c>
      <c r="P17" s="503"/>
      <c r="Q17" s="353"/>
    </row>
    <row r="18" spans="1:17" s="100" customFormat="1" ht="13.5" thickTop="1">
      <c r="A18" s="2260">
        <v>8329324030</v>
      </c>
      <c r="B18" s="188" t="s">
        <v>3407</v>
      </c>
      <c r="C18" s="347" t="s">
        <v>680</v>
      </c>
      <c r="D18" s="189" t="s">
        <v>321</v>
      </c>
      <c r="E18" s="136">
        <v>37</v>
      </c>
      <c r="F18" s="669">
        <v>2.4</v>
      </c>
      <c r="G18" s="136">
        <v>6</v>
      </c>
      <c r="H18" s="669">
        <v>14.4</v>
      </c>
      <c r="I18" s="670">
        <v>705.6</v>
      </c>
      <c r="J18" s="2568">
        <v>747.92000000000007</v>
      </c>
      <c r="K18" s="2568">
        <f>J18/H18</f>
        <v>51.93888888888889</v>
      </c>
      <c r="L18" s="2359">
        <f>K18*(1-(VLOOKUP(A18,'Cennik numeryczny'!$A$2:$N$1462,14,FALSE)))</f>
        <v>51.93888888888889</v>
      </c>
      <c r="M18" s="564" t="str">
        <f>VLOOKUP($A18,'Cennik numeryczny'!$A$2:$K$1857,10,FALSE)</f>
        <v>C</v>
      </c>
      <c r="N18" s="783">
        <f>VLOOKUP($A18,'Cennik numeryczny'!$A$2:$K$1857,11,FALSE)</f>
        <v>345.6</v>
      </c>
      <c r="O18" s="522" t="s">
        <v>3825</v>
      </c>
      <c r="P18" s="503"/>
      <c r="Q18" s="353"/>
    </row>
    <row r="19" spans="1:17" s="100" customFormat="1">
      <c r="A19" s="2264">
        <v>8329404020</v>
      </c>
      <c r="B19" s="189" t="s">
        <v>3408</v>
      </c>
      <c r="C19" s="310" t="s">
        <v>675</v>
      </c>
      <c r="D19" s="189"/>
      <c r="E19" s="705">
        <v>58</v>
      </c>
      <c r="F19" s="706">
        <v>5.8</v>
      </c>
      <c r="G19" s="705">
        <v>3</v>
      </c>
      <c r="H19" s="706">
        <v>17.399999999999999</v>
      </c>
      <c r="I19" s="707">
        <v>852.6</v>
      </c>
      <c r="J19" s="2572">
        <v>890.78666666666675</v>
      </c>
      <c r="K19" s="2572">
        <f>J19/H19</f>
        <v>51.194636015325678</v>
      </c>
      <c r="L19" s="2528">
        <f>K19*(1-(VLOOKUP(A19,'Cennik numeryczny'!$A$2:$N$1462,14,FALSE)))</f>
        <v>51.194636015325678</v>
      </c>
      <c r="M19" s="568" t="str">
        <f>VLOOKUP($A19,'Cennik numeryczny'!$A$2:$K$1857,10,FALSE)</f>
        <v>C</v>
      </c>
      <c r="N19" s="785">
        <f>VLOOKUP($A19,'Cennik numeryczny'!$A$2:$K$1857,11,FALSE)</f>
        <v>348</v>
      </c>
      <c r="O19" s="523" t="s">
        <v>3825</v>
      </c>
      <c r="P19" s="503"/>
      <c r="Q19" s="353"/>
    </row>
    <row r="20" spans="1:17" s="100" customFormat="1" ht="13.5" thickBot="1">
      <c r="A20" s="2261">
        <v>8329504020</v>
      </c>
      <c r="B20" s="217"/>
      <c r="C20" s="309" t="s">
        <v>677</v>
      </c>
      <c r="D20" s="218"/>
      <c r="E20" s="304">
        <v>38</v>
      </c>
      <c r="F20" s="313">
        <v>5.5</v>
      </c>
      <c r="G20" s="304">
        <v>3</v>
      </c>
      <c r="H20" s="313">
        <v>16.5</v>
      </c>
      <c r="I20" s="305">
        <v>808.5</v>
      </c>
      <c r="J20" s="2569">
        <v>791.31666666666672</v>
      </c>
      <c r="K20" s="2569">
        <f>J20/H20</f>
        <v>47.958585858585863</v>
      </c>
      <c r="L20" s="1381">
        <f>K20*(1-(VLOOKUP(A20,'Cennik numeryczny'!$A$2:$N$1462,14,FALSE)))</f>
        <v>47.958585858585863</v>
      </c>
      <c r="M20" s="566" t="str">
        <f>VLOOKUP($A20,'Cennik numeryczny'!$A$2:$K$1857,10,FALSE)</f>
        <v>A</v>
      </c>
      <c r="N20" s="787">
        <f>VLOOKUP($A20,'Cennik numeryczny'!$A$2:$K$1857,11,FALSE)</f>
        <v>16.5</v>
      </c>
      <c r="O20" s="520" t="s">
        <v>3825</v>
      </c>
      <c r="P20" s="503"/>
      <c r="Q20" s="353"/>
    </row>
    <row r="21" spans="1:17" s="100" customFormat="1" ht="13.5" thickTop="1">
      <c r="A21" s="2262">
        <v>8012324030</v>
      </c>
      <c r="B21" s="190" t="s">
        <v>3169</v>
      </c>
      <c r="C21" s="347" t="s">
        <v>680</v>
      </c>
      <c r="D21" s="189" t="s">
        <v>321</v>
      </c>
      <c r="E21" s="348">
        <v>68</v>
      </c>
      <c r="F21" s="349">
        <v>2.8000000000000003</v>
      </c>
      <c r="G21" s="348">
        <v>6</v>
      </c>
      <c r="H21" s="349">
        <v>16.8</v>
      </c>
      <c r="I21" s="350">
        <v>823.2</v>
      </c>
      <c r="J21" s="2570">
        <v>742.8033333333334</v>
      </c>
      <c r="K21" s="2570">
        <f t="shared" ref="K21:K26" si="2">J21/H21</f>
        <v>44.214484126984132</v>
      </c>
      <c r="L21" s="2362">
        <f>K21*(1-(VLOOKUP(A21,'Cennik numeryczny'!$A$2:$N$1462,14,FALSE)))</f>
        <v>44.214484126984132</v>
      </c>
      <c r="M21" s="570" t="str">
        <f>VLOOKUP($A21,'Cennik numeryczny'!$A$2:$K$1857,10,FALSE)</f>
        <v>C</v>
      </c>
      <c r="N21" s="790">
        <f>VLOOKUP($A21,'Cennik numeryczny'!$A$2:$K$1857,11,FALSE)</f>
        <v>369.6</v>
      </c>
      <c r="O21" s="521" t="s">
        <v>3825</v>
      </c>
      <c r="P21" s="503"/>
      <c r="Q21" s="353"/>
    </row>
    <row r="22" spans="1:17" s="100" customFormat="1">
      <c r="A22" s="2263">
        <v>8012404020</v>
      </c>
      <c r="B22" s="189"/>
      <c r="C22" s="310" t="s">
        <v>675</v>
      </c>
      <c r="D22" s="189"/>
      <c r="E22" s="146">
        <v>96</v>
      </c>
      <c r="F22" s="298">
        <v>6</v>
      </c>
      <c r="G22" s="146">
        <v>3</v>
      </c>
      <c r="H22" s="298">
        <v>18</v>
      </c>
      <c r="I22" s="176">
        <v>882</v>
      </c>
      <c r="J22" s="2571">
        <v>813.3599999999999</v>
      </c>
      <c r="K22" s="2571">
        <f t="shared" si="2"/>
        <v>45.18666666666666</v>
      </c>
      <c r="L22" s="2529">
        <f>K22*(1-(VLOOKUP(A22,'Cennik numeryczny'!$A$2:$N$1462,14,FALSE)))</f>
        <v>45.18666666666666</v>
      </c>
      <c r="M22" s="568" t="str">
        <f>VLOOKUP($A22,'Cennik numeryczny'!$A$2:$K$1857,10,FALSE)</f>
        <v>C</v>
      </c>
      <c r="N22" s="785">
        <f>VLOOKUP($A22,'Cennik numeryczny'!$A$2:$K$1857,11,FALSE)</f>
        <v>522</v>
      </c>
      <c r="O22" s="523" t="s">
        <v>3825</v>
      </c>
      <c r="P22" s="503"/>
      <c r="Q22" s="353"/>
    </row>
    <row r="23" spans="1:17" s="100" customFormat="1" ht="13.5" thickBot="1">
      <c r="A23" s="2266">
        <v>8012504020</v>
      </c>
      <c r="B23" s="217"/>
      <c r="C23" s="309" t="s">
        <v>677</v>
      </c>
      <c r="D23" s="218"/>
      <c r="E23" s="135">
        <v>65</v>
      </c>
      <c r="F23" s="297">
        <v>6.2</v>
      </c>
      <c r="G23" s="135">
        <v>3</v>
      </c>
      <c r="H23" s="297">
        <v>18.600000000000001</v>
      </c>
      <c r="I23" s="177">
        <v>911.40000000000009</v>
      </c>
      <c r="J23" s="2573">
        <v>765.33333333333337</v>
      </c>
      <c r="K23" s="2573">
        <f t="shared" si="2"/>
        <v>41.146953405017918</v>
      </c>
      <c r="L23" s="2530">
        <f>K23*(1-(VLOOKUP(A23,'Cennik numeryczny'!$A$2:$N$1462,14,FALSE)))</f>
        <v>41.146953405017918</v>
      </c>
      <c r="M23" s="565" t="str">
        <f>VLOOKUP($A23,'Cennik numeryczny'!$A$2:$K$1857,10,FALSE)</f>
        <v>A</v>
      </c>
      <c r="N23" s="784">
        <f>VLOOKUP($A23,'Cennik numeryczny'!$A$2:$K$1857,11,FALSE)</f>
        <v>18.600000000000001</v>
      </c>
      <c r="O23" s="524" t="s">
        <v>3825</v>
      </c>
      <c r="P23" s="503"/>
      <c r="Q23" s="353"/>
    </row>
    <row r="24" spans="1:17" s="100" customFormat="1" ht="13.5" thickTop="1">
      <c r="A24" s="2263">
        <v>8013324030</v>
      </c>
      <c r="B24" s="190" t="s">
        <v>3170</v>
      </c>
      <c r="C24" s="310" t="s">
        <v>680</v>
      </c>
      <c r="D24" s="189" t="s">
        <v>719</v>
      </c>
      <c r="E24" s="146">
        <v>63</v>
      </c>
      <c r="F24" s="298">
        <v>2.8</v>
      </c>
      <c r="G24" s="146">
        <v>6</v>
      </c>
      <c r="H24" s="298">
        <v>16.8</v>
      </c>
      <c r="I24" s="176">
        <v>882</v>
      </c>
      <c r="J24" s="2571">
        <v>1125.0033333333333</v>
      </c>
      <c r="K24" s="2571">
        <f t="shared" si="2"/>
        <v>66.964484126984118</v>
      </c>
      <c r="L24" s="2529">
        <f>K24*(1-(VLOOKUP(A24,'Cennik numeryczny'!$A$2:$N$1462,14,FALSE)))</f>
        <v>66.964484126984118</v>
      </c>
      <c r="M24" s="568" t="str">
        <f>VLOOKUP($A24,'Cennik numeryczny'!$A$2:$K$1857,10,FALSE)</f>
        <v>C</v>
      </c>
      <c r="N24" s="785">
        <f>VLOOKUP($A24,'Cennik numeryczny'!$A$2:$K$1857,11,FALSE)</f>
        <v>554.4</v>
      </c>
      <c r="O24" s="523" t="s">
        <v>3825</v>
      </c>
      <c r="P24" s="503"/>
      <c r="Q24" s="353"/>
    </row>
    <row r="25" spans="1:17" s="100" customFormat="1" ht="13">
      <c r="A25" s="2263">
        <v>8013404020</v>
      </c>
      <c r="B25" s="190"/>
      <c r="C25" s="310" t="s">
        <v>675</v>
      </c>
      <c r="D25" s="189"/>
      <c r="E25" s="146">
        <v>84</v>
      </c>
      <c r="F25" s="298">
        <v>5.5</v>
      </c>
      <c r="G25" s="146">
        <v>3</v>
      </c>
      <c r="H25" s="298">
        <v>16.5</v>
      </c>
      <c r="I25" s="176">
        <v>808.5</v>
      </c>
      <c r="J25" s="2571">
        <v>840.31666666666661</v>
      </c>
      <c r="K25" s="2571">
        <f t="shared" si="2"/>
        <v>50.928282828282825</v>
      </c>
      <c r="L25" s="2529">
        <f>K25*(1-(VLOOKUP(A25,'Cennik numeryczny'!$A$2:$N$1462,14,FALSE)))</f>
        <v>50.928282828282825</v>
      </c>
      <c r="M25" s="568" t="str">
        <f>VLOOKUP($A25,'Cennik numeryczny'!$A$2:$K$1857,10,FALSE)</f>
        <v>A</v>
      </c>
      <c r="N25" s="785">
        <f>VLOOKUP($A25,'Cennik numeryczny'!$A$2:$K$1857,11,FALSE)</f>
        <v>16.5</v>
      </c>
      <c r="O25" s="523" t="s">
        <v>3825</v>
      </c>
      <c r="P25" s="503"/>
      <c r="Q25" s="353"/>
    </row>
    <row r="26" spans="1:17" s="100" customFormat="1" ht="13.5" thickBot="1">
      <c r="A26" s="2266">
        <v>8013504020</v>
      </c>
      <c r="B26" s="217"/>
      <c r="C26" s="309" t="s">
        <v>677</v>
      </c>
      <c r="D26" s="218"/>
      <c r="E26" s="135">
        <v>57</v>
      </c>
      <c r="F26" s="297">
        <v>5.8</v>
      </c>
      <c r="G26" s="135">
        <v>3</v>
      </c>
      <c r="H26" s="297">
        <v>17.399999999999999</v>
      </c>
      <c r="I26" s="177">
        <v>852.59999999999991</v>
      </c>
      <c r="J26" s="2573">
        <v>773.18666666666672</v>
      </c>
      <c r="K26" s="2573">
        <f t="shared" si="2"/>
        <v>44.436015325670503</v>
      </c>
      <c r="L26" s="2530">
        <f>K26*(1-(VLOOKUP(A26,'Cennik numeryczny'!$A$2:$N$1462,14,FALSE)))</f>
        <v>44.436015325670503</v>
      </c>
      <c r="M26" s="565" t="str">
        <f>VLOOKUP($A26,'Cennik numeryczny'!$A$2:$K$1857,10,FALSE)</f>
        <v>A</v>
      </c>
      <c r="N26" s="784">
        <f>VLOOKUP($A26,'Cennik numeryczny'!$A$2:$K$1857,11,FALSE)</f>
        <v>17.399999999999999</v>
      </c>
      <c r="O26" s="524" t="s">
        <v>3825</v>
      </c>
      <c r="P26" s="503"/>
      <c r="Q26" s="353"/>
    </row>
    <row r="27" spans="1:17" ht="13.5" thickTop="1">
      <c r="A27" s="2262">
        <v>8350253030</v>
      </c>
      <c r="B27" s="188" t="s">
        <v>3139</v>
      </c>
      <c r="C27" s="347" t="s">
        <v>676</v>
      </c>
      <c r="D27" s="189" t="s">
        <v>719</v>
      </c>
      <c r="E27" s="348">
        <v>72</v>
      </c>
      <c r="F27" s="349">
        <v>1.8</v>
      </c>
      <c r="G27" s="348">
        <v>6</v>
      </c>
      <c r="H27" s="349">
        <v>10.8</v>
      </c>
      <c r="I27" s="350">
        <v>712.8</v>
      </c>
      <c r="J27" s="2570">
        <v>844.81000000000006</v>
      </c>
      <c r="K27" s="2570">
        <f t="shared" si="1"/>
        <v>78.223148148148155</v>
      </c>
      <c r="L27" s="2362">
        <f>K27*(1-(VLOOKUP(A27,'Cennik numeryczny'!$A$2:$N$1462,14,FALSE)))</f>
        <v>78.223148148148155</v>
      </c>
      <c r="M27" s="566" t="str">
        <f>VLOOKUP($A27,'Cennik numeryczny'!$A$2:$K$1857,10,FALSE)</f>
        <v>A</v>
      </c>
      <c r="N27" s="783">
        <f>VLOOKUP($A27,'Cennik numeryczny'!$A$2:$K$1857,11,FALSE)</f>
        <v>10.8</v>
      </c>
      <c r="O27" s="522" t="s">
        <v>3825</v>
      </c>
      <c r="P27" s="503"/>
      <c r="Q27" s="353"/>
    </row>
    <row r="28" spans="1:17">
      <c r="A28" s="2263">
        <v>8350323030</v>
      </c>
      <c r="B28" s="1504" t="s">
        <v>3138</v>
      </c>
      <c r="C28" s="310" t="s">
        <v>674</v>
      </c>
      <c r="D28" s="189"/>
      <c r="E28" s="146">
        <v>43</v>
      </c>
      <c r="F28" s="298">
        <v>1.8</v>
      </c>
      <c r="G28" s="146">
        <v>6</v>
      </c>
      <c r="H28" s="298">
        <v>10.8</v>
      </c>
      <c r="I28" s="176">
        <v>712.8</v>
      </c>
      <c r="J28" s="2571">
        <v>631.93999999999994</v>
      </c>
      <c r="K28" s="2571">
        <f t="shared" si="1"/>
        <v>58.512962962962952</v>
      </c>
      <c r="L28" s="2529">
        <f>K28*(1-(VLOOKUP(A28,'Cennik numeryczny'!$A$2:$N$1462,14,FALSE)))</f>
        <v>58.512962962962952</v>
      </c>
      <c r="M28" s="569" t="str">
        <f>VLOOKUP($A28,'Cennik numeryczny'!$A$2:$K$1857,10,FALSE)</f>
        <v>A</v>
      </c>
      <c r="N28" s="785">
        <f>VLOOKUP($A28,'Cennik numeryczny'!$A$2:$K$1857,11,FALSE)</f>
        <v>10.8</v>
      </c>
      <c r="O28" s="523" t="s">
        <v>3825</v>
      </c>
      <c r="P28" s="503"/>
      <c r="Q28" s="353"/>
    </row>
    <row r="29" spans="1:17" ht="13">
      <c r="A29" s="2263">
        <v>8350404020</v>
      </c>
      <c r="B29" s="190"/>
      <c r="C29" s="310" t="s">
        <v>675</v>
      </c>
      <c r="D29" s="189"/>
      <c r="E29" s="146">
        <v>56</v>
      </c>
      <c r="F29" s="298">
        <v>4.5999999999999996</v>
      </c>
      <c r="G29" s="146">
        <v>3</v>
      </c>
      <c r="H29" s="298">
        <v>13.8</v>
      </c>
      <c r="I29" s="176">
        <v>676.2</v>
      </c>
      <c r="J29" s="2571">
        <v>674.48666666666668</v>
      </c>
      <c r="K29" s="2571">
        <f t="shared" si="1"/>
        <v>48.875845410628017</v>
      </c>
      <c r="L29" s="2529">
        <f>K29*(1-(VLOOKUP(A29,'Cennik numeryczny'!$A$2:$N$1462,14,FALSE)))</f>
        <v>48.875845410628017</v>
      </c>
      <c r="M29" s="569" t="str">
        <f>VLOOKUP($A29,'Cennik numeryczny'!$A$2:$K$1857,10,FALSE)</f>
        <v>A</v>
      </c>
      <c r="N29" s="785">
        <f>VLOOKUP($A29,'Cennik numeryczny'!$A$2:$K$1857,11,FALSE)</f>
        <v>13.8</v>
      </c>
      <c r="O29" s="523" t="s">
        <v>3825</v>
      </c>
      <c r="P29" s="503"/>
      <c r="Q29" s="353"/>
    </row>
    <row r="30" spans="1:17" ht="13.5" thickBot="1">
      <c r="A30" s="2266">
        <v>8350504020</v>
      </c>
      <c r="B30" s="217"/>
      <c r="C30" s="309" t="s">
        <v>677</v>
      </c>
      <c r="D30" s="218"/>
      <c r="E30" s="135">
        <v>36</v>
      </c>
      <c r="F30" s="297">
        <v>4.7</v>
      </c>
      <c r="G30" s="135">
        <v>3</v>
      </c>
      <c r="H30" s="297">
        <v>14.1</v>
      </c>
      <c r="I30" s="177">
        <v>690.9</v>
      </c>
      <c r="J30" s="2573">
        <v>777.59333333333336</v>
      </c>
      <c r="K30" s="2573">
        <f t="shared" si="1"/>
        <v>55.148463356973998</v>
      </c>
      <c r="L30" s="2530">
        <f>K30*(1-(VLOOKUP(A30,'Cennik numeryczny'!$A$2:$N$1462,14,FALSE)))</f>
        <v>55.148463356973998</v>
      </c>
      <c r="M30" s="567" t="str">
        <f>VLOOKUP($A30,'Cennik numeryczny'!$A$2:$K$1857,10,FALSE)</f>
        <v>C</v>
      </c>
      <c r="N30" s="786">
        <f>VLOOKUP($A30,'Cennik numeryczny'!$A$2:$K$1857,11,FALSE)</f>
        <v>423</v>
      </c>
      <c r="O30" s="527" t="s">
        <v>3825</v>
      </c>
      <c r="P30" s="503"/>
      <c r="Q30" s="353"/>
    </row>
    <row r="31" spans="1:17" s="679" customFormat="1" ht="13.5" thickTop="1">
      <c r="A31" s="2265">
        <v>8365324030</v>
      </c>
      <c r="B31" s="190" t="s">
        <v>3437</v>
      </c>
      <c r="C31" s="1505" t="s">
        <v>680</v>
      </c>
      <c r="D31" s="189" t="s">
        <v>719</v>
      </c>
      <c r="E31" s="348">
        <v>60</v>
      </c>
      <c r="F31" s="349">
        <v>2.6</v>
      </c>
      <c r="G31" s="348">
        <v>6</v>
      </c>
      <c r="H31" s="349">
        <v>15.6</v>
      </c>
      <c r="I31" s="350">
        <v>764.4</v>
      </c>
      <c r="J31" s="2570">
        <v>966.24666666666667</v>
      </c>
      <c r="K31" s="2570">
        <f t="shared" ref="K31:K36" si="3">J31/H31</f>
        <v>61.93888888888889</v>
      </c>
      <c r="L31" s="2362">
        <f>K31*(1-(VLOOKUP(A31,'Cennik numeryczny'!$A$2:$N$1462,14,FALSE)))</f>
        <v>61.93888888888889</v>
      </c>
      <c r="M31" s="566" t="str">
        <f>VLOOKUP($A31,'Cennik numeryczny'!$A$2:$K$1857,10,FALSE)</f>
        <v>A</v>
      </c>
      <c r="N31" s="787">
        <f>VLOOKUP($A31,'Cennik numeryczny'!$A$2:$K$1857,11,FALSE)</f>
        <v>15.6</v>
      </c>
      <c r="O31" s="520" t="s">
        <v>3825</v>
      </c>
      <c r="P31" s="503"/>
      <c r="Q31" s="353"/>
    </row>
    <row r="32" spans="1:17" s="679" customFormat="1" ht="13" thickBot="1">
      <c r="A32" s="2261">
        <v>8365404020</v>
      </c>
      <c r="B32" s="218" t="s">
        <v>3438</v>
      </c>
      <c r="C32" s="308" t="s">
        <v>675</v>
      </c>
      <c r="D32" s="218"/>
      <c r="E32" s="304">
        <v>84</v>
      </c>
      <c r="F32" s="313">
        <v>5.6</v>
      </c>
      <c r="G32" s="304">
        <v>3</v>
      </c>
      <c r="H32" s="313">
        <v>16.8</v>
      </c>
      <c r="I32" s="305">
        <v>823.2</v>
      </c>
      <c r="J32" s="2569">
        <v>948.60333333333335</v>
      </c>
      <c r="K32" s="2569">
        <f t="shared" si="3"/>
        <v>56.464484126984125</v>
      </c>
      <c r="L32" s="2360">
        <f>K32*(1-(VLOOKUP(A32,'Cennik numeryczny'!$A$2:$N$1462,14,FALSE)))</f>
        <v>56.464484126984125</v>
      </c>
      <c r="M32" s="565" t="str">
        <f>VLOOKUP($A32,'Cennik numeryczny'!$A$2:$K$1857,10,FALSE)</f>
        <v>A</v>
      </c>
      <c r="N32" s="784">
        <f>VLOOKUP($A32,'Cennik numeryczny'!$A$2:$K$1857,11,FALSE)</f>
        <v>16.8</v>
      </c>
      <c r="O32" s="524" t="s">
        <v>3825</v>
      </c>
      <c r="P32" s="503"/>
      <c r="Q32" s="353"/>
    </row>
    <row r="33" spans="1:17" s="100" customFormat="1" ht="13.5" thickTop="1">
      <c r="A33" s="2263">
        <v>8016253030</v>
      </c>
      <c r="B33" s="190" t="s">
        <v>3171</v>
      </c>
      <c r="C33" s="310" t="s">
        <v>676</v>
      </c>
      <c r="D33" s="189" t="s">
        <v>3172</v>
      </c>
      <c r="E33" s="146">
        <v>96</v>
      </c>
      <c r="F33" s="298">
        <v>1.8</v>
      </c>
      <c r="G33" s="146">
        <v>6</v>
      </c>
      <c r="H33" s="298">
        <v>10.8</v>
      </c>
      <c r="I33" s="176">
        <v>712.8</v>
      </c>
      <c r="J33" s="2571">
        <v>706.36</v>
      </c>
      <c r="K33" s="2571">
        <f t="shared" si="3"/>
        <v>65.403703703703698</v>
      </c>
      <c r="L33" s="2529">
        <f>K33*(1-(VLOOKUP(A33,'Cennik numeryczny'!$A$2:$N$1462,14,FALSE)))</f>
        <v>65.403703703703698</v>
      </c>
      <c r="M33" s="568" t="str">
        <f>VLOOKUP($A33,'Cennik numeryczny'!$A$2:$K$1857,10,FALSE)</f>
        <v>A</v>
      </c>
      <c r="N33" s="785">
        <f>VLOOKUP($A33,'Cennik numeryczny'!$A$2:$K$1857,11,FALSE)</f>
        <v>10.8</v>
      </c>
      <c r="O33" s="523" t="s">
        <v>3825</v>
      </c>
      <c r="P33" s="503"/>
      <c r="Q33" s="353"/>
    </row>
    <row r="34" spans="1:17" s="100" customFormat="1" ht="13">
      <c r="A34" s="2263">
        <v>8016324030</v>
      </c>
      <c r="B34" s="190"/>
      <c r="C34" s="310" t="s">
        <v>680</v>
      </c>
      <c r="D34" s="189"/>
      <c r="E34" s="146">
        <v>53</v>
      </c>
      <c r="F34" s="298">
        <v>2.3000000000000003</v>
      </c>
      <c r="G34" s="146">
        <v>6</v>
      </c>
      <c r="H34" s="298">
        <v>13.8</v>
      </c>
      <c r="I34" s="176">
        <v>676.2</v>
      </c>
      <c r="J34" s="2571">
        <v>806.51666666666665</v>
      </c>
      <c r="K34" s="2571">
        <f t="shared" si="3"/>
        <v>58.443236714975839</v>
      </c>
      <c r="L34" s="2529">
        <f>K34*(1-(VLOOKUP(A34,'Cennik numeryczny'!$A$2:$N$1462,14,FALSE)))</f>
        <v>58.443236714975839</v>
      </c>
      <c r="M34" s="568" t="str">
        <f>VLOOKUP($A34,'Cennik numeryczny'!$A$2:$K$1857,10,FALSE)</f>
        <v>A</v>
      </c>
      <c r="N34" s="785">
        <f>VLOOKUP($A34,'Cennik numeryczny'!$A$2:$K$1857,11,FALSE)</f>
        <v>13.8</v>
      </c>
      <c r="O34" s="523" t="s">
        <v>3825</v>
      </c>
      <c r="P34" s="503"/>
      <c r="Q34" s="353"/>
    </row>
    <row r="35" spans="1:17" s="100" customFormat="1" ht="13">
      <c r="A35" s="2263">
        <v>8016404020</v>
      </c>
      <c r="B35" s="190"/>
      <c r="C35" s="310" t="s">
        <v>675</v>
      </c>
      <c r="D35" s="189"/>
      <c r="E35" s="146">
        <v>86</v>
      </c>
      <c r="F35" s="298">
        <v>5.9</v>
      </c>
      <c r="G35" s="146">
        <v>3</v>
      </c>
      <c r="H35" s="298">
        <v>17.7</v>
      </c>
      <c r="I35" s="176">
        <v>868.3</v>
      </c>
      <c r="J35" s="2571">
        <v>891.26333333333321</v>
      </c>
      <c r="K35" s="2571">
        <f t="shared" si="3"/>
        <v>50.353860640301313</v>
      </c>
      <c r="L35" s="2529">
        <f>K35*(1-(VLOOKUP(A35,'Cennik numeryczny'!$A$2:$N$1462,14,FALSE)))</f>
        <v>50.353860640301313</v>
      </c>
      <c r="M35" s="568" t="str">
        <f>VLOOKUP($A35,'Cennik numeryczny'!$A$2:$K$1857,10,FALSE)</f>
        <v>A</v>
      </c>
      <c r="N35" s="785">
        <f>VLOOKUP($A35,'Cennik numeryczny'!$A$2:$K$1857,11,FALSE)</f>
        <v>17.7</v>
      </c>
      <c r="O35" s="523" t="s">
        <v>3825</v>
      </c>
      <c r="P35" s="503"/>
      <c r="Q35" s="353"/>
    </row>
    <row r="36" spans="1:17" s="100" customFormat="1" ht="13.5" thickBot="1">
      <c r="A36" s="2266">
        <v>8016504020</v>
      </c>
      <c r="B36" s="217"/>
      <c r="C36" s="309" t="s">
        <v>677</v>
      </c>
      <c r="D36" s="218"/>
      <c r="E36" s="135">
        <v>68</v>
      </c>
      <c r="F36" s="297">
        <v>6.6</v>
      </c>
      <c r="G36" s="135">
        <v>3</v>
      </c>
      <c r="H36" s="297">
        <v>19.8</v>
      </c>
      <c r="I36" s="177">
        <v>970.2</v>
      </c>
      <c r="J36" s="2573">
        <v>906.18999999999983</v>
      </c>
      <c r="K36" s="2573">
        <f t="shared" si="3"/>
        <v>45.767171717171706</v>
      </c>
      <c r="L36" s="2530">
        <f>K36*(1-(VLOOKUP(A36,'Cennik numeryczny'!$A$2:$N$1462,14,FALSE)))</f>
        <v>45.767171717171706</v>
      </c>
      <c r="M36" s="565" t="str">
        <f>VLOOKUP($A36,'Cennik numeryczny'!$A$2:$K$1857,10,FALSE)</f>
        <v>C</v>
      </c>
      <c r="N36" s="784">
        <f>VLOOKUP($A36,'Cennik numeryczny'!$A$2:$K$1857,11,FALSE)</f>
        <v>455.40000000000003</v>
      </c>
      <c r="O36" s="524" t="s">
        <v>3825</v>
      </c>
      <c r="P36" s="503"/>
      <c r="Q36" s="353"/>
    </row>
    <row r="37" spans="1:17" ht="13.5" thickTop="1">
      <c r="A37" s="2262">
        <v>8458253030</v>
      </c>
      <c r="B37" s="188" t="s">
        <v>3141</v>
      </c>
      <c r="C37" s="347" t="s">
        <v>676</v>
      </c>
      <c r="D37" s="189" t="s">
        <v>720</v>
      </c>
      <c r="E37" s="348">
        <v>70</v>
      </c>
      <c r="F37" s="349">
        <v>1.8</v>
      </c>
      <c r="G37" s="348">
        <v>6</v>
      </c>
      <c r="H37" s="349">
        <v>10.8</v>
      </c>
      <c r="I37" s="350">
        <v>712.8</v>
      </c>
      <c r="J37" s="2570">
        <v>727.3900000000001</v>
      </c>
      <c r="K37" s="2570">
        <f t="shared" si="1"/>
        <v>67.350925925925935</v>
      </c>
      <c r="L37" s="2362">
        <f>K37*(1-(VLOOKUP(A37,'Cennik numeryczny'!$A$2:$N$1462,14,FALSE)))</f>
        <v>67.350925925925935</v>
      </c>
      <c r="M37" s="566" t="str">
        <f>VLOOKUP($A37,'Cennik numeryczny'!$A$2:$K$1857,10,FALSE)</f>
        <v>A</v>
      </c>
      <c r="N37" s="783">
        <f>VLOOKUP($A37,'Cennik numeryczny'!$A$2:$K$1857,11,FALSE)</f>
        <v>10.8</v>
      </c>
      <c r="O37" s="522" t="s">
        <v>3825</v>
      </c>
      <c r="P37" s="503"/>
      <c r="Q37" s="353"/>
    </row>
    <row r="38" spans="1:17">
      <c r="A38" s="2263">
        <v>8458324030</v>
      </c>
      <c r="B38" s="1504" t="s">
        <v>3140</v>
      </c>
      <c r="C38" s="310" t="s">
        <v>680</v>
      </c>
      <c r="D38" s="189"/>
      <c r="E38" s="146">
        <v>44</v>
      </c>
      <c r="F38" s="298">
        <v>2.4</v>
      </c>
      <c r="G38" s="146">
        <v>6</v>
      </c>
      <c r="H38" s="298">
        <v>14.4</v>
      </c>
      <c r="I38" s="176">
        <v>705.6</v>
      </c>
      <c r="J38" s="2571">
        <v>748.69</v>
      </c>
      <c r="K38" s="2571">
        <f t="shared" si="1"/>
        <v>51.992361111111116</v>
      </c>
      <c r="L38" s="2529">
        <f>K38*(1-(VLOOKUP(A38,'Cennik numeryczny'!$A$2:$N$1462,14,FALSE)))</f>
        <v>51.992361111111116</v>
      </c>
      <c r="M38" s="569" t="str">
        <f>VLOOKUP($A38,'Cennik numeryczny'!$A$2:$K$1857,10,FALSE)</f>
        <v>A</v>
      </c>
      <c r="N38" s="785">
        <f>VLOOKUP($A38,'Cennik numeryczny'!$A$2:$K$1857,11,FALSE)</f>
        <v>14.4</v>
      </c>
      <c r="O38" s="523" t="s">
        <v>3825</v>
      </c>
      <c r="P38" s="503"/>
      <c r="Q38" s="353"/>
    </row>
    <row r="39" spans="1:17" ht="13">
      <c r="A39" s="2263">
        <v>8458404020</v>
      </c>
      <c r="B39" s="190"/>
      <c r="C39" s="310" t="s">
        <v>675</v>
      </c>
      <c r="D39" s="189"/>
      <c r="E39" s="146">
        <v>59</v>
      </c>
      <c r="F39" s="298">
        <v>5</v>
      </c>
      <c r="G39" s="146">
        <v>3</v>
      </c>
      <c r="H39" s="298">
        <v>15</v>
      </c>
      <c r="I39" s="176">
        <v>735</v>
      </c>
      <c r="J39" s="2571">
        <v>652.11333333333334</v>
      </c>
      <c r="K39" s="2571">
        <f t="shared" si="1"/>
        <v>43.474222222222224</v>
      </c>
      <c r="L39" s="2529">
        <f>K39*(1-(VLOOKUP(A39,'Cennik numeryczny'!$A$2:$N$1462,14,FALSE)))</f>
        <v>43.474222222222224</v>
      </c>
      <c r="M39" s="569" t="str">
        <f>VLOOKUP($A39,'Cennik numeryczny'!$A$2:$K$1857,10,FALSE)</f>
        <v>A</v>
      </c>
      <c r="N39" s="785">
        <f>VLOOKUP($A39,'Cennik numeryczny'!$A$2:$K$1857,11,FALSE)</f>
        <v>15</v>
      </c>
      <c r="O39" s="523" t="s">
        <v>3825</v>
      </c>
      <c r="P39" s="503"/>
      <c r="Q39" s="353"/>
    </row>
    <row r="40" spans="1:17" ht="13.5" thickBot="1">
      <c r="A40" s="2266">
        <v>8458504020</v>
      </c>
      <c r="B40" s="217"/>
      <c r="C40" s="309" t="s">
        <v>677</v>
      </c>
      <c r="D40" s="218"/>
      <c r="E40" s="135">
        <v>38</v>
      </c>
      <c r="F40" s="297">
        <v>5</v>
      </c>
      <c r="G40" s="135">
        <v>3</v>
      </c>
      <c r="H40" s="297">
        <v>15</v>
      </c>
      <c r="I40" s="177">
        <v>735</v>
      </c>
      <c r="J40" s="2573">
        <v>730.06333333333339</v>
      </c>
      <c r="K40" s="2573">
        <f t="shared" si="1"/>
        <v>48.670888888888889</v>
      </c>
      <c r="L40" s="2530">
        <f>K40*(1-(VLOOKUP(A40,'Cennik numeryczny'!$A$2:$N$1462,14,FALSE)))</f>
        <v>48.670888888888889</v>
      </c>
      <c r="M40" s="567" t="str">
        <f>VLOOKUP($A40,'Cennik numeryczny'!$A$2:$K$1857,10,FALSE)</f>
        <v>A</v>
      </c>
      <c r="N40" s="786">
        <f>VLOOKUP($A40,'Cennik numeryczny'!$A$2:$K$1857,11,FALSE)</f>
        <v>15</v>
      </c>
      <c r="O40" s="527" t="s">
        <v>3825</v>
      </c>
      <c r="P40" s="503"/>
      <c r="Q40" s="353"/>
    </row>
    <row r="41" spans="1:17" ht="13.5" thickTop="1">
      <c r="A41" s="2262">
        <v>8478253030</v>
      </c>
      <c r="B41" s="188" t="s">
        <v>3143</v>
      </c>
      <c r="C41" s="347" t="s">
        <v>676</v>
      </c>
      <c r="D41" s="189" t="s">
        <v>721</v>
      </c>
      <c r="E41" s="348">
        <v>52</v>
      </c>
      <c r="F41" s="349">
        <v>1.8</v>
      </c>
      <c r="G41" s="348">
        <v>6</v>
      </c>
      <c r="H41" s="349">
        <v>10.8</v>
      </c>
      <c r="I41" s="350">
        <v>712.8</v>
      </c>
      <c r="J41" s="2570">
        <v>929.5100000000001</v>
      </c>
      <c r="K41" s="2570">
        <f t="shared" si="1"/>
        <v>86.06574074074075</v>
      </c>
      <c r="L41" s="2362">
        <f>K41*(1-(VLOOKUP(A41,'Cennik numeryczny'!$A$2:$N$1462,14,FALSE)))</f>
        <v>86.06574074074075</v>
      </c>
      <c r="M41" s="566" t="str">
        <f>VLOOKUP($A41,'Cennik numeryczny'!$A$2:$K$1857,10,FALSE)</f>
        <v>A</v>
      </c>
      <c r="N41" s="783">
        <f>VLOOKUP($A41,'Cennik numeryczny'!$A$2:$K$1857,11,FALSE)</f>
        <v>10.8</v>
      </c>
      <c r="O41" s="522" t="s">
        <v>3825</v>
      </c>
      <c r="P41" s="503"/>
      <c r="Q41" s="353"/>
    </row>
    <row r="42" spans="1:17">
      <c r="A42" s="2263">
        <v>8478323030</v>
      </c>
      <c r="B42" s="1504" t="s">
        <v>3142</v>
      </c>
      <c r="C42" s="310" t="s">
        <v>674</v>
      </c>
      <c r="D42" s="189"/>
      <c r="E42" s="146">
        <v>29</v>
      </c>
      <c r="F42" s="298">
        <v>1.7</v>
      </c>
      <c r="G42" s="146">
        <v>6</v>
      </c>
      <c r="H42" s="298">
        <v>10.199999999999999</v>
      </c>
      <c r="I42" s="176">
        <v>673.2</v>
      </c>
      <c r="J42" s="2571">
        <v>662.15666666666652</v>
      </c>
      <c r="K42" s="2571">
        <f t="shared" si="1"/>
        <v>64.917320261437894</v>
      </c>
      <c r="L42" s="2529">
        <f>K42*(1-(VLOOKUP(A42,'Cennik numeryczny'!$A$2:$N$1462,14,FALSE)))</f>
        <v>64.917320261437894</v>
      </c>
      <c r="M42" s="569" t="str">
        <f>VLOOKUP($A42,'Cennik numeryczny'!$A$2:$K$1857,10,FALSE)</f>
        <v>A</v>
      </c>
      <c r="N42" s="785">
        <f>VLOOKUP($A42,'Cennik numeryczny'!$A$2:$K$1857,11,FALSE)</f>
        <v>10.199999999999999</v>
      </c>
      <c r="O42" s="523" t="s">
        <v>3825</v>
      </c>
      <c r="P42" s="503"/>
      <c r="Q42" s="353"/>
    </row>
    <row r="43" spans="1:17" ht="13">
      <c r="A43" s="2263">
        <v>8478404020</v>
      </c>
      <c r="B43" s="190"/>
      <c r="C43" s="310" t="s">
        <v>675</v>
      </c>
      <c r="D43" s="189"/>
      <c r="E43" s="146">
        <v>44</v>
      </c>
      <c r="F43" s="298">
        <v>5</v>
      </c>
      <c r="G43" s="146">
        <v>3</v>
      </c>
      <c r="H43" s="298">
        <v>15</v>
      </c>
      <c r="I43" s="176">
        <v>735</v>
      </c>
      <c r="J43" s="2571">
        <v>888.25333333333333</v>
      </c>
      <c r="K43" s="2571">
        <f t="shared" si="1"/>
        <v>59.216888888888889</v>
      </c>
      <c r="L43" s="2529">
        <f>K43*(1-(VLOOKUP(A43,'Cennik numeryczny'!$A$2:$N$1462,14,FALSE)))</f>
        <v>59.216888888888889</v>
      </c>
      <c r="M43" s="569" t="str">
        <f>VLOOKUP($A43,'Cennik numeryczny'!$A$2:$K$1857,10,FALSE)</f>
        <v>A</v>
      </c>
      <c r="N43" s="785">
        <f>VLOOKUP($A43,'Cennik numeryczny'!$A$2:$K$1857,11,FALSE)</f>
        <v>15</v>
      </c>
      <c r="O43" s="523" t="s">
        <v>3825</v>
      </c>
      <c r="P43" s="503"/>
      <c r="Q43" s="353"/>
    </row>
    <row r="44" spans="1:17" ht="13.5" thickBot="1">
      <c r="A44" s="2266">
        <v>8478504020</v>
      </c>
      <c r="B44" s="217"/>
      <c r="C44" s="309" t="s">
        <v>677</v>
      </c>
      <c r="D44" s="218"/>
      <c r="E44" s="135">
        <v>27</v>
      </c>
      <c r="F44" s="297">
        <v>4.8</v>
      </c>
      <c r="G44" s="135">
        <v>3</v>
      </c>
      <c r="H44" s="297">
        <v>14.4</v>
      </c>
      <c r="I44" s="177">
        <v>705.6</v>
      </c>
      <c r="J44" s="2573">
        <v>848.56999999999994</v>
      </c>
      <c r="K44" s="2573">
        <f t="shared" si="1"/>
        <v>58.928472222222219</v>
      </c>
      <c r="L44" s="2530">
        <f>K44*(1-(VLOOKUP(A44,'Cennik numeryczny'!$A$2:$N$1462,14,FALSE)))</f>
        <v>58.928472222222219</v>
      </c>
      <c r="M44" s="567" t="str">
        <f>VLOOKUP($A44,'Cennik numeryczny'!$A$2:$K$1857,10,FALSE)</f>
        <v>A</v>
      </c>
      <c r="N44" s="786">
        <f>VLOOKUP($A44,'Cennik numeryczny'!$A$2:$K$1857,11,FALSE)</f>
        <v>14.4</v>
      </c>
      <c r="O44" s="527" t="s">
        <v>3825</v>
      </c>
      <c r="P44" s="503"/>
      <c r="Q44" s="353"/>
    </row>
    <row r="45" spans="1:17" ht="13.5" thickTop="1">
      <c r="A45" s="2262">
        <v>8480323030</v>
      </c>
      <c r="B45" s="188" t="s">
        <v>3145</v>
      </c>
      <c r="C45" s="347" t="s">
        <v>674</v>
      </c>
      <c r="D45" s="189" t="s">
        <v>722</v>
      </c>
      <c r="E45" s="348">
        <v>29</v>
      </c>
      <c r="F45" s="349">
        <v>1.9</v>
      </c>
      <c r="G45" s="348">
        <v>6</v>
      </c>
      <c r="H45" s="349">
        <v>11.4</v>
      </c>
      <c r="I45" s="350">
        <v>752.4</v>
      </c>
      <c r="J45" s="2570">
        <v>3144.7933333333331</v>
      </c>
      <c r="K45" s="2570">
        <f t="shared" si="1"/>
        <v>275.85906432748533</v>
      </c>
      <c r="L45" s="2362">
        <f>K45*(1-(VLOOKUP(A45,'Cennik numeryczny'!$A$2:$N$1462,14,FALSE)))</f>
        <v>275.85906432748533</v>
      </c>
      <c r="M45" s="566" t="str">
        <f>VLOOKUP($A45,'Cennik numeryczny'!$A$2:$K$1857,10,FALSE)</f>
        <v>C</v>
      </c>
      <c r="N45" s="783">
        <f>VLOOKUP($A45,'Cennik numeryczny'!$A$2:$K$1857,11,FALSE)</f>
        <v>250.8</v>
      </c>
      <c r="O45" s="522" t="s">
        <v>3825</v>
      </c>
      <c r="P45" s="503"/>
      <c r="Q45" s="353"/>
    </row>
    <row r="46" spans="1:17" ht="13" thickBot="1">
      <c r="A46" s="2266">
        <v>8480403020</v>
      </c>
      <c r="B46" s="218" t="s">
        <v>3144</v>
      </c>
      <c r="C46" s="309" t="s">
        <v>675</v>
      </c>
      <c r="D46" s="218"/>
      <c r="E46" s="135">
        <v>64</v>
      </c>
      <c r="F46" s="297">
        <v>3.7</v>
      </c>
      <c r="G46" s="135">
        <v>3</v>
      </c>
      <c r="H46" s="297">
        <v>11.1</v>
      </c>
      <c r="I46" s="177">
        <v>732.6</v>
      </c>
      <c r="J46" s="2573">
        <v>3252.1066666666661</v>
      </c>
      <c r="K46" s="2573">
        <f t="shared" si="1"/>
        <v>292.98258258258255</v>
      </c>
      <c r="L46" s="2530">
        <f>K46*(1-(VLOOKUP(A46,'Cennik numeryczny'!$A$2:$N$1462,14,FALSE)))</f>
        <v>292.98258258258255</v>
      </c>
      <c r="M46" s="567" t="str">
        <f>VLOOKUP($A46,'Cennik numeryczny'!$A$2:$K$1857,10,FALSE)</f>
        <v>C</v>
      </c>
      <c r="N46" s="786">
        <f>VLOOKUP($A46,'Cennik numeryczny'!$A$2:$K$1857,11,FALSE)</f>
        <v>277.5</v>
      </c>
      <c r="O46" s="527" t="s">
        <v>3825</v>
      </c>
      <c r="P46" s="503"/>
      <c r="Q46" s="353"/>
    </row>
    <row r="47" spans="1:17" ht="13.5" thickTop="1">
      <c r="A47" s="2263">
        <v>8484323030</v>
      </c>
      <c r="B47" s="2507" t="s">
        <v>3146</v>
      </c>
      <c r="C47" s="310" t="s">
        <v>674</v>
      </c>
      <c r="D47" s="189" t="s">
        <v>723</v>
      </c>
      <c r="E47" s="146">
        <v>47</v>
      </c>
      <c r="F47" s="298">
        <v>1.9</v>
      </c>
      <c r="G47" s="146">
        <v>6</v>
      </c>
      <c r="H47" s="298">
        <v>11.4</v>
      </c>
      <c r="I47" s="176">
        <v>752.4</v>
      </c>
      <c r="J47" s="2571">
        <v>3007.5933333333337</v>
      </c>
      <c r="K47" s="2571">
        <f t="shared" si="1"/>
        <v>263.82397660818714</v>
      </c>
      <c r="L47" s="2529">
        <f>K47*(1-(VLOOKUP(A47,'Cennik numeryczny'!$A$2:$N$1462,14,FALSE)))</f>
        <v>263.82397660818714</v>
      </c>
      <c r="M47" s="569" t="str">
        <f>VLOOKUP($A47,'Cennik numeryczny'!$A$2:$K$1857,10,FALSE)</f>
        <v>A</v>
      </c>
      <c r="N47" s="785">
        <f>VLOOKUP($A47,'Cennik numeryczny'!$A$2:$K$1857,11,FALSE)</f>
        <v>11.4</v>
      </c>
      <c r="O47" s="523" t="s">
        <v>3825</v>
      </c>
      <c r="P47" s="503"/>
      <c r="Q47" s="353"/>
    </row>
    <row r="48" spans="1:17" ht="13" thickBot="1">
      <c r="A48" s="2266">
        <v>8484403020</v>
      </c>
      <c r="B48" s="733" t="s">
        <v>3147</v>
      </c>
      <c r="C48" s="309" t="s">
        <v>678</v>
      </c>
      <c r="D48" s="218"/>
      <c r="E48" s="135">
        <v>71</v>
      </c>
      <c r="F48" s="297">
        <v>4.2</v>
      </c>
      <c r="G48" s="135">
        <v>3</v>
      </c>
      <c r="H48" s="297">
        <v>12.6</v>
      </c>
      <c r="I48" s="177">
        <v>831.6</v>
      </c>
      <c r="J48" s="2573">
        <v>3303.5499999999997</v>
      </c>
      <c r="K48" s="2573">
        <f t="shared" si="1"/>
        <v>262.18650793650789</v>
      </c>
      <c r="L48" s="2530">
        <f>K48*(1-(VLOOKUP(A48,'Cennik numeryczny'!$A$2:$N$1462,14,FALSE)))</f>
        <v>262.18650793650789</v>
      </c>
      <c r="M48" s="567" t="str">
        <f>VLOOKUP($A48,'Cennik numeryczny'!$A$2:$K$1857,10,FALSE)</f>
        <v>A</v>
      </c>
      <c r="N48" s="786">
        <f>VLOOKUP($A48,'Cennik numeryczny'!$A$2:$K$1857,11,FALSE)</f>
        <v>12.6</v>
      </c>
      <c r="O48" s="527" t="s">
        <v>3825</v>
      </c>
      <c r="P48" s="503"/>
      <c r="Q48" s="353"/>
    </row>
    <row r="49" spans="1:17" ht="13.5" thickTop="1">
      <c r="A49" s="2263">
        <v>8558253030</v>
      </c>
      <c r="B49" s="188" t="s">
        <v>3150</v>
      </c>
      <c r="C49" s="310" t="s">
        <v>676</v>
      </c>
      <c r="D49" s="189" t="s">
        <v>724</v>
      </c>
      <c r="E49" s="146">
        <v>94</v>
      </c>
      <c r="F49" s="298">
        <v>2</v>
      </c>
      <c r="G49" s="146">
        <v>6</v>
      </c>
      <c r="H49" s="298">
        <v>12</v>
      </c>
      <c r="I49" s="176">
        <v>792</v>
      </c>
      <c r="J49" s="2571">
        <v>2046.7066666666667</v>
      </c>
      <c r="K49" s="2571">
        <f t="shared" si="1"/>
        <v>170.5588888888889</v>
      </c>
      <c r="L49" s="2529">
        <f>K49*(1-(VLOOKUP(A49,'Cennik numeryczny'!$A$2:$N$1462,14,FALSE)))</f>
        <v>170.5588888888889</v>
      </c>
      <c r="M49" s="566" t="str">
        <f>VLOOKUP($A49,'Cennik numeryczny'!$A$2:$K$1857,10,FALSE)</f>
        <v>C</v>
      </c>
      <c r="N49" s="783">
        <f>VLOOKUP($A49,'Cennik numeryczny'!$A$2:$K$1857,11,FALSE)</f>
        <v>252</v>
      </c>
      <c r="O49" s="522" t="s">
        <v>3825</v>
      </c>
      <c r="P49" s="503"/>
      <c r="Q49" s="353"/>
    </row>
    <row r="50" spans="1:17">
      <c r="A50" s="2263">
        <v>8558323030</v>
      </c>
      <c r="B50" s="189" t="s">
        <v>3148</v>
      </c>
      <c r="C50" s="310" t="s">
        <v>674</v>
      </c>
      <c r="D50" s="189"/>
      <c r="E50" s="146">
        <v>53</v>
      </c>
      <c r="F50" s="298">
        <v>1.9</v>
      </c>
      <c r="G50" s="146">
        <v>6</v>
      </c>
      <c r="H50" s="298">
        <v>11.4</v>
      </c>
      <c r="I50" s="176">
        <v>752.4</v>
      </c>
      <c r="J50" s="2571">
        <v>1919.7933333333333</v>
      </c>
      <c r="K50" s="2571">
        <f t="shared" si="1"/>
        <v>168.40292397660818</v>
      </c>
      <c r="L50" s="2529">
        <f>K50*(1-(VLOOKUP(A50,'Cennik numeryczny'!$A$2:$N$1462,14,FALSE)))</f>
        <v>168.40292397660818</v>
      </c>
      <c r="M50" s="569" t="str">
        <f>VLOOKUP($A50,'Cennik numeryczny'!$A$2:$K$1857,10,FALSE)</f>
        <v>A</v>
      </c>
      <c r="N50" s="785">
        <f>VLOOKUP($A50,'Cennik numeryczny'!$A$2:$K$1857,11,FALSE)</f>
        <v>11.4</v>
      </c>
      <c r="O50" s="523" t="s">
        <v>3825</v>
      </c>
      <c r="P50" s="503"/>
      <c r="Q50" s="353"/>
    </row>
    <row r="51" spans="1:17" ht="13">
      <c r="A51" s="2263">
        <v>8558403020</v>
      </c>
      <c r="B51" s="190"/>
      <c r="C51" s="310" t="s">
        <v>678</v>
      </c>
      <c r="D51" s="189"/>
      <c r="E51" s="146">
        <v>82</v>
      </c>
      <c r="F51" s="298">
        <v>4.4000000000000004</v>
      </c>
      <c r="G51" s="146">
        <v>3</v>
      </c>
      <c r="H51" s="298">
        <v>13.2</v>
      </c>
      <c r="I51" s="176">
        <v>871.2</v>
      </c>
      <c r="J51" s="2571">
        <v>2799.8233333333333</v>
      </c>
      <c r="K51" s="2571">
        <f t="shared" si="1"/>
        <v>212.10782828282828</v>
      </c>
      <c r="L51" s="2529">
        <f>K51*(1-(VLOOKUP(A51,'Cennik numeryczny'!$A$2:$N$1462,14,FALSE)))</f>
        <v>212.10782828282828</v>
      </c>
      <c r="M51" s="569" t="str">
        <f>VLOOKUP($A51,'Cennik numeryczny'!$A$2:$K$1857,10,FALSE)</f>
        <v>C</v>
      </c>
      <c r="N51" s="785">
        <f>VLOOKUP($A51,'Cennik numeryczny'!$A$2:$K$1857,11,FALSE)</f>
        <v>488.4</v>
      </c>
      <c r="O51" s="523" t="s">
        <v>3825</v>
      </c>
      <c r="P51" s="503"/>
      <c r="Q51" s="353"/>
    </row>
    <row r="52" spans="1:17" ht="13.5" thickBot="1">
      <c r="A52" s="2266">
        <v>8558503020</v>
      </c>
      <c r="B52" s="217"/>
      <c r="C52" s="309" t="s">
        <v>679</v>
      </c>
      <c r="D52" s="218"/>
      <c r="E52" s="135">
        <v>50</v>
      </c>
      <c r="F52" s="297">
        <v>4.4000000000000004</v>
      </c>
      <c r="G52" s="135">
        <v>3</v>
      </c>
      <c r="H52" s="297">
        <v>13.2</v>
      </c>
      <c r="I52" s="177">
        <v>871.2</v>
      </c>
      <c r="J52" s="2573">
        <v>2216.7233333333334</v>
      </c>
      <c r="K52" s="2573">
        <f t="shared" si="1"/>
        <v>167.93358585858587</v>
      </c>
      <c r="L52" s="2530">
        <f>K52*(1-(VLOOKUP(A52,'Cennik numeryczny'!$A$2:$N$1462,14,FALSE)))</f>
        <v>167.93358585858587</v>
      </c>
      <c r="M52" s="567" t="str">
        <f>VLOOKUP($A52,'Cennik numeryczny'!$A$2:$K$1857,10,FALSE)</f>
        <v>C</v>
      </c>
      <c r="N52" s="786">
        <f>VLOOKUP($A52,'Cennik numeryczny'!$A$2:$K$1857,11,FALSE)</f>
        <v>303.59999999999997</v>
      </c>
      <c r="O52" s="527" t="s">
        <v>3825</v>
      </c>
      <c r="P52" s="503"/>
      <c r="Q52" s="353"/>
    </row>
    <row r="53" spans="1:17" ht="13.5" thickTop="1">
      <c r="A53" s="2262">
        <v>8565253030</v>
      </c>
      <c r="B53" s="188" t="s">
        <v>3151</v>
      </c>
      <c r="C53" s="347" t="s">
        <v>676</v>
      </c>
      <c r="D53" s="189" t="s">
        <v>725</v>
      </c>
      <c r="E53" s="348">
        <v>68</v>
      </c>
      <c r="F53" s="349">
        <v>1.8</v>
      </c>
      <c r="G53" s="348">
        <v>6</v>
      </c>
      <c r="H53" s="349">
        <v>10.8</v>
      </c>
      <c r="I53" s="350">
        <v>712.8</v>
      </c>
      <c r="J53" s="2570">
        <v>1624.82</v>
      </c>
      <c r="K53" s="2570">
        <f t="shared" si="1"/>
        <v>150.44629629629628</v>
      </c>
      <c r="L53" s="2362">
        <f>K53*(1-(VLOOKUP(A53,'Cennik numeryczny'!$A$2:$N$1462,14,FALSE)))</f>
        <v>150.44629629629628</v>
      </c>
      <c r="M53" s="566" t="str">
        <f>VLOOKUP($A53,'Cennik numeryczny'!$A$2:$K$1857,10,FALSE)</f>
        <v>A</v>
      </c>
      <c r="N53" s="783">
        <f>VLOOKUP($A53,'Cennik numeryczny'!$A$2:$K$1857,11,FALSE)</f>
        <v>10.8</v>
      </c>
      <c r="O53" s="522" t="s">
        <v>3825</v>
      </c>
      <c r="P53" s="503"/>
      <c r="Q53" s="353"/>
    </row>
    <row r="54" spans="1:17">
      <c r="A54" s="2263">
        <v>8565323030</v>
      </c>
      <c r="B54" s="189" t="s">
        <v>3149</v>
      </c>
      <c r="C54" s="310" t="s">
        <v>674</v>
      </c>
      <c r="D54" s="189"/>
      <c r="E54" s="146">
        <v>39</v>
      </c>
      <c r="F54" s="298">
        <v>1.7</v>
      </c>
      <c r="G54" s="146">
        <v>6</v>
      </c>
      <c r="H54" s="298">
        <v>10.199999999999999</v>
      </c>
      <c r="I54" s="176">
        <v>673.2</v>
      </c>
      <c r="J54" s="2571">
        <v>1408.2366666666669</v>
      </c>
      <c r="K54" s="2571">
        <f t="shared" si="1"/>
        <v>138.06241830065363</v>
      </c>
      <c r="L54" s="2529">
        <f>K54*(1-(VLOOKUP(A54,'Cennik numeryczny'!$A$2:$N$1462,14,FALSE)))</f>
        <v>138.06241830065363</v>
      </c>
      <c r="M54" s="569" t="str">
        <f>VLOOKUP($A54,'Cennik numeryczny'!$A$2:$K$1857,10,FALSE)</f>
        <v>A</v>
      </c>
      <c r="N54" s="785">
        <f>VLOOKUP($A54,'Cennik numeryczny'!$A$2:$K$1857,11,FALSE)</f>
        <v>10.199999999999999</v>
      </c>
      <c r="O54" s="523" t="s">
        <v>3825</v>
      </c>
      <c r="P54" s="503"/>
      <c r="Q54" s="353"/>
    </row>
    <row r="55" spans="1:17" ht="13.5" thickBot="1">
      <c r="A55" s="2266">
        <v>8565403020</v>
      </c>
      <c r="B55" s="217"/>
      <c r="C55" s="309" t="s">
        <v>678</v>
      </c>
      <c r="D55" s="218"/>
      <c r="E55" s="135">
        <v>57</v>
      </c>
      <c r="F55" s="297">
        <v>3.8</v>
      </c>
      <c r="G55" s="135">
        <v>3</v>
      </c>
      <c r="H55" s="297">
        <v>11.4</v>
      </c>
      <c r="I55" s="177">
        <v>752.4</v>
      </c>
      <c r="J55" s="2573">
        <v>1625.7933333333333</v>
      </c>
      <c r="K55" s="2573">
        <f t="shared" si="1"/>
        <v>142.61345029239766</v>
      </c>
      <c r="L55" s="2530">
        <f>K55*(1-(VLOOKUP(A55,'Cennik numeryczny'!$A$2:$N$1462,14,FALSE)))</f>
        <v>142.61345029239766</v>
      </c>
      <c r="M55" s="567" t="str">
        <f>VLOOKUP($A55,'Cennik numeryczny'!$A$2:$K$1857,10,FALSE)</f>
        <v>C</v>
      </c>
      <c r="N55" s="786">
        <f>VLOOKUP($A55,'Cennik numeryczny'!$A$2:$K$1857,11,FALSE)</f>
        <v>239.4</v>
      </c>
      <c r="O55" s="527" t="s">
        <v>3825</v>
      </c>
      <c r="P55" s="503"/>
      <c r="Q55" s="353"/>
    </row>
    <row r="56" spans="1:17" ht="13.5" thickTop="1">
      <c r="A56" s="2263">
        <v>8608324030</v>
      </c>
      <c r="B56" s="188" t="s">
        <v>3154</v>
      </c>
      <c r="C56" s="310" t="s">
        <v>680</v>
      </c>
      <c r="D56" s="189" t="s">
        <v>726</v>
      </c>
      <c r="E56" s="146">
        <v>51</v>
      </c>
      <c r="F56" s="298">
        <v>2.4</v>
      </c>
      <c r="G56" s="146">
        <v>6</v>
      </c>
      <c r="H56" s="298">
        <v>14.4</v>
      </c>
      <c r="I56" s="176">
        <v>705.6</v>
      </c>
      <c r="J56" s="2571">
        <v>682.05000000000007</v>
      </c>
      <c r="K56" s="2571">
        <f t="shared" si="1"/>
        <v>47.364583333333336</v>
      </c>
      <c r="L56" s="2529">
        <f>K56*(1-(VLOOKUP(A56,'Cennik numeryczny'!$A$2:$N$1462,14,FALSE)))</f>
        <v>47.364583333333336</v>
      </c>
      <c r="M56" s="566" t="str">
        <f>VLOOKUP($A56,'Cennik numeryczny'!$A$2:$K$1857,10,FALSE)</f>
        <v>A</v>
      </c>
      <c r="N56" s="783">
        <f>VLOOKUP($A56,'Cennik numeryczny'!$A$2:$K$1857,11,FALSE)</f>
        <v>14.4</v>
      </c>
      <c r="O56" s="522" t="s">
        <v>3825</v>
      </c>
      <c r="P56" s="503"/>
      <c r="Q56" s="353"/>
    </row>
    <row r="57" spans="1:17">
      <c r="A57" s="2263">
        <v>8608404020</v>
      </c>
      <c r="B57" s="189" t="s">
        <v>3153</v>
      </c>
      <c r="C57" s="310" t="s">
        <v>675</v>
      </c>
      <c r="D57" s="189"/>
      <c r="E57" s="146">
        <v>83</v>
      </c>
      <c r="F57" s="298">
        <v>5.9</v>
      </c>
      <c r="G57" s="146">
        <v>3</v>
      </c>
      <c r="H57" s="298">
        <v>17.7</v>
      </c>
      <c r="I57" s="176">
        <v>867.3</v>
      </c>
      <c r="J57" s="2571">
        <v>763.86333333333346</v>
      </c>
      <c r="K57" s="2571">
        <f t="shared" si="1"/>
        <v>43.156120527306975</v>
      </c>
      <c r="L57" s="2529">
        <f>K57*(1-(VLOOKUP(A57,'Cennik numeryczny'!$A$2:$N$1462,14,FALSE)))</f>
        <v>43.156120527306975</v>
      </c>
      <c r="M57" s="569" t="str">
        <f>VLOOKUP($A57,'Cennik numeryczny'!$A$2:$K$1857,10,FALSE)</f>
        <v>A</v>
      </c>
      <c r="N57" s="785">
        <f>VLOOKUP($A57,'Cennik numeryczny'!$A$2:$K$1857,11,FALSE)</f>
        <v>17.7</v>
      </c>
      <c r="O57" s="523" t="s">
        <v>3825</v>
      </c>
      <c r="P57" s="503"/>
      <c r="Q57" s="353"/>
    </row>
    <row r="58" spans="1:17" ht="13.5" thickBot="1">
      <c r="A58" s="2266">
        <v>8608504020</v>
      </c>
      <c r="B58" s="217"/>
      <c r="C58" s="309" t="s">
        <v>677</v>
      </c>
      <c r="D58" s="218"/>
      <c r="E58" s="135">
        <v>50</v>
      </c>
      <c r="F58" s="297">
        <v>5.5</v>
      </c>
      <c r="G58" s="135">
        <v>3</v>
      </c>
      <c r="H58" s="297">
        <v>16.5</v>
      </c>
      <c r="I58" s="177">
        <v>808.5</v>
      </c>
      <c r="J58" s="2573">
        <v>741.82666666666671</v>
      </c>
      <c r="K58" s="2573">
        <f t="shared" si="1"/>
        <v>44.959191919191923</v>
      </c>
      <c r="L58" s="2530">
        <f>K58*(1-(VLOOKUP(A58,'Cennik numeryczny'!$A$2:$N$1462,14,FALSE)))</f>
        <v>44.959191919191923</v>
      </c>
      <c r="M58" s="567" t="str">
        <f>VLOOKUP($A58,'Cennik numeryczny'!$A$2:$K$1857,10,FALSE)</f>
        <v>A</v>
      </c>
      <c r="N58" s="786">
        <f>VLOOKUP($A58,'Cennik numeryczny'!$A$2:$K$1857,11,FALSE)</f>
        <v>16.5</v>
      </c>
      <c r="O58" s="527" t="s">
        <v>3825</v>
      </c>
      <c r="P58" s="503"/>
      <c r="Q58" s="353"/>
    </row>
    <row r="59" spans="1:17" ht="13.5" thickTop="1">
      <c r="A59" s="2262">
        <v>8628324030</v>
      </c>
      <c r="B59" s="188" t="s">
        <v>3166</v>
      </c>
      <c r="C59" s="347" t="s">
        <v>680</v>
      </c>
      <c r="D59" s="189" t="s">
        <v>727</v>
      </c>
      <c r="E59" s="348">
        <v>31</v>
      </c>
      <c r="F59" s="349">
        <v>2.2000000000000002</v>
      </c>
      <c r="G59" s="348">
        <v>6</v>
      </c>
      <c r="H59" s="349">
        <v>13.2</v>
      </c>
      <c r="I59" s="350">
        <v>646.79999999999995</v>
      </c>
      <c r="J59" s="2570">
        <v>1119.1233333333334</v>
      </c>
      <c r="K59" s="2570">
        <f t="shared" si="1"/>
        <v>84.782070707070716</v>
      </c>
      <c r="L59" s="2362">
        <f>K59*(1-(VLOOKUP(A59,'Cennik numeryczny'!$A$2:$N$1462,14,FALSE)))</f>
        <v>84.782070707070716</v>
      </c>
      <c r="M59" s="566" t="str">
        <f>VLOOKUP($A59,'Cennik numeryczny'!$A$2:$K$1857,10,FALSE)</f>
        <v>A</v>
      </c>
      <c r="N59" s="783">
        <f>VLOOKUP($A59,'Cennik numeryczny'!$A$2:$K$1857,11,FALSE)</f>
        <v>13.2</v>
      </c>
      <c r="O59" s="522" t="s">
        <v>3825</v>
      </c>
      <c r="P59" s="503"/>
      <c r="Q59" s="353"/>
    </row>
    <row r="60" spans="1:17">
      <c r="A60" s="2263">
        <v>8628404020</v>
      </c>
      <c r="B60" s="189" t="s">
        <v>3152</v>
      </c>
      <c r="C60" s="310" t="s">
        <v>675</v>
      </c>
      <c r="D60" s="189"/>
      <c r="E60" s="146">
        <v>47</v>
      </c>
      <c r="F60" s="298">
        <v>5</v>
      </c>
      <c r="G60" s="146">
        <v>3</v>
      </c>
      <c r="H60" s="298">
        <v>15</v>
      </c>
      <c r="I60" s="176">
        <v>735</v>
      </c>
      <c r="J60" s="2571">
        <v>994.66333333333341</v>
      </c>
      <c r="K60" s="2571">
        <f t="shared" si="1"/>
        <v>66.310888888888897</v>
      </c>
      <c r="L60" s="2529">
        <f>K60*(1-(VLOOKUP(A60,'Cennik numeryczny'!$A$2:$N$1462,14,FALSE)))</f>
        <v>66.310888888888897</v>
      </c>
      <c r="M60" s="569" t="str">
        <f>VLOOKUP($A60,'Cennik numeryczny'!$A$2:$K$1857,10,FALSE)</f>
        <v>A</v>
      </c>
      <c r="N60" s="785">
        <f>VLOOKUP($A60,'Cennik numeryczny'!$A$2:$K$1857,11,FALSE)</f>
        <v>15</v>
      </c>
      <c r="O60" s="523" t="s">
        <v>3825</v>
      </c>
      <c r="P60" s="503"/>
      <c r="Q60" s="353"/>
    </row>
    <row r="61" spans="1:17" ht="13.5" thickBot="1">
      <c r="A61" s="2266">
        <v>8628504020</v>
      </c>
      <c r="B61" s="217"/>
      <c r="C61" s="309" t="s">
        <v>677</v>
      </c>
      <c r="D61" s="218"/>
      <c r="E61" s="135">
        <v>31</v>
      </c>
      <c r="F61" s="297">
        <v>5</v>
      </c>
      <c r="G61" s="135">
        <v>3</v>
      </c>
      <c r="H61" s="297">
        <v>15</v>
      </c>
      <c r="I61" s="177">
        <v>735</v>
      </c>
      <c r="J61" s="2573">
        <v>1063.2633333333335</v>
      </c>
      <c r="K61" s="2573">
        <f t="shared" si="1"/>
        <v>70.884222222222235</v>
      </c>
      <c r="L61" s="2530">
        <f>K61*(1-(VLOOKUP(A61,'Cennik numeryczny'!$A$2:$N$1462,14,FALSE)))</f>
        <v>70.884222222222235</v>
      </c>
      <c r="M61" s="567" t="str">
        <f>VLOOKUP($A61,'Cennik numeryczny'!$A$2:$K$1857,10,FALSE)</f>
        <v>S</v>
      </c>
      <c r="N61" s="786">
        <f>VLOOKUP($A61,'Cennik numeryczny'!$A$2:$K$1857,11,FALSE)</f>
        <v>15</v>
      </c>
      <c r="O61" s="527" t="s">
        <v>3825</v>
      </c>
      <c r="P61" s="503"/>
      <c r="Q61" s="353"/>
    </row>
    <row r="62" spans="1:17" ht="14" thickTop="1" thickBot="1">
      <c r="A62" s="376"/>
      <c r="B62" s="81"/>
      <c r="C62" s="166"/>
      <c r="D62" s="87"/>
      <c r="E62" s="87"/>
      <c r="F62" s="299"/>
      <c r="G62" s="87"/>
      <c r="H62" s="299"/>
      <c r="I62" s="87"/>
      <c r="J62" s="1113"/>
      <c r="K62" s="1113"/>
      <c r="L62" s="1128"/>
      <c r="M62" s="586"/>
      <c r="N62" s="586"/>
      <c r="O62" s="543"/>
    </row>
    <row r="63" spans="1:17">
      <c r="A63" s="233"/>
      <c r="B63" s="179"/>
      <c r="C63" s="179"/>
      <c r="D63" s="84"/>
      <c r="E63" s="84"/>
      <c r="F63" s="301"/>
    </row>
    <row r="64" spans="1:17">
      <c r="A64" s="233" t="s">
        <v>3289</v>
      </c>
      <c r="B64" s="179"/>
      <c r="C64" s="179"/>
      <c r="D64" s="84"/>
      <c r="E64" s="84"/>
      <c r="F64" s="301"/>
    </row>
    <row r="65" spans="1:6">
      <c r="B65" s="179"/>
      <c r="C65" s="179"/>
      <c r="D65" s="84"/>
      <c r="E65" s="84"/>
      <c r="F65" s="301"/>
    </row>
    <row r="66" spans="1:6">
      <c r="A66" s="233"/>
      <c r="B66" s="179"/>
      <c r="C66" s="179"/>
      <c r="D66" s="84"/>
      <c r="E66" s="84"/>
      <c r="F66" s="301"/>
    </row>
    <row r="67" spans="1:6">
      <c r="A67" s="233"/>
      <c r="B67" s="179"/>
      <c r="C67" s="179"/>
      <c r="D67" s="84"/>
      <c r="E67" s="84"/>
      <c r="F67" s="301"/>
    </row>
    <row r="68" spans="1:6">
      <c r="A68" s="233"/>
      <c r="B68" s="179"/>
      <c r="C68" s="179"/>
      <c r="D68" s="84"/>
      <c r="E68" s="84"/>
      <c r="F68" s="301"/>
    </row>
    <row r="69" spans="1:6">
      <c r="A69" s="233"/>
      <c r="B69" s="179"/>
      <c r="C69" s="179"/>
      <c r="D69" s="84"/>
      <c r="E69" s="84"/>
      <c r="F69" s="301"/>
    </row>
    <row r="70" spans="1:6">
      <c r="A70" s="233"/>
      <c r="B70" s="179"/>
      <c r="C70" s="179"/>
      <c r="D70" s="84"/>
      <c r="E70" s="84"/>
      <c r="F70" s="301"/>
    </row>
    <row r="71" spans="1:6">
      <c r="B71" s="179"/>
      <c r="C71" s="179"/>
      <c r="D71" s="84"/>
      <c r="E71" s="84"/>
      <c r="F71" s="301"/>
    </row>
    <row r="72" spans="1:6">
      <c r="B72" s="179"/>
      <c r="C72" s="179"/>
      <c r="D72" s="84"/>
      <c r="E72" s="84"/>
      <c r="F72" s="301"/>
    </row>
    <row r="73" spans="1:6">
      <c r="B73" s="179"/>
      <c r="C73" s="179"/>
      <c r="D73" s="84"/>
      <c r="E73" s="84"/>
      <c r="F73" s="301"/>
    </row>
    <row r="74" spans="1:6">
      <c r="B74" s="179"/>
      <c r="C74" s="179"/>
      <c r="D74" s="84"/>
      <c r="E74" s="84"/>
      <c r="F74" s="301"/>
    </row>
    <row r="75" spans="1:6">
      <c r="B75" s="179"/>
      <c r="C75" s="179"/>
      <c r="D75" s="84"/>
      <c r="E75" s="84"/>
      <c r="F75" s="301"/>
    </row>
    <row r="76" spans="1:6">
      <c r="B76" s="179"/>
      <c r="C76" s="179"/>
      <c r="D76" s="84"/>
      <c r="E76" s="84"/>
      <c r="F76" s="301"/>
    </row>
    <row r="77" spans="1:6">
      <c r="B77" s="179"/>
      <c r="C77" s="179"/>
      <c r="D77" s="84"/>
      <c r="E77" s="84"/>
      <c r="F77" s="301"/>
    </row>
    <row r="78" spans="1:6">
      <c r="B78" s="179"/>
      <c r="C78" s="179"/>
      <c r="D78" s="84"/>
      <c r="E78" s="84"/>
      <c r="F78" s="301"/>
    </row>
  </sheetData>
  <autoFilter ref="M1:M78" xr:uid="{00000000-0001-0000-0800-000000000000}"/>
  <phoneticPr fontId="0" type="noConversion"/>
  <pageMargins left="0.59055118110236227" right="0.59055118110236227" top="0.78740157480314965" bottom="0.67" header="0" footer="0.47244094488188981"/>
  <pageSetup paperSize="9" scale="80" orientation="landscape" horizontalDpi="300" verticalDpi="300" r:id="rId1"/>
  <headerFooter alignWithMargins="0">
    <oddFooter>&amp;LCeny nie zawierają podatku VAT&amp;C&amp;A&amp;R&amp;P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37</vt:i4>
      </vt:variant>
      <vt:variant>
        <vt:lpstr>Nazwane zakresy</vt:lpstr>
      </vt:variant>
      <vt:variant>
        <vt:i4>40</vt:i4>
      </vt:variant>
    </vt:vector>
  </HeadingPairs>
  <TitlesOfParts>
    <vt:vector size="77" baseType="lpstr">
      <vt:lpstr>Cennik</vt:lpstr>
      <vt:lpstr>Spis treści</vt:lpstr>
      <vt:lpstr>1.1. El. rutylowe</vt:lpstr>
      <vt:lpstr>1.2. El. zasadowe</vt:lpstr>
      <vt:lpstr>1.3. El. do cięcia</vt:lpstr>
      <vt:lpstr>1.4. El. niskostopowe</vt:lpstr>
      <vt:lpstr>1.5. El. wysokostopowe</vt:lpstr>
      <vt:lpstr>1.6. El. do żeliwa, Ni, Cu, Al</vt:lpstr>
      <vt:lpstr>1.7. El.do napawania</vt:lpstr>
      <vt:lpstr>2.1. Druty niestopowe</vt:lpstr>
      <vt:lpstr>2.2. Druty niskostopowe</vt:lpstr>
      <vt:lpstr>2.3.Pręty niskostopowe</vt:lpstr>
      <vt:lpstr>2.4. Druty wysokostopowe</vt:lpstr>
      <vt:lpstr>2.5. Pręty wysokostopowe</vt:lpstr>
      <vt:lpstr>2.6. Druty lite do napawania</vt:lpstr>
      <vt:lpstr>3.1.Druty rdzeniowe niestopowe</vt:lpstr>
      <vt:lpstr>3.2. Druty rdzeniowe wysokostop</vt:lpstr>
      <vt:lpstr>3.3. Druty rdzeniowe do napawan</vt:lpstr>
      <vt:lpstr>4.1. Druty do aluminium</vt:lpstr>
      <vt:lpstr>4.2. Pręty do aluminium</vt:lpstr>
      <vt:lpstr>5.1. Druty Ni, Cu</vt:lpstr>
      <vt:lpstr>5.2. Pręty Ni, Cu</vt:lpstr>
      <vt:lpstr>6.1. Druty niest. pod topnik</vt:lpstr>
      <vt:lpstr>6.2. Druty wysokost. pod topnik</vt:lpstr>
      <vt:lpstr>6.3. Taśmy wysokostopowe</vt:lpstr>
      <vt:lpstr>7. Topniki</vt:lpstr>
      <vt:lpstr>8. Pręty do spawania gazowego</vt:lpstr>
      <vt:lpstr>9. Podkładki ceramiczne</vt:lpstr>
      <vt:lpstr>10.1. MPac 250 kg</vt:lpstr>
      <vt:lpstr>10.2. MPac 475 kg</vt:lpstr>
      <vt:lpstr>10.3. Aluminium MPac 141 kg</vt:lpstr>
      <vt:lpstr>11. STOODY</vt:lpstr>
      <vt:lpstr>12. EXATON</vt:lpstr>
      <vt:lpstr>Dopłaty stopowe</vt:lpstr>
      <vt:lpstr>Cennik numeryczny</vt:lpstr>
      <vt:lpstr>Cennik atestów</vt:lpstr>
      <vt:lpstr>Informacje</vt:lpstr>
      <vt:lpstr>'1.1. El. rutylowe'!Obszar_wydruku</vt:lpstr>
      <vt:lpstr>'1.2. El. zasadowe'!Obszar_wydruku</vt:lpstr>
      <vt:lpstr>'1.3. El. do cięcia'!Obszar_wydruku</vt:lpstr>
      <vt:lpstr>'1.4. El. niskostopowe'!Obszar_wydruku</vt:lpstr>
      <vt:lpstr>'1.5. El. wysokostopowe'!Obszar_wydruku</vt:lpstr>
      <vt:lpstr>'1.6. El. do żeliwa, Ni, Cu, Al'!Obszar_wydruku</vt:lpstr>
      <vt:lpstr>'1.7. El.do napawania'!Obszar_wydruku</vt:lpstr>
      <vt:lpstr>'10.1. MPac 250 kg'!Obszar_wydruku</vt:lpstr>
      <vt:lpstr>'10.2. MPac 475 kg'!Obszar_wydruku</vt:lpstr>
      <vt:lpstr>'10.3. Aluminium MPac 141 kg'!Obszar_wydruku</vt:lpstr>
      <vt:lpstr>'2.1. Druty niestopowe'!Obszar_wydruku</vt:lpstr>
      <vt:lpstr>'2.2. Druty niskostopowe'!Obszar_wydruku</vt:lpstr>
      <vt:lpstr>'2.4. Druty wysokostopowe'!Obszar_wydruku</vt:lpstr>
      <vt:lpstr>'2.5. Pręty wysokostopowe'!Obszar_wydruku</vt:lpstr>
      <vt:lpstr>'2.6. Druty lite do napawania'!Obszar_wydruku</vt:lpstr>
      <vt:lpstr>'3.1.Druty rdzeniowe niestopowe'!Obszar_wydruku</vt:lpstr>
      <vt:lpstr>'3.2. Druty rdzeniowe wysokostop'!Obszar_wydruku</vt:lpstr>
      <vt:lpstr>'3.3. Druty rdzeniowe do napawan'!Obszar_wydruku</vt:lpstr>
      <vt:lpstr>'4.1. Druty do aluminium'!Obszar_wydruku</vt:lpstr>
      <vt:lpstr>'4.2. Pręty do aluminium'!Obszar_wydruku</vt:lpstr>
      <vt:lpstr>'5.1. Druty Ni, Cu'!Obszar_wydruku</vt:lpstr>
      <vt:lpstr>'5.2. Pręty Ni, Cu'!Obszar_wydruku</vt:lpstr>
      <vt:lpstr>'6.1. Druty niest. pod topnik'!Obszar_wydruku</vt:lpstr>
      <vt:lpstr>'6.2. Druty wysokost. pod topnik'!Obszar_wydruku</vt:lpstr>
      <vt:lpstr>'6.3. Taśmy wysokostopowe'!Obszar_wydruku</vt:lpstr>
      <vt:lpstr>'7. Topniki'!Obszar_wydruku</vt:lpstr>
      <vt:lpstr>'8. Pręty do spawania gazowego'!Obszar_wydruku</vt:lpstr>
      <vt:lpstr>'9. Podkładki ceramiczne'!Obszar_wydruku</vt:lpstr>
      <vt:lpstr>Cennik!Obszar_wydruku</vt:lpstr>
      <vt:lpstr>'1.2. El. zasadowe'!Tytuły_wydruku</vt:lpstr>
      <vt:lpstr>'1.4. El. niskostopowe'!Tytuły_wydruku</vt:lpstr>
      <vt:lpstr>'1.5. El. wysokostopowe'!Tytuły_wydruku</vt:lpstr>
      <vt:lpstr>'10.1. MPac 250 kg'!Tytuły_wydruku</vt:lpstr>
      <vt:lpstr>'10.3. Aluminium MPac 141 kg'!Tytuły_wydruku</vt:lpstr>
      <vt:lpstr>'2.1. Druty niestopowe'!Tytuły_wydruku</vt:lpstr>
      <vt:lpstr>'2.2. Druty niskostopowe'!Tytuły_wydruku</vt:lpstr>
      <vt:lpstr>'2.4. Druty wysokostopowe'!Tytuły_wydruku</vt:lpstr>
      <vt:lpstr>'2.5. Pręty wysokostopowe'!Tytuły_wydruku</vt:lpstr>
      <vt:lpstr>'6.1. Druty niest. pod topnik'!Tytuły_wydruku</vt:lpstr>
      <vt:lpstr>'7. Topniki'!Tytuły_wydruku</vt:lpstr>
    </vt:vector>
  </TitlesOfParts>
  <Company>ESAB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Wojtaszewski</dc:creator>
  <cp:lastModifiedBy>Dariusz Kijowski</cp:lastModifiedBy>
  <cp:lastPrinted>2016-05-20T09:16:39Z</cp:lastPrinted>
  <dcterms:created xsi:type="dcterms:W3CDTF">2005-04-29T14:00:23Z</dcterms:created>
  <dcterms:modified xsi:type="dcterms:W3CDTF">2023-09-30T09:22:24Z</dcterms:modified>
</cp:coreProperties>
</file>